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ersonal Work\Personal Projects\Data\"/>
    </mc:Choice>
  </mc:AlternateContent>
  <xr:revisionPtr revIDLastSave="0" documentId="13_ncr:1_{F378A3C1-50A0-46AD-9F96-051D85586766}" xr6:coauthVersionLast="47" xr6:coauthVersionMax="47" xr10:uidLastSave="{00000000-0000-0000-0000-000000000000}"/>
  <bookViews>
    <workbookView xWindow="19090" yWindow="-110" windowWidth="19420" windowHeight="11500" xr2:uid="{00000000-000D-0000-FFFF-FFFF00000000}"/>
  </bookViews>
  <sheets>
    <sheet name="(Aiden)  Fridge Sales " sheetId="1" r:id="rId1"/>
    <sheet name=" Fridge Tracking" sheetId="2" r:id="rId2"/>
    <sheet name="Fridge Collection" sheetId="3" r:id="rId3"/>
    <sheet name="Router Tracking" sheetId="4" r:id="rId4"/>
    <sheet name="Router Collection" sheetId="5" r:id="rId5"/>
    <sheet name="Reimburse" sheetId="6" r:id="rId6"/>
    <sheet name="Inventory &amp; Financials" sheetId="7" r:id="rId7"/>
  </sheets>
  <definedNames>
    <definedName name="_xlnm._FilterDatabase" localSheetId="1" hidden="1">' Fridge Tracking'!$A$2:$K$1000</definedName>
    <definedName name="_xlnm._FilterDatabase" localSheetId="2" hidden="1">'Fridge Collection'!$B$2:$O$1002</definedName>
    <definedName name="_xlnm._FilterDatabase" localSheetId="6" hidden="1">'Inventory &amp; Financials'!$A$4:$N$12</definedName>
    <definedName name="_xlnm._FilterDatabase" localSheetId="4" hidden="1">'Router Collection'!$B$2:$P$1002</definedName>
    <definedName name="_xlnm._FilterDatabase" localSheetId="3" hidden="1">'Router Tracking'!$A$2:$I$1001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06" i="7" l="1"/>
  <c r="K1005" i="7"/>
  <c r="K1004" i="7"/>
  <c r="K1003" i="7"/>
  <c r="K1002" i="7"/>
  <c r="N1001" i="7"/>
  <c r="M1001" i="7"/>
  <c r="L1001" i="7"/>
  <c r="I1001" i="7" s="1"/>
  <c r="K1001" i="7"/>
  <c r="H1001" i="7"/>
  <c r="G1001" i="7"/>
  <c r="F1001" i="7"/>
  <c r="E1001" i="7"/>
  <c r="D1001" i="7"/>
  <c r="C1001" i="7"/>
  <c r="A1001" i="7"/>
  <c r="N1000" i="7"/>
  <c r="M1000" i="7"/>
  <c r="L1000" i="7"/>
  <c r="K1000" i="7"/>
  <c r="I1000" i="7"/>
  <c r="H1000" i="7"/>
  <c r="G1000" i="7"/>
  <c r="F1000" i="7"/>
  <c r="E1000" i="7"/>
  <c r="D1000" i="7"/>
  <c r="C1000" i="7"/>
  <c r="A1000" i="7"/>
  <c r="N999" i="7"/>
  <c r="M999" i="7"/>
  <c r="L999" i="7"/>
  <c r="I999" i="7" s="1"/>
  <c r="K999" i="7"/>
  <c r="H999" i="7"/>
  <c r="G999" i="7"/>
  <c r="F999" i="7"/>
  <c r="E999" i="7"/>
  <c r="D999" i="7"/>
  <c r="C999" i="7"/>
  <c r="A999" i="7"/>
  <c r="N998" i="7"/>
  <c r="M998" i="7"/>
  <c r="L998" i="7"/>
  <c r="K998" i="7"/>
  <c r="I998" i="7"/>
  <c r="H998" i="7"/>
  <c r="G998" i="7"/>
  <c r="F998" i="7"/>
  <c r="E998" i="7"/>
  <c r="D998" i="7"/>
  <c r="A998" i="7" s="1"/>
  <c r="C998" i="7"/>
  <c r="N997" i="7"/>
  <c r="M997" i="7"/>
  <c r="L997" i="7"/>
  <c r="K997" i="7"/>
  <c r="I997" i="7"/>
  <c r="H997" i="7"/>
  <c r="G997" i="7"/>
  <c r="F997" i="7"/>
  <c r="E997" i="7"/>
  <c r="D997" i="7"/>
  <c r="C997" i="7"/>
  <c r="A997" i="7"/>
  <c r="N996" i="7"/>
  <c r="M996" i="7"/>
  <c r="L996" i="7"/>
  <c r="K996" i="7"/>
  <c r="I996" i="7"/>
  <c r="H996" i="7"/>
  <c r="G996" i="7"/>
  <c r="F996" i="7"/>
  <c r="E996" i="7"/>
  <c r="D996" i="7"/>
  <c r="C996" i="7"/>
  <c r="A996" i="7"/>
  <c r="N995" i="7"/>
  <c r="M995" i="7"/>
  <c r="L995" i="7"/>
  <c r="I995" i="7" s="1"/>
  <c r="K995" i="7"/>
  <c r="H995" i="7"/>
  <c r="G995" i="7"/>
  <c r="F995" i="7"/>
  <c r="E995" i="7"/>
  <c r="D995" i="7"/>
  <c r="C995" i="7"/>
  <c r="A995" i="7"/>
  <c r="N994" i="7"/>
  <c r="M994" i="7"/>
  <c r="L994" i="7"/>
  <c r="I994" i="7" s="1"/>
  <c r="K994" i="7"/>
  <c r="H994" i="7"/>
  <c r="G994" i="7"/>
  <c r="F994" i="7"/>
  <c r="E994" i="7"/>
  <c r="D994" i="7"/>
  <c r="A994" i="7" s="1"/>
  <c r="C994" i="7"/>
  <c r="N993" i="7"/>
  <c r="M993" i="7"/>
  <c r="L993" i="7"/>
  <c r="K993" i="7"/>
  <c r="I993" i="7"/>
  <c r="H993" i="7"/>
  <c r="G993" i="7"/>
  <c r="F993" i="7"/>
  <c r="E993" i="7"/>
  <c r="D993" i="7"/>
  <c r="C993" i="7"/>
  <c r="A993" i="7"/>
  <c r="N992" i="7"/>
  <c r="M992" i="7"/>
  <c r="L992" i="7"/>
  <c r="K992" i="7"/>
  <c r="I992" i="7"/>
  <c r="H992" i="7"/>
  <c r="G992" i="7"/>
  <c r="F992" i="7"/>
  <c r="E992" i="7"/>
  <c r="D992" i="7"/>
  <c r="C992" i="7"/>
  <c r="A992" i="7"/>
  <c r="N991" i="7"/>
  <c r="M991" i="7"/>
  <c r="L991" i="7"/>
  <c r="I991" i="7" s="1"/>
  <c r="K991" i="7"/>
  <c r="H991" i="7"/>
  <c r="G991" i="7"/>
  <c r="F991" i="7"/>
  <c r="E991" i="7"/>
  <c r="D991" i="7"/>
  <c r="C991" i="7"/>
  <c r="A991" i="7"/>
  <c r="N990" i="7"/>
  <c r="M990" i="7"/>
  <c r="L990" i="7"/>
  <c r="I990" i="7" s="1"/>
  <c r="K990" i="7"/>
  <c r="H990" i="7"/>
  <c r="G990" i="7"/>
  <c r="F990" i="7"/>
  <c r="E990" i="7"/>
  <c r="D990" i="7"/>
  <c r="A990" i="7" s="1"/>
  <c r="C990" i="7"/>
  <c r="N989" i="7"/>
  <c r="M989" i="7"/>
  <c r="L989" i="7"/>
  <c r="I989" i="7" s="1"/>
  <c r="K989" i="7"/>
  <c r="H989" i="7"/>
  <c r="G989" i="7"/>
  <c r="F989" i="7"/>
  <c r="E989" i="7"/>
  <c r="D989" i="7"/>
  <c r="C989" i="7"/>
  <c r="A989" i="7"/>
  <c r="N988" i="7"/>
  <c r="M988" i="7"/>
  <c r="L988" i="7"/>
  <c r="K988" i="7"/>
  <c r="I988" i="7"/>
  <c r="H988" i="7"/>
  <c r="G988" i="7"/>
  <c r="F988" i="7"/>
  <c r="E988" i="7"/>
  <c r="D988" i="7"/>
  <c r="C988" i="7"/>
  <c r="A988" i="7"/>
  <c r="N987" i="7"/>
  <c r="M987" i="7"/>
  <c r="L987" i="7"/>
  <c r="I987" i="7" s="1"/>
  <c r="K987" i="7"/>
  <c r="H987" i="7"/>
  <c r="G987" i="7"/>
  <c r="F987" i="7"/>
  <c r="E987" i="7"/>
  <c r="D987" i="7"/>
  <c r="C987" i="7"/>
  <c r="A987" i="7"/>
  <c r="N986" i="7"/>
  <c r="M986" i="7"/>
  <c r="L986" i="7"/>
  <c r="I986" i="7" s="1"/>
  <c r="K986" i="7"/>
  <c r="H986" i="7"/>
  <c r="G986" i="7"/>
  <c r="F986" i="7"/>
  <c r="E986" i="7"/>
  <c r="D986" i="7"/>
  <c r="A986" i="7" s="1"/>
  <c r="C986" i="7"/>
  <c r="N985" i="7"/>
  <c r="M985" i="7"/>
  <c r="L985" i="7"/>
  <c r="I985" i="7" s="1"/>
  <c r="K985" i="7"/>
  <c r="H985" i="7"/>
  <c r="G985" i="7"/>
  <c r="F985" i="7"/>
  <c r="E985" i="7"/>
  <c r="D985" i="7"/>
  <c r="C985" i="7"/>
  <c r="A985" i="7"/>
  <c r="N984" i="7"/>
  <c r="M984" i="7"/>
  <c r="L984" i="7"/>
  <c r="K984" i="7"/>
  <c r="I984" i="7"/>
  <c r="H984" i="7"/>
  <c r="G984" i="7"/>
  <c r="F984" i="7"/>
  <c r="E984" i="7"/>
  <c r="D984" i="7"/>
  <c r="C984" i="7"/>
  <c r="A984" i="7"/>
  <c r="N983" i="7"/>
  <c r="M983" i="7"/>
  <c r="L983" i="7"/>
  <c r="I983" i="7" s="1"/>
  <c r="K983" i="7"/>
  <c r="H983" i="7"/>
  <c r="G983" i="7"/>
  <c r="F983" i="7"/>
  <c r="E983" i="7"/>
  <c r="D983" i="7"/>
  <c r="C983" i="7"/>
  <c r="A983" i="7"/>
  <c r="N982" i="7"/>
  <c r="M982" i="7"/>
  <c r="L982" i="7"/>
  <c r="I982" i="7" s="1"/>
  <c r="K982" i="7"/>
  <c r="H982" i="7"/>
  <c r="G982" i="7"/>
  <c r="F982" i="7"/>
  <c r="E982" i="7"/>
  <c r="D982" i="7"/>
  <c r="A982" i="7" s="1"/>
  <c r="C982" i="7"/>
  <c r="N981" i="7"/>
  <c r="M981" i="7"/>
  <c r="L981" i="7"/>
  <c r="I981" i="7" s="1"/>
  <c r="K981" i="7"/>
  <c r="H981" i="7"/>
  <c r="G981" i="7"/>
  <c r="F981" i="7"/>
  <c r="E981" i="7"/>
  <c r="D981" i="7"/>
  <c r="C981" i="7"/>
  <c r="A981" i="7"/>
  <c r="N980" i="7"/>
  <c r="M980" i="7"/>
  <c r="L980" i="7"/>
  <c r="K980" i="7"/>
  <c r="I980" i="7"/>
  <c r="H980" i="7"/>
  <c r="G980" i="7"/>
  <c r="F980" i="7"/>
  <c r="E980" i="7"/>
  <c r="D980" i="7"/>
  <c r="C980" i="7"/>
  <c r="A980" i="7"/>
  <c r="N979" i="7"/>
  <c r="M979" i="7"/>
  <c r="L979" i="7"/>
  <c r="I979" i="7" s="1"/>
  <c r="K979" i="7"/>
  <c r="H979" i="7"/>
  <c r="G979" i="7"/>
  <c r="F979" i="7"/>
  <c r="E979" i="7"/>
  <c r="D979" i="7"/>
  <c r="C979" i="7"/>
  <c r="A979" i="7"/>
  <c r="N978" i="7"/>
  <c r="M978" i="7"/>
  <c r="L978" i="7"/>
  <c r="I978" i="7" s="1"/>
  <c r="K978" i="7"/>
  <c r="H978" i="7"/>
  <c r="G978" i="7"/>
  <c r="F978" i="7"/>
  <c r="E978" i="7"/>
  <c r="D978" i="7"/>
  <c r="A978" i="7" s="1"/>
  <c r="C978" i="7"/>
  <c r="N977" i="7"/>
  <c r="M977" i="7"/>
  <c r="L977" i="7"/>
  <c r="I977" i="7" s="1"/>
  <c r="K977" i="7"/>
  <c r="H977" i="7"/>
  <c r="G977" i="7"/>
  <c r="F977" i="7"/>
  <c r="E977" i="7"/>
  <c r="D977" i="7"/>
  <c r="C977" i="7"/>
  <c r="A977" i="7"/>
  <c r="N976" i="7"/>
  <c r="M976" i="7"/>
  <c r="L976" i="7"/>
  <c r="K976" i="7"/>
  <c r="I976" i="7"/>
  <c r="H976" i="7"/>
  <c r="G976" i="7"/>
  <c r="F976" i="7"/>
  <c r="E976" i="7"/>
  <c r="D976" i="7"/>
  <c r="C976" i="7"/>
  <c r="A976" i="7"/>
  <c r="N975" i="7"/>
  <c r="M975" i="7"/>
  <c r="L975" i="7"/>
  <c r="I975" i="7" s="1"/>
  <c r="K975" i="7"/>
  <c r="H975" i="7"/>
  <c r="G975" i="7"/>
  <c r="F975" i="7"/>
  <c r="E975" i="7"/>
  <c r="D975" i="7"/>
  <c r="C975" i="7"/>
  <c r="A975" i="7"/>
  <c r="N974" i="7"/>
  <c r="M974" i="7"/>
  <c r="L974" i="7"/>
  <c r="I974" i="7" s="1"/>
  <c r="K974" i="7"/>
  <c r="H974" i="7"/>
  <c r="G974" i="7"/>
  <c r="F974" i="7"/>
  <c r="E974" i="7"/>
  <c r="D974" i="7"/>
  <c r="A974" i="7" s="1"/>
  <c r="C974" i="7"/>
  <c r="N973" i="7"/>
  <c r="M973" i="7"/>
  <c r="L973" i="7"/>
  <c r="I973" i="7" s="1"/>
  <c r="K973" i="7"/>
  <c r="H973" i="7"/>
  <c r="G973" i="7"/>
  <c r="F973" i="7"/>
  <c r="E973" i="7"/>
  <c r="D973" i="7"/>
  <c r="C973" i="7"/>
  <c r="A973" i="7"/>
  <c r="N972" i="7"/>
  <c r="M972" i="7"/>
  <c r="L972" i="7"/>
  <c r="K972" i="7"/>
  <c r="I972" i="7"/>
  <c r="H972" i="7"/>
  <c r="G972" i="7"/>
  <c r="F972" i="7"/>
  <c r="E972" i="7"/>
  <c r="D972" i="7"/>
  <c r="A972" i="7" s="1"/>
  <c r="C972" i="7"/>
  <c r="N971" i="7"/>
  <c r="M971" i="7"/>
  <c r="L971" i="7"/>
  <c r="I971" i="7" s="1"/>
  <c r="K971" i="7"/>
  <c r="H971" i="7"/>
  <c r="G971" i="7"/>
  <c r="F971" i="7"/>
  <c r="E971" i="7"/>
  <c r="D971" i="7"/>
  <c r="A971" i="7" s="1"/>
  <c r="C971" i="7"/>
  <c r="N970" i="7"/>
  <c r="M970" i="7"/>
  <c r="L970" i="7"/>
  <c r="I970" i="7" s="1"/>
  <c r="K970" i="7"/>
  <c r="H970" i="7"/>
  <c r="G970" i="7"/>
  <c r="F970" i="7"/>
  <c r="E970" i="7"/>
  <c r="D970" i="7"/>
  <c r="A970" i="7" s="1"/>
  <c r="C970" i="7"/>
  <c r="N969" i="7"/>
  <c r="M969" i="7"/>
  <c r="L969" i="7"/>
  <c r="I969" i="7" s="1"/>
  <c r="K969" i="7"/>
  <c r="H969" i="7"/>
  <c r="G969" i="7"/>
  <c r="F969" i="7"/>
  <c r="E969" i="7"/>
  <c r="D969" i="7"/>
  <c r="A969" i="7" s="1"/>
  <c r="C969" i="7"/>
  <c r="N968" i="7"/>
  <c r="M968" i="7"/>
  <c r="L968" i="7"/>
  <c r="I968" i="7" s="1"/>
  <c r="K968" i="7"/>
  <c r="H968" i="7"/>
  <c r="G968" i="7"/>
  <c r="F968" i="7"/>
  <c r="E968" i="7"/>
  <c r="D968" i="7"/>
  <c r="A968" i="7" s="1"/>
  <c r="C968" i="7"/>
  <c r="N967" i="7"/>
  <c r="M967" i="7"/>
  <c r="L967" i="7"/>
  <c r="I967" i="7" s="1"/>
  <c r="K967" i="7"/>
  <c r="H967" i="7"/>
  <c r="G967" i="7"/>
  <c r="F967" i="7"/>
  <c r="E967" i="7"/>
  <c r="D967" i="7"/>
  <c r="A967" i="7" s="1"/>
  <c r="C967" i="7"/>
  <c r="N966" i="7"/>
  <c r="M966" i="7"/>
  <c r="L966" i="7"/>
  <c r="I966" i="7" s="1"/>
  <c r="K966" i="7"/>
  <c r="H966" i="7"/>
  <c r="G966" i="7"/>
  <c r="F966" i="7"/>
  <c r="E966" i="7"/>
  <c r="D966" i="7"/>
  <c r="A966" i="7" s="1"/>
  <c r="C966" i="7"/>
  <c r="N965" i="7"/>
  <c r="M965" i="7"/>
  <c r="L965" i="7"/>
  <c r="I965" i="7" s="1"/>
  <c r="K965" i="7"/>
  <c r="H965" i="7"/>
  <c r="G965" i="7"/>
  <c r="F965" i="7"/>
  <c r="E965" i="7"/>
  <c r="D965" i="7"/>
  <c r="A965" i="7" s="1"/>
  <c r="C965" i="7"/>
  <c r="N964" i="7"/>
  <c r="M964" i="7"/>
  <c r="L964" i="7"/>
  <c r="I964" i="7" s="1"/>
  <c r="K964" i="7"/>
  <c r="H964" i="7"/>
  <c r="G964" i="7"/>
  <c r="F964" i="7"/>
  <c r="E964" i="7"/>
  <c r="D964" i="7"/>
  <c r="A964" i="7" s="1"/>
  <c r="C964" i="7"/>
  <c r="N963" i="7"/>
  <c r="M963" i="7"/>
  <c r="L963" i="7"/>
  <c r="I963" i="7" s="1"/>
  <c r="K963" i="7"/>
  <c r="H963" i="7"/>
  <c r="G963" i="7"/>
  <c r="F963" i="7"/>
  <c r="E963" i="7"/>
  <c r="D963" i="7"/>
  <c r="A963" i="7" s="1"/>
  <c r="C963" i="7"/>
  <c r="N962" i="7"/>
  <c r="M962" i="7"/>
  <c r="L962" i="7"/>
  <c r="I962" i="7" s="1"/>
  <c r="K962" i="7"/>
  <c r="H962" i="7"/>
  <c r="G962" i="7"/>
  <c r="F962" i="7"/>
  <c r="E962" i="7"/>
  <c r="D962" i="7"/>
  <c r="A962" i="7" s="1"/>
  <c r="C962" i="7"/>
  <c r="N961" i="7"/>
  <c r="M961" i="7"/>
  <c r="L961" i="7"/>
  <c r="I961" i="7" s="1"/>
  <c r="K961" i="7"/>
  <c r="H961" i="7"/>
  <c r="G961" i="7"/>
  <c r="F961" i="7"/>
  <c r="E961" i="7"/>
  <c r="D961" i="7"/>
  <c r="A961" i="7" s="1"/>
  <c r="C961" i="7"/>
  <c r="N960" i="7"/>
  <c r="M960" i="7"/>
  <c r="L960" i="7"/>
  <c r="I960" i="7" s="1"/>
  <c r="K960" i="7"/>
  <c r="H960" i="7"/>
  <c r="G960" i="7"/>
  <c r="F960" i="7"/>
  <c r="E960" i="7"/>
  <c r="D960" i="7"/>
  <c r="A960" i="7" s="1"/>
  <c r="C960" i="7"/>
  <c r="N959" i="7"/>
  <c r="M959" i="7"/>
  <c r="L959" i="7"/>
  <c r="I959" i="7" s="1"/>
  <c r="K959" i="7"/>
  <c r="H959" i="7"/>
  <c r="G959" i="7"/>
  <c r="F959" i="7"/>
  <c r="E959" i="7"/>
  <c r="D959" i="7"/>
  <c r="A959" i="7" s="1"/>
  <c r="C959" i="7"/>
  <c r="N958" i="7"/>
  <c r="M958" i="7"/>
  <c r="L958" i="7"/>
  <c r="I958" i="7" s="1"/>
  <c r="K958" i="7"/>
  <c r="H958" i="7"/>
  <c r="G958" i="7"/>
  <c r="F958" i="7"/>
  <c r="E958" i="7"/>
  <c r="D958" i="7"/>
  <c r="A958" i="7" s="1"/>
  <c r="C958" i="7"/>
  <c r="N957" i="7"/>
  <c r="M957" i="7"/>
  <c r="L957" i="7"/>
  <c r="I957" i="7" s="1"/>
  <c r="K957" i="7"/>
  <c r="H957" i="7"/>
  <c r="G957" i="7"/>
  <c r="F957" i="7"/>
  <c r="E957" i="7"/>
  <c r="D957" i="7"/>
  <c r="A957" i="7" s="1"/>
  <c r="C957" i="7"/>
  <c r="N956" i="7"/>
  <c r="M956" i="7"/>
  <c r="L956" i="7"/>
  <c r="I956" i="7" s="1"/>
  <c r="K956" i="7"/>
  <c r="H956" i="7"/>
  <c r="G956" i="7"/>
  <c r="F956" i="7"/>
  <c r="E956" i="7"/>
  <c r="D956" i="7"/>
  <c r="A956" i="7" s="1"/>
  <c r="C956" i="7"/>
  <c r="N955" i="7"/>
  <c r="M955" i="7"/>
  <c r="L955" i="7"/>
  <c r="I955" i="7" s="1"/>
  <c r="K955" i="7"/>
  <c r="H955" i="7"/>
  <c r="G955" i="7"/>
  <c r="F955" i="7"/>
  <c r="E955" i="7"/>
  <c r="D955" i="7"/>
  <c r="A955" i="7" s="1"/>
  <c r="C955" i="7"/>
  <c r="N954" i="7"/>
  <c r="M954" i="7"/>
  <c r="L954" i="7"/>
  <c r="I954" i="7" s="1"/>
  <c r="K954" i="7"/>
  <c r="H954" i="7"/>
  <c r="G954" i="7"/>
  <c r="F954" i="7"/>
  <c r="E954" i="7"/>
  <c r="D954" i="7"/>
  <c r="A954" i="7" s="1"/>
  <c r="C954" i="7"/>
  <c r="N953" i="7"/>
  <c r="M953" i="7"/>
  <c r="L953" i="7"/>
  <c r="I953" i="7" s="1"/>
  <c r="K953" i="7"/>
  <c r="H953" i="7"/>
  <c r="G953" i="7"/>
  <c r="F953" i="7"/>
  <c r="E953" i="7"/>
  <c r="D953" i="7"/>
  <c r="A953" i="7" s="1"/>
  <c r="C953" i="7"/>
  <c r="N952" i="7"/>
  <c r="M952" i="7"/>
  <c r="L952" i="7"/>
  <c r="I952" i="7" s="1"/>
  <c r="K952" i="7"/>
  <c r="H952" i="7"/>
  <c r="G952" i="7"/>
  <c r="F952" i="7"/>
  <c r="E952" i="7"/>
  <c r="D952" i="7"/>
  <c r="A952" i="7" s="1"/>
  <c r="C952" i="7"/>
  <c r="N951" i="7"/>
  <c r="M951" i="7"/>
  <c r="L951" i="7"/>
  <c r="I951" i="7" s="1"/>
  <c r="K951" i="7"/>
  <c r="H951" i="7"/>
  <c r="G951" i="7"/>
  <c r="F951" i="7"/>
  <c r="E951" i="7"/>
  <c r="D951" i="7"/>
  <c r="A951" i="7" s="1"/>
  <c r="C951" i="7"/>
  <c r="N950" i="7"/>
  <c r="M950" i="7"/>
  <c r="L950" i="7"/>
  <c r="I950" i="7" s="1"/>
  <c r="K950" i="7"/>
  <c r="H950" i="7"/>
  <c r="G950" i="7"/>
  <c r="F950" i="7"/>
  <c r="E950" i="7"/>
  <c r="D950" i="7"/>
  <c r="A950" i="7" s="1"/>
  <c r="C950" i="7"/>
  <c r="N949" i="7"/>
  <c r="M949" i="7"/>
  <c r="L949" i="7"/>
  <c r="I949" i="7" s="1"/>
  <c r="K949" i="7"/>
  <c r="H949" i="7"/>
  <c r="G949" i="7"/>
  <c r="F949" i="7"/>
  <c r="E949" i="7"/>
  <c r="D949" i="7"/>
  <c r="A949" i="7" s="1"/>
  <c r="C949" i="7"/>
  <c r="N948" i="7"/>
  <c r="M948" i="7"/>
  <c r="L948" i="7"/>
  <c r="I948" i="7" s="1"/>
  <c r="K948" i="7"/>
  <c r="H948" i="7"/>
  <c r="G948" i="7"/>
  <c r="F948" i="7"/>
  <c r="E948" i="7"/>
  <c r="D948" i="7"/>
  <c r="A948" i="7" s="1"/>
  <c r="C948" i="7"/>
  <c r="N947" i="7"/>
  <c r="M947" i="7"/>
  <c r="L947" i="7"/>
  <c r="I947" i="7" s="1"/>
  <c r="K947" i="7"/>
  <c r="H947" i="7"/>
  <c r="G947" i="7"/>
  <c r="F947" i="7"/>
  <c r="E947" i="7"/>
  <c r="D947" i="7"/>
  <c r="A947" i="7" s="1"/>
  <c r="C947" i="7"/>
  <c r="N946" i="7"/>
  <c r="M946" i="7"/>
  <c r="L946" i="7"/>
  <c r="I946" i="7" s="1"/>
  <c r="K946" i="7"/>
  <c r="H946" i="7"/>
  <c r="G946" i="7"/>
  <c r="F946" i="7"/>
  <c r="E946" i="7"/>
  <c r="D946" i="7"/>
  <c r="A946" i="7" s="1"/>
  <c r="C946" i="7"/>
  <c r="N945" i="7"/>
  <c r="M945" i="7"/>
  <c r="L945" i="7"/>
  <c r="I945" i="7" s="1"/>
  <c r="K945" i="7"/>
  <c r="H945" i="7"/>
  <c r="G945" i="7"/>
  <c r="F945" i="7"/>
  <c r="E945" i="7"/>
  <c r="D945" i="7"/>
  <c r="A945" i="7" s="1"/>
  <c r="C945" i="7"/>
  <c r="N944" i="7"/>
  <c r="M944" i="7"/>
  <c r="L944" i="7"/>
  <c r="I944" i="7" s="1"/>
  <c r="K944" i="7"/>
  <c r="H944" i="7"/>
  <c r="G944" i="7"/>
  <c r="F944" i="7"/>
  <c r="E944" i="7"/>
  <c r="D944" i="7"/>
  <c r="A944" i="7" s="1"/>
  <c r="C944" i="7"/>
  <c r="N943" i="7"/>
  <c r="M943" i="7"/>
  <c r="L943" i="7"/>
  <c r="I943" i="7" s="1"/>
  <c r="K943" i="7"/>
  <c r="H943" i="7"/>
  <c r="G943" i="7"/>
  <c r="F943" i="7"/>
  <c r="E943" i="7"/>
  <c r="D943" i="7"/>
  <c r="A943" i="7" s="1"/>
  <c r="C943" i="7"/>
  <c r="N942" i="7"/>
  <c r="M942" i="7"/>
  <c r="L942" i="7"/>
  <c r="I942" i="7" s="1"/>
  <c r="K942" i="7"/>
  <c r="H942" i="7"/>
  <c r="G942" i="7"/>
  <c r="F942" i="7"/>
  <c r="E942" i="7"/>
  <c r="D942" i="7"/>
  <c r="A942" i="7" s="1"/>
  <c r="C942" i="7"/>
  <c r="N941" i="7"/>
  <c r="M941" i="7"/>
  <c r="L941" i="7"/>
  <c r="I941" i="7" s="1"/>
  <c r="K941" i="7"/>
  <c r="H941" i="7"/>
  <c r="G941" i="7"/>
  <c r="F941" i="7"/>
  <c r="E941" i="7"/>
  <c r="D941" i="7"/>
  <c r="A941" i="7" s="1"/>
  <c r="C941" i="7"/>
  <c r="N940" i="7"/>
  <c r="M940" i="7"/>
  <c r="L940" i="7"/>
  <c r="I940" i="7" s="1"/>
  <c r="K940" i="7"/>
  <c r="H940" i="7"/>
  <c r="G940" i="7"/>
  <c r="F940" i="7"/>
  <c r="E940" i="7"/>
  <c r="D940" i="7"/>
  <c r="A940" i="7" s="1"/>
  <c r="C940" i="7"/>
  <c r="N939" i="7"/>
  <c r="M939" i="7"/>
  <c r="L939" i="7"/>
  <c r="K939" i="7"/>
  <c r="I939" i="7"/>
  <c r="H939" i="7"/>
  <c r="G939" i="7"/>
  <c r="F939" i="7"/>
  <c r="E939" i="7"/>
  <c r="D939" i="7"/>
  <c r="A939" i="7" s="1"/>
  <c r="C939" i="7"/>
  <c r="N938" i="7"/>
  <c r="M938" i="7"/>
  <c r="L938" i="7"/>
  <c r="I938" i="7" s="1"/>
  <c r="K938" i="7"/>
  <c r="H938" i="7"/>
  <c r="G938" i="7"/>
  <c r="F938" i="7"/>
  <c r="E938" i="7"/>
  <c r="D938" i="7"/>
  <c r="A938" i="7" s="1"/>
  <c r="C938" i="7"/>
  <c r="N937" i="7"/>
  <c r="M937" i="7"/>
  <c r="L937" i="7"/>
  <c r="I937" i="7" s="1"/>
  <c r="K937" i="7"/>
  <c r="H937" i="7"/>
  <c r="G937" i="7"/>
  <c r="F937" i="7"/>
  <c r="E937" i="7"/>
  <c r="D937" i="7"/>
  <c r="A937" i="7" s="1"/>
  <c r="C937" i="7"/>
  <c r="N936" i="7"/>
  <c r="M936" i="7"/>
  <c r="L936" i="7"/>
  <c r="K936" i="7"/>
  <c r="I936" i="7"/>
  <c r="H936" i="7"/>
  <c r="G936" i="7"/>
  <c r="F936" i="7"/>
  <c r="E936" i="7"/>
  <c r="D936" i="7"/>
  <c r="C936" i="7"/>
  <c r="A936" i="7"/>
  <c r="N935" i="7"/>
  <c r="M935" i="7"/>
  <c r="L935" i="7"/>
  <c r="I935" i="7" s="1"/>
  <c r="K935" i="7"/>
  <c r="H935" i="7"/>
  <c r="G935" i="7"/>
  <c r="F935" i="7"/>
  <c r="E935" i="7"/>
  <c r="D935" i="7"/>
  <c r="A935" i="7" s="1"/>
  <c r="C935" i="7"/>
  <c r="N934" i="7"/>
  <c r="M934" i="7"/>
  <c r="L934" i="7"/>
  <c r="I934" i="7" s="1"/>
  <c r="K934" i="7"/>
  <c r="H934" i="7"/>
  <c r="G934" i="7"/>
  <c r="F934" i="7"/>
  <c r="E934" i="7"/>
  <c r="D934" i="7"/>
  <c r="C934" i="7"/>
  <c r="A934" i="7"/>
  <c r="N933" i="7"/>
  <c r="M933" i="7"/>
  <c r="L933" i="7"/>
  <c r="I933" i="7" s="1"/>
  <c r="K933" i="7"/>
  <c r="H933" i="7"/>
  <c r="G933" i="7"/>
  <c r="F933" i="7"/>
  <c r="E933" i="7"/>
  <c r="D933" i="7"/>
  <c r="C933" i="7"/>
  <c r="A933" i="7"/>
  <c r="N932" i="7"/>
  <c r="M932" i="7"/>
  <c r="L932" i="7"/>
  <c r="K932" i="7"/>
  <c r="I932" i="7"/>
  <c r="H932" i="7"/>
  <c r="G932" i="7"/>
  <c r="F932" i="7"/>
  <c r="E932" i="7"/>
  <c r="D932" i="7"/>
  <c r="C932" i="7"/>
  <c r="A932" i="7"/>
  <c r="N931" i="7"/>
  <c r="M931" i="7"/>
  <c r="L931" i="7"/>
  <c r="I931" i="7" s="1"/>
  <c r="K931" i="7"/>
  <c r="H931" i="7"/>
  <c r="G931" i="7"/>
  <c r="F931" i="7"/>
  <c r="E931" i="7"/>
  <c r="D931" i="7"/>
  <c r="C931" i="7"/>
  <c r="A931" i="7"/>
  <c r="N930" i="7"/>
  <c r="M930" i="7"/>
  <c r="L930" i="7"/>
  <c r="I930" i="7" s="1"/>
  <c r="K930" i="7"/>
  <c r="H930" i="7"/>
  <c r="G930" i="7"/>
  <c r="F930" i="7"/>
  <c r="E930" i="7"/>
  <c r="D930" i="7"/>
  <c r="A930" i="7" s="1"/>
  <c r="C930" i="7"/>
  <c r="N929" i="7"/>
  <c r="M929" i="7"/>
  <c r="L929" i="7"/>
  <c r="I929" i="7" s="1"/>
  <c r="K929" i="7"/>
  <c r="H929" i="7"/>
  <c r="G929" i="7"/>
  <c r="F929" i="7"/>
  <c r="E929" i="7"/>
  <c r="D929" i="7"/>
  <c r="C929" i="7"/>
  <c r="A929" i="7"/>
  <c r="N928" i="7"/>
  <c r="M928" i="7"/>
  <c r="L928" i="7"/>
  <c r="I928" i="7" s="1"/>
  <c r="K928" i="7"/>
  <c r="H928" i="7"/>
  <c r="G928" i="7"/>
  <c r="F928" i="7"/>
  <c r="E928" i="7"/>
  <c r="D928" i="7"/>
  <c r="A928" i="7" s="1"/>
  <c r="C928" i="7"/>
  <c r="N927" i="7"/>
  <c r="M927" i="7"/>
  <c r="L927" i="7"/>
  <c r="I927" i="7" s="1"/>
  <c r="K927" i="7"/>
  <c r="H927" i="7"/>
  <c r="G927" i="7"/>
  <c r="F927" i="7"/>
  <c r="E927" i="7"/>
  <c r="D927" i="7"/>
  <c r="A927" i="7" s="1"/>
  <c r="C927" i="7"/>
  <c r="N926" i="7"/>
  <c r="M926" i="7"/>
  <c r="L926" i="7"/>
  <c r="I926" i="7" s="1"/>
  <c r="K926" i="7"/>
  <c r="H926" i="7"/>
  <c r="G926" i="7"/>
  <c r="F926" i="7"/>
  <c r="E926" i="7"/>
  <c r="D926" i="7"/>
  <c r="C926" i="7"/>
  <c r="A926" i="7"/>
  <c r="N925" i="7"/>
  <c r="M925" i="7"/>
  <c r="L925" i="7"/>
  <c r="I925" i="7" s="1"/>
  <c r="K925" i="7"/>
  <c r="H925" i="7"/>
  <c r="G925" i="7"/>
  <c r="F925" i="7"/>
  <c r="E925" i="7"/>
  <c r="D925" i="7"/>
  <c r="C925" i="7"/>
  <c r="A925" i="7"/>
  <c r="N924" i="7"/>
  <c r="M924" i="7"/>
  <c r="L924" i="7"/>
  <c r="K924" i="7"/>
  <c r="I924" i="7"/>
  <c r="H924" i="7"/>
  <c r="G924" i="7"/>
  <c r="F924" i="7"/>
  <c r="E924" i="7"/>
  <c r="D924" i="7"/>
  <c r="C924" i="7"/>
  <c r="A924" i="7"/>
  <c r="N923" i="7"/>
  <c r="M923" i="7"/>
  <c r="L923" i="7"/>
  <c r="I923" i="7" s="1"/>
  <c r="K923" i="7"/>
  <c r="H923" i="7"/>
  <c r="G923" i="7"/>
  <c r="F923" i="7"/>
  <c r="E923" i="7"/>
  <c r="D923" i="7"/>
  <c r="C923" i="7"/>
  <c r="A923" i="7"/>
  <c r="N922" i="7"/>
  <c r="M922" i="7"/>
  <c r="L922" i="7"/>
  <c r="I922" i="7" s="1"/>
  <c r="K922" i="7"/>
  <c r="H922" i="7"/>
  <c r="G922" i="7"/>
  <c r="F922" i="7"/>
  <c r="E922" i="7"/>
  <c r="D922" i="7"/>
  <c r="A922" i="7" s="1"/>
  <c r="C922" i="7"/>
  <c r="N921" i="7"/>
  <c r="M921" i="7"/>
  <c r="L921" i="7"/>
  <c r="I921" i="7" s="1"/>
  <c r="K921" i="7"/>
  <c r="H921" i="7"/>
  <c r="G921" i="7"/>
  <c r="F921" i="7"/>
  <c r="E921" i="7"/>
  <c r="D921" i="7"/>
  <c r="C921" i="7"/>
  <c r="A921" i="7"/>
  <c r="N920" i="7"/>
  <c r="M920" i="7"/>
  <c r="L920" i="7"/>
  <c r="I920" i="7" s="1"/>
  <c r="K920" i="7"/>
  <c r="H920" i="7"/>
  <c r="G920" i="7"/>
  <c r="F920" i="7"/>
  <c r="E920" i="7"/>
  <c r="D920" i="7"/>
  <c r="A920" i="7" s="1"/>
  <c r="C920" i="7"/>
  <c r="N919" i="7"/>
  <c r="M919" i="7"/>
  <c r="L919" i="7"/>
  <c r="I919" i="7" s="1"/>
  <c r="K919" i="7"/>
  <c r="H919" i="7"/>
  <c r="G919" i="7"/>
  <c r="F919" i="7"/>
  <c r="E919" i="7"/>
  <c r="D919" i="7"/>
  <c r="C919" i="7"/>
  <c r="A919" i="7"/>
  <c r="N918" i="7"/>
  <c r="M918" i="7"/>
  <c r="L918" i="7"/>
  <c r="I918" i="7" s="1"/>
  <c r="K918" i="7"/>
  <c r="H918" i="7"/>
  <c r="G918" i="7"/>
  <c r="F918" i="7"/>
  <c r="E918" i="7"/>
  <c r="D918" i="7"/>
  <c r="A918" i="7" s="1"/>
  <c r="C918" i="7"/>
  <c r="N917" i="7"/>
  <c r="M917" i="7"/>
  <c r="L917" i="7"/>
  <c r="I917" i="7" s="1"/>
  <c r="K917" i="7"/>
  <c r="H917" i="7"/>
  <c r="G917" i="7"/>
  <c r="F917" i="7"/>
  <c r="E917" i="7"/>
  <c r="D917" i="7"/>
  <c r="A917" i="7" s="1"/>
  <c r="C917" i="7"/>
  <c r="N916" i="7"/>
  <c r="M916" i="7"/>
  <c r="L916" i="7"/>
  <c r="I916" i="7" s="1"/>
  <c r="K916" i="7"/>
  <c r="H916" i="7"/>
  <c r="G916" i="7"/>
  <c r="F916" i="7"/>
  <c r="E916" i="7"/>
  <c r="D916" i="7"/>
  <c r="A916" i="7" s="1"/>
  <c r="C916" i="7"/>
  <c r="N915" i="7"/>
  <c r="M915" i="7"/>
  <c r="L915" i="7"/>
  <c r="I915" i="7" s="1"/>
  <c r="K915" i="7"/>
  <c r="H915" i="7"/>
  <c r="G915" i="7"/>
  <c r="F915" i="7"/>
  <c r="E915" i="7"/>
  <c r="D915" i="7"/>
  <c r="C915" i="7"/>
  <c r="A915" i="7"/>
  <c r="N914" i="7"/>
  <c r="M914" i="7"/>
  <c r="L914" i="7"/>
  <c r="I914" i="7" s="1"/>
  <c r="K914" i="7"/>
  <c r="H914" i="7"/>
  <c r="G914" i="7"/>
  <c r="F914" i="7"/>
  <c r="E914" i="7"/>
  <c r="D914" i="7"/>
  <c r="C914" i="7"/>
  <c r="A914" i="7"/>
  <c r="N913" i="7"/>
  <c r="M913" i="7"/>
  <c r="L913" i="7"/>
  <c r="I913" i="7" s="1"/>
  <c r="K913" i="7"/>
  <c r="H913" i="7"/>
  <c r="G913" i="7"/>
  <c r="F913" i="7"/>
  <c r="E913" i="7"/>
  <c r="D913" i="7"/>
  <c r="C913" i="7"/>
  <c r="A913" i="7"/>
  <c r="N912" i="7"/>
  <c r="M912" i="7"/>
  <c r="L912" i="7"/>
  <c r="K912" i="7"/>
  <c r="I912" i="7"/>
  <c r="H912" i="7"/>
  <c r="G912" i="7"/>
  <c r="F912" i="7"/>
  <c r="E912" i="7"/>
  <c r="D912" i="7"/>
  <c r="A912" i="7" s="1"/>
  <c r="C912" i="7"/>
  <c r="N911" i="7"/>
  <c r="M911" i="7"/>
  <c r="L911" i="7"/>
  <c r="I911" i="7" s="1"/>
  <c r="K911" i="7"/>
  <c r="H911" i="7"/>
  <c r="G911" i="7"/>
  <c r="F911" i="7"/>
  <c r="E911" i="7"/>
  <c r="D911" i="7"/>
  <c r="C911" i="7"/>
  <c r="A911" i="7"/>
  <c r="N910" i="7"/>
  <c r="M910" i="7"/>
  <c r="L910" i="7"/>
  <c r="I910" i="7" s="1"/>
  <c r="K910" i="7"/>
  <c r="H910" i="7"/>
  <c r="G910" i="7"/>
  <c r="F910" i="7"/>
  <c r="E910" i="7"/>
  <c r="D910" i="7"/>
  <c r="A910" i="7" s="1"/>
  <c r="C910" i="7"/>
  <c r="N909" i="7"/>
  <c r="M909" i="7"/>
  <c r="L909" i="7"/>
  <c r="I909" i="7" s="1"/>
  <c r="K909" i="7"/>
  <c r="H909" i="7"/>
  <c r="G909" i="7"/>
  <c r="F909" i="7"/>
  <c r="E909" i="7"/>
  <c r="D909" i="7"/>
  <c r="A909" i="7" s="1"/>
  <c r="C909" i="7"/>
  <c r="N908" i="7"/>
  <c r="M908" i="7"/>
  <c r="L908" i="7"/>
  <c r="I908" i="7" s="1"/>
  <c r="K908" i="7"/>
  <c r="H908" i="7"/>
  <c r="G908" i="7"/>
  <c r="F908" i="7"/>
  <c r="E908" i="7"/>
  <c r="D908" i="7"/>
  <c r="C908" i="7"/>
  <c r="A908" i="7"/>
  <c r="N907" i="7"/>
  <c r="M907" i="7"/>
  <c r="L907" i="7"/>
  <c r="I907" i="7" s="1"/>
  <c r="K907" i="7"/>
  <c r="H907" i="7"/>
  <c r="G907" i="7"/>
  <c r="F907" i="7"/>
  <c r="E907" i="7"/>
  <c r="D907" i="7"/>
  <c r="C907" i="7"/>
  <c r="A907" i="7"/>
  <c r="N906" i="7"/>
  <c r="M906" i="7"/>
  <c r="L906" i="7"/>
  <c r="I906" i="7" s="1"/>
  <c r="K906" i="7"/>
  <c r="H906" i="7"/>
  <c r="G906" i="7"/>
  <c r="F906" i="7"/>
  <c r="E906" i="7"/>
  <c r="D906" i="7"/>
  <c r="C906" i="7"/>
  <c r="A906" i="7"/>
  <c r="N905" i="7"/>
  <c r="M905" i="7"/>
  <c r="L905" i="7"/>
  <c r="I905" i="7" s="1"/>
  <c r="K905" i="7"/>
  <c r="H905" i="7"/>
  <c r="G905" i="7"/>
  <c r="F905" i="7"/>
  <c r="E905" i="7"/>
  <c r="D905" i="7"/>
  <c r="C905" i="7"/>
  <c r="A905" i="7"/>
  <c r="N904" i="7"/>
  <c r="M904" i="7"/>
  <c r="L904" i="7"/>
  <c r="K904" i="7"/>
  <c r="I904" i="7"/>
  <c r="H904" i="7"/>
  <c r="G904" i="7"/>
  <c r="F904" i="7"/>
  <c r="E904" i="7"/>
  <c r="D904" i="7"/>
  <c r="C904" i="7"/>
  <c r="A904" i="7"/>
  <c r="N903" i="7"/>
  <c r="M903" i="7"/>
  <c r="L903" i="7"/>
  <c r="I903" i="7" s="1"/>
  <c r="K903" i="7"/>
  <c r="H903" i="7"/>
  <c r="G903" i="7"/>
  <c r="F903" i="7"/>
  <c r="E903" i="7"/>
  <c r="D903" i="7"/>
  <c r="A903" i="7" s="1"/>
  <c r="C903" i="7"/>
  <c r="N902" i="7"/>
  <c r="M902" i="7"/>
  <c r="L902" i="7"/>
  <c r="I902" i="7" s="1"/>
  <c r="K902" i="7"/>
  <c r="H902" i="7"/>
  <c r="G902" i="7"/>
  <c r="F902" i="7"/>
  <c r="E902" i="7"/>
  <c r="D902" i="7"/>
  <c r="C902" i="7"/>
  <c r="A902" i="7"/>
  <c r="N901" i="7"/>
  <c r="M901" i="7"/>
  <c r="L901" i="7"/>
  <c r="I901" i="7" s="1"/>
  <c r="K901" i="7"/>
  <c r="H901" i="7"/>
  <c r="G901" i="7"/>
  <c r="F901" i="7"/>
  <c r="E901" i="7"/>
  <c r="D901" i="7"/>
  <c r="C901" i="7"/>
  <c r="A901" i="7"/>
  <c r="N900" i="7"/>
  <c r="M900" i="7"/>
  <c r="L900" i="7"/>
  <c r="K900" i="7"/>
  <c r="I900" i="7"/>
  <c r="H900" i="7"/>
  <c r="G900" i="7"/>
  <c r="F900" i="7"/>
  <c r="E900" i="7"/>
  <c r="D900" i="7"/>
  <c r="A900" i="7" s="1"/>
  <c r="C900" i="7"/>
  <c r="N899" i="7"/>
  <c r="M899" i="7"/>
  <c r="L899" i="7"/>
  <c r="I899" i="7" s="1"/>
  <c r="K899" i="7"/>
  <c r="H899" i="7"/>
  <c r="G899" i="7"/>
  <c r="F899" i="7"/>
  <c r="E899" i="7"/>
  <c r="D899" i="7"/>
  <c r="C899" i="7"/>
  <c r="A899" i="7"/>
  <c r="N898" i="7"/>
  <c r="M898" i="7"/>
  <c r="L898" i="7"/>
  <c r="I898" i="7" s="1"/>
  <c r="K898" i="7"/>
  <c r="H898" i="7"/>
  <c r="G898" i="7"/>
  <c r="F898" i="7"/>
  <c r="E898" i="7"/>
  <c r="D898" i="7"/>
  <c r="A898" i="7" s="1"/>
  <c r="C898" i="7"/>
  <c r="N897" i="7"/>
  <c r="M897" i="7"/>
  <c r="L897" i="7"/>
  <c r="I897" i="7" s="1"/>
  <c r="K897" i="7"/>
  <c r="H897" i="7"/>
  <c r="G897" i="7"/>
  <c r="F897" i="7"/>
  <c r="E897" i="7"/>
  <c r="D897" i="7"/>
  <c r="A897" i="7" s="1"/>
  <c r="C897" i="7"/>
  <c r="N896" i="7"/>
  <c r="M896" i="7"/>
  <c r="L896" i="7"/>
  <c r="I896" i="7" s="1"/>
  <c r="K896" i="7"/>
  <c r="H896" i="7"/>
  <c r="G896" i="7"/>
  <c r="F896" i="7"/>
  <c r="E896" i="7"/>
  <c r="D896" i="7"/>
  <c r="A896" i="7" s="1"/>
  <c r="C896" i="7"/>
  <c r="N895" i="7"/>
  <c r="M895" i="7"/>
  <c r="L895" i="7"/>
  <c r="I895" i="7" s="1"/>
  <c r="K895" i="7"/>
  <c r="H895" i="7"/>
  <c r="G895" i="7"/>
  <c r="F895" i="7"/>
  <c r="E895" i="7"/>
  <c r="D895" i="7"/>
  <c r="A895" i="7" s="1"/>
  <c r="C895" i="7"/>
  <c r="N894" i="7"/>
  <c r="M894" i="7"/>
  <c r="L894" i="7"/>
  <c r="I894" i="7" s="1"/>
  <c r="K894" i="7"/>
  <c r="H894" i="7"/>
  <c r="G894" i="7"/>
  <c r="F894" i="7"/>
  <c r="E894" i="7"/>
  <c r="D894" i="7"/>
  <c r="C894" i="7"/>
  <c r="A894" i="7"/>
  <c r="N893" i="7"/>
  <c r="M893" i="7"/>
  <c r="L893" i="7"/>
  <c r="I893" i="7" s="1"/>
  <c r="K893" i="7"/>
  <c r="H893" i="7"/>
  <c r="G893" i="7"/>
  <c r="F893" i="7"/>
  <c r="E893" i="7"/>
  <c r="D893" i="7"/>
  <c r="C893" i="7"/>
  <c r="A893" i="7"/>
  <c r="N892" i="7"/>
  <c r="M892" i="7"/>
  <c r="L892" i="7"/>
  <c r="K892" i="7"/>
  <c r="I892" i="7"/>
  <c r="H892" i="7"/>
  <c r="G892" i="7"/>
  <c r="F892" i="7"/>
  <c r="E892" i="7"/>
  <c r="D892" i="7"/>
  <c r="A892" i="7" s="1"/>
  <c r="C892" i="7"/>
  <c r="N891" i="7"/>
  <c r="M891" i="7"/>
  <c r="L891" i="7"/>
  <c r="I891" i="7" s="1"/>
  <c r="K891" i="7"/>
  <c r="H891" i="7"/>
  <c r="G891" i="7"/>
  <c r="F891" i="7"/>
  <c r="E891" i="7"/>
  <c r="D891" i="7"/>
  <c r="A891" i="7" s="1"/>
  <c r="C891" i="7"/>
  <c r="N890" i="7"/>
  <c r="M890" i="7"/>
  <c r="L890" i="7"/>
  <c r="I890" i="7" s="1"/>
  <c r="K890" i="7"/>
  <c r="H890" i="7"/>
  <c r="G890" i="7"/>
  <c r="F890" i="7"/>
  <c r="E890" i="7"/>
  <c r="D890" i="7"/>
  <c r="A890" i="7" s="1"/>
  <c r="C890" i="7"/>
  <c r="N889" i="7"/>
  <c r="M889" i="7"/>
  <c r="L889" i="7"/>
  <c r="I889" i="7" s="1"/>
  <c r="K889" i="7"/>
  <c r="H889" i="7"/>
  <c r="G889" i="7"/>
  <c r="F889" i="7"/>
  <c r="E889" i="7"/>
  <c r="D889" i="7"/>
  <c r="A889" i="7" s="1"/>
  <c r="C889" i="7"/>
  <c r="N888" i="7"/>
  <c r="M888" i="7"/>
  <c r="L888" i="7"/>
  <c r="I888" i="7" s="1"/>
  <c r="K888" i="7"/>
  <c r="H888" i="7"/>
  <c r="G888" i="7"/>
  <c r="F888" i="7"/>
  <c r="E888" i="7"/>
  <c r="D888" i="7"/>
  <c r="C888" i="7"/>
  <c r="A888" i="7"/>
  <c r="N887" i="7"/>
  <c r="M887" i="7"/>
  <c r="L887" i="7"/>
  <c r="I887" i="7" s="1"/>
  <c r="K887" i="7"/>
  <c r="H887" i="7"/>
  <c r="G887" i="7"/>
  <c r="F887" i="7"/>
  <c r="E887" i="7"/>
  <c r="D887" i="7"/>
  <c r="C887" i="7"/>
  <c r="A887" i="7"/>
  <c r="N886" i="7"/>
  <c r="M886" i="7"/>
  <c r="L886" i="7"/>
  <c r="I886" i="7" s="1"/>
  <c r="K886" i="7"/>
  <c r="H886" i="7"/>
  <c r="G886" i="7"/>
  <c r="F886" i="7"/>
  <c r="E886" i="7"/>
  <c r="D886" i="7"/>
  <c r="A886" i="7" s="1"/>
  <c r="C886" i="7"/>
  <c r="N885" i="7"/>
  <c r="M885" i="7"/>
  <c r="L885" i="7"/>
  <c r="I885" i="7" s="1"/>
  <c r="K885" i="7"/>
  <c r="H885" i="7"/>
  <c r="G885" i="7"/>
  <c r="F885" i="7"/>
  <c r="E885" i="7"/>
  <c r="D885" i="7"/>
  <c r="C885" i="7"/>
  <c r="A885" i="7"/>
  <c r="N884" i="7"/>
  <c r="M884" i="7"/>
  <c r="L884" i="7"/>
  <c r="I884" i="7" s="1"/>
  <c r="K884" i="7"/>
  <c r="H884" i="7"/>
  <c r="G884" i="7"/>
  <c r="F884" i="7"/>
  <c r="E884" i="7"/>
  <c r="D884" i="7"/>
  <c r="C884" i="7"/>
  <c r="A884" i="7"/>
  <c r="N883" i="7"/>
  <c r="M883" i="7"/>
  <c r="L883" i="7"/>
  <c r="I883" i="7" s="1"/>
  <c r="K883" i="7"/>
  <c r="H883" i="7"/>
  <c r="G883" i="7"/>
  <c r="F883" i="7"/>
  <c r="E883" i="7"/>
  <c r="D883" i="7"/>
  <c r="A883" i="7" s="1"/>
  <c r="C883" i="7"/>
  <c r="N882" i="7"/>
  <c r="M882" i="7"/>
  <c r="L882" i="7"/>
  <c r="I882" i="7" s="1"/>
  <c r="K882" i="7"/>
  <c r="H882" i="7"/>
  <c r="G882" i="7"/>
  <c r="F882" i="7"/>
  <c r="E882" i="7"/>
  <c r="D882" i="7"/>
  <c r="A882" i="7" s="1"/>
  <c r="C882" i="7"/>
  <c r="N881" i="7"/>
  <c r="M881" i="7"/>
  <c r="L881" i="7"/>
  <c r="I881" i="7" s="1"/>
  <c r="K881" i="7"/>
  <c r="H881" i="7"/>
  <c r="G881" i="7"/>
  <c r="F881" i="7"/>
  <c r="E881" i="7"/>
  <c r="D881" i="7"/>
  <c r="A881" i="7" s="1"/>
  <c r="C881" i="7"/>
  <c r="N880" i="7"/>
  <c r="M880" i="7"/>
  <c r="L880" i="7"/>
  <c r="K880" i="7"/>
  <c r="I880" i="7"/>
  <c r="H880" i="7"/>
  <c r="G880" i="7"/>
  <c r="F880" i="7"/>
  <c r="E880" i="7"/>
  <c r="D880" i="7"/>
  <c r="C880" i="7"/>
  <c r="A880" i="7"/>
  <c r="N879" i="7"/>
  <c r="M879" i="7"/>
  <c r="L879" i="7"/>
  <c r="I879" i="7" s="1"/>
  <c r="K879" i="7"/>
  <c r="H879" i="7"/>
  <c r="G879" i="7"/>
  <c r="F879" i="7"/>
  <c r="E879" i="7"/>
  <c r="D879" i="7"/>
  <c r="C879" i="7"/>
  <c r="A879" i="7"/>
  <c r="N878" i="7"/>
  <c r="M878" i="7"/>
  <c r="L878" i="7"/>
  <c r="I878" i="7" s="1"/>
  <c r="K878" i="7"/>
  <c r="H878" i="7"/>
  <c r="G878" i="7"/>
  <c r="F878" i="7"/>
  <c r="E878" i="7"/>
  <c r="D878" i="7"/>
  <c r="C878" i="7"/>
  <c r="A878" i="7"/>
  <c r="N877" i="7"/>
  <c r="M877" i="7"/>
  <c r="L877" i="7"/>
  <c r="I877" i="7" s="1"/>
  <c r="K877" i="7"/>
  <c r="H877" i="7"/>
  <c r="G877" i="7"/>
  <c r="F877" i="7"/>
  <c r="E877" i="7"/>
  <c r="D877" i="7"/>
  <c r="C877" i="7"/>
  <c r="A877" i="7"/>
  <c r="N876" i="7"/>
  <c r="M876" i="7"/>
  <c r="L876" i="7"/>
  <c r="K876" i="7"/>
  <c r="I876" i="7"/>
  <c r="H876" i="7"/>
  <c r="G876" i="7"/>
  <c r="F876" i="7"/>
  <c r="E876" i="7"/>
  <c r="D876" i="7"/>
  <c r="A876" i="7" s="1"/>
  <c r="C876" i="7"/>
  <c r="N875" i="7"/>
  <c r="M875" i="7"/>
  <c r="L875" i="7"/>
  <c r="I875" i="7" s="1"/>
  <c r="K875" i="7"/>
  <c r="H875" i="7"/>
  <c r="G875" i="7"/>
  <c r="F875" i="7"/>
  <c r="E875" i="7"/>
  <c r="D875" i="7"/>
  <c r="C875" i="7"/>
  <c r="A875" i="7"/>
  <c r="N874" i="7"/>
  <c r="M874" i="7"/>
  <c r="L874" i="7"/>
  <c r="I874" i="7" s="1"/>
  <c r="K874" i="7"/>
  <c r="H874" i="7"/>
  <c r="G874" i="7"/>
  <c r="F874" i="7"/>
  <c r="E874" i="7"/>
  <c r="D874" i="7"/>
  <c r="C874" i="7"/>
  <c r="A874" i="7"/>
  <c r="N873" i="7"/>
  <c r="M873" i="7"/>
  <c r="L873" i="7"/>
  <c r="I873" i="7" s="1"/>
  <c r="K873" i="7"/>
  <c r="H873" i="7"/>
  <c r="G873" i="7"/>
  <c r="F873" i="7"/>
  <c r="E873" i="7"/>
  <c r="D873" i="7"/>
  <c r="A873" i="7" s="1"/>
  <c r="C873" i="7"/>
  <c r="N872" i="7"/>
  <c r="M872" i="7"/>
  <c r="L872" i="7"/>
  <c r="K872" i="7"/>
  <c r="I872" i="7"/>
  <c r="H872" i="7"/>
  <c r="G872" i="7"/>
  <c r="F872" i="7"/>
  <c r="E872" i="7"/>
  <c r="D872" i="7"/>
  <c r="C872" i="7"/>
  <c r="A872" i="7"/>
  <c r="N871" i="7"/>
  <c r="M871" i="7"/>
  <c r="L871" i="7"/>
  <c r="I871" i="7" s="1"/>
  <c r="K871" i="7"/>
  <c r="H871" i="7"/>
  <c r="G871" i="7"/>
  <c r="F871" i="7"/>
  <c r="E871" i="7"/>
  <c r="D871" i="7"/>
  <c r="A871" i="7" s="1"/>
  <c r="C871" i="7"/>
  <c r="N870" i="7"/>
  <c r="M870" i="7"/>
  <c r="L870" i="7"/>
  <c r="I870" i="7" s="1"/>
  <c r="K870" i="7"/>
  <c r="H870" i="7"/>
  <c r="G870" i="7"/>
  <c r="F870" i="7"/>
  <c r="E870" i="7"/>
  <c r="D870" i="7"/>
  <c r="C870" i="7"/>
  <c r="A870" i="7"/>
  <c r="N869" i="7"/>
  <c r="M869" i="7"/>
  <c r="L869" i="7"/>
  <c r="I869" i="7" s="1"/>
  <c r="K869" i="7"/>
  <c r="H869" i="7"/>
  <c r="G869" i="7"/>
  <c r="F869" i="7"/>
  <c r="E869" i="7"/>
  <c r="D869" i="7"/>
  <c r="C869" i="7"/>
  <c r="A869" i="7"/>
  <c r="N868" i="7"/>
  <c r="M868" i="7"/>
  <c r="L868" i="7"/>
  <c r="K868" i="7"/>
  <c r="I868" i="7"/>
  <c r="H868" i="7"/>
  <c r="G868" i="7"/>
  <c r="F868" i="7"/>
  <c r="E868" i="7"/>
  <c r="D868" i="7"/>
  <c r="C868" i="7"/>
  <c r="A868" i="7"/>
  <c r="N867" i="7"/>
  <c r="M867" i="7"/>
  <c r="L867" i="7"/>
  <c r="I867" i="7" s="1"/>
  <c r="K867" i="7"/>
  <c r="H867" i="7"/>
  <c r="G867" i="7"/>
  <c r="F867" i="7"/>
  <c r="E867" i="7"/>
  <c r="D867" i="7"/>
  <c r="C867" i="7"/>
  <c r="A867" i="7"/>
  <c r="N866" i="7"/>
  <c r="M866" i="7"/>
  <c r="L866" i="7"/>
  <c r="I866" i="7" s="1"/>
  <c r="K866" i="7"/>
  <c r="H866" i="7"/>
  <c r="G866" i="7"/>
  <c r="F866" i="7"/>
  <c r="E866" i="7"/>
  <c r="D866" i="7"/>
  <c r="A866" i="7" s="1"/>
  <c r="C866" i="7"/>
  <c r="N865" i="7"/>
  <c r="M865" i="7"/>
  <c r="L865" i="7"/>
  <c r="I865" i="7" s="1"/>
  <c r="K865" i="7"/>
  <c r="H865" i="7"/>
  <c r="G865" i="7"/>
  <c r="F865" i="7"/>
  <c r="E865" i="7"/>
  <c r="D865" i="7"/>
  <c r="C865" i="7"/>
  <c r="A865" i="7"/>
  <c r="N864" i="7"/>
  <c r="M864" i="7"/>
  <c r="L864" i="7"/>
  <c r="I864" i="7" s="1"/>
  <c r="K864" i="7"/>
  <c r="H864" i="7"/>
  <c r="G864" i="7"/>
  <c r="F864" i="7"/>
  <c r="E864" i="7"/>
  <c r="D864" i="7"/>
  <c r="A864" i="7" s="1"/>
  <c r="C864" i="7"/>
  <c r="N863" i="7"/>
  <c r="M863" i="7"/>
  <c r="L863" i="7"/>
  <c r="I863" i="7" s="1"/>
  <c r="K863" i="7"/>
  <c r="H863" i="7"/>
  <c r="G863" i="7"/>
  <c r="F863" i="7"/>
  <c r="E863" i="7"/>
  <c r="D863" i="7"/>
  <c r="A863" i="7" s="1"/>
  <c r="C863" i="7"/>
  <c r="N862" i="7"/>
  <c r="M862" i="7"/>
  <c r="L862" i="7"/>
  <c r="I862" i="7" s="1"/>
  <c r="K862" i="7"/>
  <c r="H862" i="7"/>
  <c r="G862" i="7"/>
  <c r="F862" i="7"/>
  <c r="E862" i="7"/>
  <c r="D862" i="7"/>
  <c r="C862" i="7"/>
  <c r="A862" i="7"/>
  <c r="N861" i="7"/>
  <c r="M861" i="7"/>
  <c r="L861" i="7"/>
  <c r="I861" i="7" s="1"/>
  <c r="K861" i="7"/>
  <c r="H861" i="7"/>
  <c r="G861" i="7"/>
  <c r="F861" i="7"/>
  <c r="E861" i="7"/>
  <c r="D861" i="7"/>
  <c r="C861" i="7"/>
  <c r="A861" i="7"/>
  <c r="N860" i="7"/>
  <c r="M860" i="7"/>
  <c r="L860" i="7"/>
  <c r="I860" i="7" s="1"/>
  <c r="K860" i="7"/>
  <c r="H860" i="7"/>
  <c r="G860" i="7"/>
  <c r="F860" i="7"/>
  <c r="E860" i="7"/>
  <c r="D860" i="7"/>
  <c r="C860" i="7"/>
  <c r="A860" i="7"/>
  <c r="N859" i="7"/>
  <c r="M859" i="7"/>
  <c r="L859" i="7"/>
  <c r="I859" i="7" s="1"/>
  <c r="K859" i="7"/>
  <c r="H859" i="7"/>
  <c r="G859" i="7"/>
  <c r="F859" i="7"/>
  <c r="E859" i="7"/>
  <c r="D859" i="7"/>
  <c r="C859" i="7"/>
  <c r="A859" i="7"/>
  <c r="N858" i="7"/>
  <c r="M858" i="7"/>
  <c r="L858" i="7"/>
  <c r="I858" i="7" s="1"/>
  <c r="K858" i="7"/>
  <c r="H858" i="7"/>
  <c r="G858" i="7"/>
  <c r="F858" i="7"/>
  <c r="E858" i="7"/>
  <c r="D858" i="7"/>
  <c r="A858" i="7" s="1"/>
  <c r="C858" i="7"/>
  <c r="N857" i="7"/>
  <c r="M857" i="7"/>
  <c r="L857" i="7"/>
  <c r="K857" i="7"/>
  <c r="I857" i="7"/>
  <c r="H857" i="7"/>
  <c r="G857" i="7"/>
  <c r="F857" i="7"/>
  <c r="E857" i="7"/>
  <c r="D857" i="7"/>
  <c r="C857" i="7"/>
  <c r="A857" i="7"/>
  <c r="N856" i="7"/>
  <c r="M856" i="7"/>
  <c r="L856" i="7"/>
  <c r="K856" i="7"/>
  <c r="I856" i="7"/>
  <c r="H856" i="7"/>
  <c r="G856" i="7"/>
  <c r="F856" i="7"/>
  <c r="E856" i="7"/>
  <c r="D856" i="7"/>
  <c r="A856" i="7" s="1"/>
  <c r="C856" i="7"/>
  <c r="N855" i="7"/>
  <c r="M855" i="7"/>
  <c r="L855" i="7"/>
  <c r="I855" i="7" s="1"/>
  <c r="K855" i="7"/>
  <c r="H855" i="7"/>
  <c r="G855" i="7"/>
  <c r="F855" i="7"/>
  <c r="E855" i="7"/>
  <c r="D855" i="7"/>
  <c r="C855" i="7"/>
  <c r="A855" i="7"/>
  <c r="N854" i="7"/>
  <c r="M854" i="7"/>
  <c r="L854" i="7"/>
  <c r="I854" i="7" s="1"/>
  <c r="K854" i="7"/>
  <c r="H854" i="7"/>
  <c r="G854" i="7"/>
  <c r="F854" i="7"/>
  <c r="E854" i="7"/>
  <c r="D854" i="7"/>
  <c r="A854" i="7" s="1"/>
  <c r="C854" i="7"/>
  <c r="N853" i="7"/>
  <c r="M853" i="7"/>
  <c r="L853" i="7"/>
  <c r="K853" i="7"/>
  <c r="I853" i="7"/>
  <c r="H853" i="7"/>
  <c r="G853" i="7"/>
  <c r="F853" i="7"/>
  <c r="E853" i="7"/>
  <c r="D853" i="7"/>
  <c r="C853" i="7"/>
  <c r="A853" i="7"/>
  <c r="N852" i="7"/>
  <c r="M852" i="7"/>
  <c r="L852" i="7"/>
  <c r="K852" i="7"/>
  <c r="I852" i="7"/>
  <c r="H852" i="7"/>
  <c r="G852" i="7"/>
  <c r="F852" i="7"/>
  <c r="E852" i="7"/>
  <c r="D852" i="7"/>
  <c r="C852" i="7"/>
  <c r="A852" i="7"/>
  <c r="N851" i="7"/>
  <c r="M851" i="7"/>
  <c r="L851" i="7"/>
  <c r="I851" i="7" s="1"/>
  <c r="K851" i="7"/>
  <c r="H851" i="7"/>
  <c r="G851" i="7"/>
  <c r="F851" i="7"/>
  <c r="E851" i="7"/>
  <c r="D851" i="7"/>
  <c r="A851" i="7" s="1"/>
  <c r="C851" i="7"/>
  <c r="N850" i="7"/>
  <c r="M850" i="7"/>
  <c r="L850" i="7"/>
  <c r="I850" i="7" s="1"/>
  <c r="K850" i="7"/>
  <c r="H850" i="7"/>
  <c r="G850" i="7"/>
  <c r="F850" i="7"/>
  <c r="E850" i="7"/>
  <c r="D850" i="7"/>
  <c r="C850" i="7"/>
  <c r="A850" i="7"/>
  <c r="N849" i="7"/>
  <c r="M849" i="7"/>
  <c r="L849" i="7"/>
  <c r="I849" i="7" s="1"/>
  <c r="K849" i="7"/>
  <c r="H849" i="7"/>
  <c r="G849" i="7"/>
  <c r="F849" i="7"/>
  <c r="E849" i="7"/>
  <c r="D849" i="7"/>
  <c r="A849" i="7" s="1"/>
  <c r="C849" i="7"/>
  <c r="N848" i="7"/>
  <c r="M848" i="7"/>
  <c r="L848" i="7"/>
  <c r="I848" i="7" s="1"/>
  <c r="K848" i="7"/>
  <c r="H848" i="7"/>
  <c r="G848" i="7"/>
  <c r="F848" i="7"/>
  <c r="E848" i="7"/>
  <c r="D848" i="7"/>
  <c r="C848" i="7"/>
  <c r="A848" i="7"/>
  <c r="N847" i="7"/>
  <c r="M847" i="7"/>
  <c r="L847" i="7"/>
  <c r="I847" i="7" s="1"/>
  <c r="K847" i="7"/>
  <c r="H847" i="7"/>
  <c r="G847" i="7"/>
  <c r="F847" i="7"/>
  <c r="E847" i="7"/>
  <c r="D847" i="7"/>
  <c r="C847" i="7"/>
  <c r="A847" i="7"/>
  <c r="N846" i="7"/>
  <c r="M846" i="7"/>
  <c r="L846" i="7"/>
  <c r="I846" i="7" s="1"/>
  <c r="K846" i="7"/>
  <c r="H846" i="7"/>
  <c r="G846" i="7"/>
  <c r="F846" i="7"/>
  <c r="E846" i="7"/>
  <c r="D846" i="7"/>
  <c r="C846" i="7"/>
  <c r="A846" i="7"/>
  <c r="N845" i="7"/>
  <c r="M845" i="7"/>
  <c r="L845" i="7"/>
  <c r="K845" i="7"/>
  <c r="I845" i="7"/>
  <c r="H845" i="7"/>
  <c r="G845" i="7"/>
  <c r="F845" i="7"/>
  <c r="E845" i="7"/>
  <c r="D845" i="7"/>
  <c r="C845" i="7"/>
  <c r="A845" i="7"/>
  <c r="N844" i="7"/>
  <c r="M844" i="7"/>
  <c r="L844" i="7"/>
  <c r="K844" i="7"/>
  <c r="I844" i="7"/>
  <c r="H844" i="7"/>
  <c r="G844" i="7"/>
  <c r="F844" i="7"/>
  <c r="E844" i="7"/>
  <c r="D844" i="7"/>
  <c r="A844" i="7" s="1"/>
  <c r="C844" i="7"/>
  <c r="N843" i="7"/>
  <c r="M843" i="7"/>
  <c r="L843" i="7"/>
  <c r="I843" i="7" s="1"/>
  <c r="K843" i="7"/>
  <c r="H843" i="7"/>
  <c r="G843" i="7"/>
  <c r="F843" i="7"/>
  <c r="E843" i="7"/>
  <c r="D843" i="7"/>
  <c r="A843" i="7" s="1"/>
  <c r="C843" i="7"/>
  <c r="N842" i="7"/>
  <c r="M842" i="7"/>
  <c r="L842" i="7"/>
  <c r="I842" i="7" s="1"/>
  <c r="K842" i="7"/>
  <c r="H842" i="7"/>
  <c r="G842" i="7"/>
  <c r="F842" i="7"/>
  <c r="E842" i="7"/>
  <c r="D842" i="7"/>
  <c r="A842" i="7" s="1"/>
  <c r="C842" i="7"/>
  <c r="N841" i="7"/>
  <c r="M841" i="7"/>
  <c r="L841" i="7"/>
  <c r="I841" i="7" s="1"/>
  <c r="K841" i="7"/>
  <c r="H841" i="7"/>
  <c r="G841" i="7"/>
  <c r="F841" i="7"/>
  <c r="E841" i="7"/>
  <c r="D841" i="7"/>
  <c r="C841" i="7"/>
  <c r="A841" i="7"/>
  <c r="N840" i="7"/>
  <c r="M840" i="7"/>
  <c r="L840" i="7"/>
  <c r="I840" i="7" s="1"/>
  <c r="K840" i="7"/>
  <c r="H840" i="7"/>
  <c r="G840" i="7"/>
  <c r="F840" i="7"/>
  <c r="E840" i="7"/>
  <c r="D840" i="7"/>
  <c r="A840" i="7" s="1"/>
  <c r="C840" i="7"/>
  <c r="N839" i="7"/>
  <c r="M839" i="7"/>
  <c r="L839" i="7"/>
  <c r="I839" i="7" s="1"/>
  <c r="K839" i="7"/>
  <c r="H839" i="7"/>
  <c r="G839" i="7"/>
  <c r="F839" i="7"/>
  <c r="E839" i="7"/>
  <c r="D839" i="7"/>
  <c r="C839" i="7"/>
  <c r="A839" i="7"/>
  <c r="N838" i="7"/>
  <c r="M838" i="7"/>
  <c r="L838" i="7"/>
  <c r="I838" i="7" s="1"/>
  <c r="K838" i="7"/>
  <c r="H838" i="7"/>
  <c r="G838" i="7"/>
  <c r="F838" i="7"/>
  <c r="E838" i="7"/>
  <c r="D838" i="7"/>
  <c r="A838" i="7" s="1"/>
  <c r="C838" i="7"/>
  <c r="N837" i="7"/>
  <c r="M837" i="7"/>
  <c r="L837" i="7"/>
  <c r="K837" i="7"/>
  <c r="I837" i="7"/>
  <c r="H837" i="7"/>
  <c r="G837" i="7"/>
  <c r="F837" i="7"/>
  <c r="E837" i="7"/>
  <c r="D837" i="7"/>
  <c r="C837" i="7"/>
  <c r="A837" i="7"/>
  <c r="N836" i="7"/>
  <c r="M836" i="7"/>
  <c r="L836" i="7"/>
  <c r="I836" i="7" s="1"/>
  <c r="K836" i="7"/>
  <c r="H836" i="7"/>
  <c r="G836" i="7"/>
  <c r="F836" i="7"/>
  <c r="E836" i="7"/>
  <c r="D836" i="7"/>
  <c r="A836" i="7" s="1"/>
  <c r="C836" i="7"/>
  <c r="N835" i="7"/>
  <c r="M835" i="7"/>
  <c r="L835" i="7"/>
  <c r="I835" i="7" s="1"/>
  <c r="K835" i="7"/>
  <c r="H835" i="7"/>
  <c r="G835" i="7"/>
  <c r="F835" i="7"/>
  <c r="E835" i="7"/>
  <c r="D835" i="7"/>
  <c r="A835" i="7" s="1"/>
  <c r="C835" i="7"/>
  <c r="N834" i="7"/>
  <c r="M834" i="7"/>
  <c r="L834" i="7"/>
  <c r="I834" i="7" s="1"/>
  <c r="K834" i="7"/>
  <c r="H834" i="7"/>
  <c r="G834" i="7"/>
  <c r="F834" i="7"/>
  <c r="E834" i="7"/>
  <c r="D834" i="7"/>
  <c r="C834" i="7"/>
  <c r="A834" i="7"/>
  <c r="N833" i="7"/>
  <c r="M833" i="7"/>
  <c r="L833" i="7"/>
  <c r="I833" i="7" s="1"/>
  <c r="K833" i="7"/>
  <c r="H833" i="7"/>
  <c r="G833" i="7"/>
  <c r="F833" i="7"/>
  <c r="E833" i="7"/>
  <c r="D833" i="7"/>
  <c r="A833" i="7" s="1"/>
  <c r="C833" i="7"/>
  <c r="N832" i="7"/>
  <c r="M832" i="7"/>
  <c r="L832" i="7"/>
  <c r="K832" i="7"/>
  <c r="I832" i="7"/>
  <c r="H832" i="7"/>
  <c r="G832" i="7"/>
  <c r="F832" i="7"/>
  <c r="E832" i="7"/>
  <c r="D832" i="7"/>
  <c r="C832" i="7"/>
  <c r="A832" i="7"/>
  <c r="N831" i="7"/>
  <c r="M831" i="7"/>
  <c r="L831" i="7"/>
  <c r="I831" i="7" s="1"/>
  <c r="K831" i="7"/>
  <c r="H831" i="7"/>
  <c r="G831" i="7"/>
  <c r="F831" i="7"/>
  <c r="E831" i="7"/>
  <c r="D831" i="7"/>
  <c r="A831" i="7" s="1"/>
  <c r="C831" i="7"/>
  <c r="N830" i="7"/>
  <c r="M830" i="7"/>
  <c r="L830" i="7"/>
  <c r="I830" i="7" s="1"/>
  <c r="K830" i="7"/>
  <c r="H830" i="7"/>
  <c r="G830" i="7"/>
  <c r="F830" i="7"/>
  <c r="E830" i="7"/>
  <c r="D830" i="7"/>
  <c r="C830" i="7"/>
  <c r="A830" i="7"/>
  <c r="N829" i="7"/>
  <c r="M829" i="7"/>
  <c r="L829" i="7"/>
  <c r="I829" i="7" s="1"/>
  <c r="K829" i="7"/>
  <c r="H829" i="7"/>
  <c r="G829" i="7"/>
  <c r="F829" i="7"/>
  <c r="E829" i="7"/>
  <c r="D829" i="7"/>
  <c r="C829" i="7"/>
  <c r="A829" i="7"/>
  <c r="N828" i="7"/>
  <c r="M828" i="7"/>
  <c r="L828" i="7"/>
  <c r="K828" i="7"/>
  <c r="I828" i="7"/>
  <c r="H828" i="7"/>
  <c r="G828" i="7"/>
  <c r="F828" i="7"/>
  <c r="E828" i="7"/>
  <c r="D828" i="7"/>
  <c r="A828" i="7" s="1"/>
  <c r="C828" i="7"/>
  <c r="N827" i="7"/>
  <c r="M827" i="7"/>
  <c r="L827" i="7"/>
  <c r="I827" i="7" s="1"/>
  <c r="K827" i="7"/>
  <c r="H827" i="7"/>
  <c r="G827" i="7"/>
  <c r="F827" i="7"/>
  <c r="E827" i="7"/>
  <c r="D827" i="7"/>
  <c r="C827" i="7"/>
  <c r="A827" i="7"/>
  <c r="N826" i="7"/>
  <c r="M826" i="7"/>
  <c r="L826" i="7"/>
  <c r="I826" i="7" s="1"/>
  <c r="K826" i="7"/>
  <c r="H826" i="7"/>
  <c r="G826" i="7"/>
  <c r="F826" i="7"/>
  <c r="E826" i="7"/>
  <c r="D826" i="7"/>
  <c r="A826" i="7" s="1"/>
  <c r="C826" i="7"/>
  <c r="N825" i="7"/>
  <c r="M825" i="7"/>
  <c r="L825" i="7"/>
  <c r="K825" i="7"/>
  <c r="I825" i="7"/>
  <c r="H825" i="7"/>
  <c r="G825" i="7"/>
  <c r="F825" i="7"/>
  <c r="E825" i="7"/>
  <c r="D825" i="7"/>
  <c r="C825" i="7"/>
  <c r="A825" i="7"/>
  <c r="N824" i="7"/>
  <c r="M824" i="7"/>
  <c r="L824" i="7"/>
  <c r="K824" i="7"/>
  <c r="I824" i="7"/>
  <c r="H824" i="7"/>
  <c r="G824" i="7"/>
  <c r="F824" i="7"/>
  <c r="E824" i="7"/>
  <c r="D824" i="7"/>
  <c r="C824" i="7"/>
  <c r="A824" i="7"/>
  <c r="N823" i="7"/>
  <c r="M823" i="7"/>
  <c r="L823" i="7"/>
  <c r="I823" i="7" s="1"/>
  <c r="K823" i="7"/>
  <c r="H823" i="7"/>
  <c r="G823" i="7"/>
  <c r="F823" i="7"/>
  <c r="E823" i="7"/>
  <c r="D823" i="7"/>
  <c r="A823" i="7" s="1"/>
  <c r="C823" i="7"/>
  <c r="N822" i="7"/>
  <c r="M822" i="7"/>
  <c r="L822" i="7"/>
  <c r="I822" i="7" s="1"/>
  <c r="K822" i="7"/>
  <c r="H822" i="7"/>
  <c r="G822" i="7"/>
  <c r="F822" i="7"/>
  <c r="E822" i="7"/>
  <c r="D822" i="7"/>
  <c r="C822" i="7"/>
  <c r="A822" i="7"/>
  <c r="N821" i="7"/>
  <c r="M821" i="7"/>
  <c r="L821" i="7"/>
  <c r="I821" i="7" s="1"/>
  <c r="K821" i="7"/>
  <c r="H821" i="7"/>
  <c r="G821" i="7"/>
  <c r="F821" i="7"/>
  <c r="E821" i="7"/>
  <c r="D821" i="7"/>
  <c r="A821" i="7" s="1"/>
  <c r="C821" i="7"/>
  <c r="N820" i="7"/>
  <c r="M820" i="7"/>
  <c r="L820" i="7"/>
  <c r="K820" i="7"/>
  <c r="I820" i="7"/>
  <c r="H820" i="7"/>
  <c r="G820" i="7"/>
  <c r="F820" i="7"/>
  <c r="E820" i="7"/>
  <c r="D820" i="7"/>
  <c r="C820" i="7"/>
  <c r="A820" i="7"/>
  <c r="N819" i="7"/>
  <c r="M819" i="7"/>
  <c r="L819" i="7"/>
  <c r="I819" i="7" s="1"/>
  <c r="K819" i="7"/>
  <c r="H819" i="7"/>
  <c r="G819" i="7"/>
  <c r="F819" i="7"/>
  <c r="E819" i="7"/>
  <c r="D819" i="7"/>
  <c r="A819" i="7" s="1"/>
  <c r="C819" i="7"/>
  <c r="N818" i="7"/>
  <c r="M818" i="7"/>
  <c r="L818" i="7"/>
  <c r="I818" i="7" s="1"/>
  <c r="K818" i="7"/>
  <c r="H818" i="7"/>
  <c r="G818" i="7"/>
  <c r="F818" i="7"/>
  <c r="E818" i="7"/>
  <c r="D818" i="7"/>
  <c r="C818" i="7"/>
  <c r="A818" i="7"/>
  <c r="N817" i="7"/>
  <c r="M817" i="7"/>
  <c r="L817" i="7"/>
  <c r="I817" i="7" s="1"/>
  <c r="K817" i="7"/>
  <c r="H817" i="7"/>
  <c r="G817" i="7"/>
  <c r="F817" i="7"/>
  <c r="E817" i="7"/>
  <c r="D817" i="7"/>
  <c r="A817" i="7" s="1"/>
  <c r="C817" i="7"/>
  <c r="N816" i="7"/>
  <c r="M816" i="7"/>
  <c r="L816" i="7"/>
  <c r="I816" i="7" s="1"/>
  <c r="K816" i="7"/>
  <c r="H816" i="7"/>
  <c r="G816" i="7"/>
  <c r="F816" i="7"/>
  <c r="E816" i="7"/>
  <c r="D816" i="7"/>
  <c r="C816" i="7"/>
  <c r="A816" i="7"/>
  <c r="N815" i="7"/>
  <c r="M815" i="7"/>
  <c r="L815" i="7"/>
  <c r="I815" i="7" s="1"/>
  <c r="K815" i="7"/>
  <c r="H815" i="7"/>
  <c r="G815" i="7"/>
  <c r="F815" i="7"/>
  <c r="E815" i="7"/>
  <c r="D815" i="7"/>
  <c r="C815" i="7"/>
  <c r="A815" i="7"/>
  <c r="N814" i="7"/>
  <c r="M814" i="7"/>
  <c r="L814" i="7"/>
  <c r="I814" i="7" s="1"/>
  <c r="K814" i="7"/>
  <c r="H814" i="7"/>
  <c r="G814" i="7"/>
  <c r="F814" i="7"/>
  <c r="E814" i="7"/>
  <c r="D814" i="7"/>
  <c r="A814" i="7" s="1"/>
  <c r="C814" i="7"/>
  <c r="N813" i="7"/>
  <c r="M813" i="7"/>
  <c r="L813" i="7"/>
  <c r="K813" i="7"/>
  <c r="I813" i="7"/>
  <c r="H813" i="7"/>
  <c r="G813" i="7"/>
  <c r="F813" i="7"/>
  <c r="E813" i="7"/>
  <c r="D813" i="7"/>
  <c r="C813" i="7"/>
  <c r="A813" i="7"/>
  <c r="N812" i="7"/>
  <c r="M812" i="7"/>
  <c r="L812" i="7"/>
  <c r="K812" i="7"/>
  <c r="I812" i="7"/>
  <c r="H812" i="7"/>
  <c r="G812" i="7"/>
  <c r="F812" i="7"/>
  <c r="E812" i="7"/>
  <c r="D812" i="7"/>
  <c r="C812" i="7"/>
  <c r="A812" i="7"/>
  <c r="N811" i="7"/>
  <c r="M811" i="7"/>
  <c r="L811" i="7"/>
  <c r="I811" i="7" s="1"/>
  <c r="K811" i="7"/>
  <c r="H811" i="7"/>
  <c r="G811" i="7"/>
  <c r="F811" i="7"/>
  <c r="E811" i="7"/>
  <c r="D811" i="7"/>
  <c r="A811" i="7" s="1"/>
  <c r="C811" i="7"/>
  <c r="N810" i="7"/>
  <c r="M810" i="7"/>
  <c r="L810" i="7"/>
  <c r="I810" i="7" s="1"/>
  <c r="K810" i="7"/>
  <c r="H810" i="7"/>
  <c r="G810" i="7"/>
  <c r="F810" i="7"/>
  <c r="E810" i="7"/>
  <c r="D810" i="7"/>
  <c r="C810" i="7"/>
  <c r="A810" i="7"/>
  <c r="N809" i="7"/>
  <c r="M809" i="7"/>
  <c r="L809" i="7"/>
  <c r="I809" i="7" s="1"/>
  <c r="K809" i="7"/>
  <c r="H809" i="7"/>
  <c r="G809" i="7"/>
  <c r="F809" i="7"/>
  <c r="E809" i="7"/>
  <c r="D809" i="7"/>
  <c r="C809" i="7"/>
  <c r="A809" i="7"/>
  <c r="N808" i="7"/>
  <c r="M808" i="7"/>
  <c r="L808" i="7"/>
  <c r="I808" i="7" s="1"/>
  <c r="K808" i="7"/>
  <c r="H808" i="7"/>
  <c r="G808" i="7"/>
  <c r="F808" i="7"/>
  <c r="E808" i="7"/>
  <c r="D808" i="7"/>
  <c r="A808" i="7" s="1"/>
  <c r="C808" i="7"/>
  <c r="N807" i="7"/>
  <c r="M807" i="7"/>
  <c r="L807" i="7"/>
  <c r="I807" i="7" s="1"/>
  <c r="K807" i="7"/>
  <c r="H807" i="7"/>
  <c r="G807" i="7"/>
  <c r="F807" i="7"/>
  <c r="E807" i="7"/>
  <c r="D807" i="7"/>
  <c r="C807" i="7"/>
  <c r="A807" i="7"/>
  <c r="N806" i="7"/>
  <c r="M806" i="7"/>
  <c r="L806" i="7"/>
  <c r="I806" i="7" s="1"/>
  <c r="K806" i="7"/>
  <c r="H806" i="7"/>
  <c r="G806" i="7"/>
  <c r="F806" i="7"/>
  <c r="E806" i="7"/>
  <c r="D806" i="7"/>
  <c r="A806" i="7" s="1"/>
  <c r="C806" i="7"/>
  <c r="N805" i="7"/>
  <c r="M805" i="7"/>
  <c r="L805" i="7"/>
  <c r="K805" i="7"/>
  <c r="I805" i="7"/>
  <c r="H805" i="7"/>
  <c r="G805" i="7"/>
  <c r="F805" i="7"/>
  <c r="E805" i="7"/>
  <c r="D805" i="7"/>
  <c r="A805" i="7" s="1"/>
  <c r="C805" i="7"/>
  <c r="N804" i="7"/>
  <c r="M804" i="7"/>
  <c r="L804" i="7"/>
  <c r="I804" i="7" s="1"/>
  <c r="K804" i="7"/>
  <c r="H804" i="7"/>
  <c r="G804" i="7"/>
  <c r="F804" i="7"/>
  <c r="E804" i="7"/>
  <c r="D804" i="7"/>
  <c r="A804" i="7" s="1"/>
  <c r="C804" i="7"/>
  <c r="N803" i="7"/>
  <c r="M803" i="7"/>
  <c r="L803" i="7"/>
  <c r="I803" i="7" s="1"/>
  <c r="K803" i="7"/>
  <c r="H803" i="7"/>
  <c r="G803" i="7"/>
  <c r="F803" i="7"/>
  <c r="E803" i="7"/>
  <c r="D803" i="7"/>
  <c r="A803" i="7" s="1"/>
  <c r="C803" i="7"/>
  <c r="N802" i="7"/>
  <c r="M802" i="7"/>
  <c r="L802" i="7"/>
  <c r="I802" i="7" s="1"/>
  <c r="K802" i="7"/>
  <c r="H802" i="7"/>
  <c r="G802" i="7"/>
  <c r="F802" i="7"/>
  <c r="E802" i="7"/>
  <c r="D802" i="7"/>
  <c r="A802" i="7" s="1"/>
  <c r="C802" i="7"/>
  <c r="N801" i="7"/>
  <c r="M801" i="7"/>
  <c r="L801" i="7"/>
  <c r="I801" i="7" s="1"/>
  <c r="K801" i="7"/>
  <c r="H801" i="7"/>
  <c r="G801" i="7"/>
  <c r="F801" i="7"/>
  <c r="E801" i="7"/>
  <c r="D801" i="7"/>
  <c r="A801" i="7" s="1"/>
  <c r="C801" i="7"/>
  <c r="N800" i="7"/>
  <c r="M800" i="7"/>
  <c r="L800" i="7"/>
  <c r="I800" i="7" s="1"/>
  <c r="K800" i="7"/>
  <c r="H800" i="7"/>
  <c r="G800" i="7"/>
  <c r="F800" i="7"/>
  <c r="E800" i="7"/>
  <c r="D800" i="7"/>
  <c r="C800" i="7"/>
  <c r="A800" i="7"/>
  <c r="N799" i="7"/>
  <c r="M799" i="7"/>
  <c r="L799" i="7"/>
  <c r="I799" i="7" s="1"/>
  <c r="K799" i="7"/>
  <c r="H799" i="7"/>
  <c r="G799" i="7"/>
  <c r="F799" i="7"/>
  <c r="E799" i="7"/>
  <c r="D799" i="7"/>
  <c r="A799" i="7" s="1"/>
  <c r="C799" i="7"/>
  <c r="N798" i="7"/>
  <c r="M798" i="7"/>
  <c r="L798" i="7"/>
  <c r="I798" i="7" s="1"/>
  <c r="K798" i="7"/>
  <c r="H798" i="7"/>
  <c r="G798" i="7"/>
  <c r="F798" i="7"/>
  <c r="E798" i="7"/>
  <c r="D798" i="7"/>
  <c r="C798" i="7"/>
  <c r="A798" i="7"/>
  <c r="N797" i="7"/>
  <c r="M797" i="7"/>
  <c r="L797" i="7"/>
  <c r="I797" i="7" s="1"/>
  <c r="K797" i="7"/>
  <c r="H797" i="7"/>
  <c r="G797" i="7"/>
  <c r="F797" i="7"/>
  <c r="E797" i="7"/>
  <c r="D797" i="7"/>
  <c r="A797" i="7" s="1"/>
  <c r="C797" i="7"/>
  <c r="N796" i="7"/>
  <c r="M796" i="7"/>
  <c r="L796" i="7"/>
  <c r="K796" i="7"/>
  <c r="I796" i="7"/>
  <c r="H796" i="7"/>
  <c r="G796" i="7"/>
  <c r="F796" i="7"/>
  <c r="E796" i="7"/>
  <c r="D796" i="7"/>
  <c r="A796" i="7" s="1"/>
  <c r="C796" i="7"/>
  <c r="N795" i="7"/>
  <c r="M795" i="7"/>
  <c r="L795" i="7"/>
  <c r="I795" i="7" s="1"/>
  <c r="K795" i="7"/>
  <c r="H795" i="7"/>
  <c r="G795" i="7"/>
  <c r="F795" i="7"/>
  <c r="E795" i="7"/>
  <c r="D795" i="7"/>
  <c r="C795" i="7"/>
  <c r="A795" i="7"/>
  <c r="N794" i="7"/>
  <c r="M794" i="7"/>
  <c r="L794" i="7"/>
  <c r="I794" i="7" s="1"/>
  <c r="K794" i="7"/>
  <c r="H794" i="7"/>
  <c r="G794" i="7"/>
  <c r="F794" i="7"/>
  <c r="E794" i="7"/>
  <c r="D794" i="7"/>
  <c r="A794" i="7" s="1"/>
  <c r="C794" i="7"/>
  <c r="N793" i="7"/>
  <c r="M793" i="7"/>
  <c r="L793" i="7"/>
  <c r="K793" i="7"/>
  <c r="I793" i="7"/>
  <c r="H793" i="7"/>
  <c r="G793" i="7"/>
  <c r="F793" i="7"/>
  <c r="E793" i="7"/>
  <c r="D793" i="7"/>
  <c r="C793" i="7"/>
  <c r="A793" i="7"/>
  <c r="N792" i="7"/>
  <c r="M792" i="7"/>
  <c r="L792" i="7"/>
  <c r="K792" i="7"/>
  <c r="I792" i="7"/>
  <c r="H792" i="7"/>
  <c r="G792" i="7"/>
  <c r="F792" i="7"/>
  <c r="E792" i="7"/>
  <c r="D792" i="7"/>
  <c r="A792" i="7" s="1"/>
  <c r="C792" i="7"/>
  <c r="N791" i="7"/>
  <c r="M791" i="7"/>
  <c r="L791" i="7"/>
  <c r="I791" i="7" s="1"/>
  <c r="K791" i="7"/>
  <c r="H791" i="7"/>
  <c r="G791" i="7"/>
  <c r="F791" i="7"/>
  <c r="E791" i="7"/>
  <c r="D791" i="7"/>
  <c r="A791" i="7" s="1"/>
  <c r="C791" i="7"/>
  <c r="N790" i="7"/>
  <c r="M790" i="7"/>
  <c r="L790" i="7"/>
  <c r="I790" i="7" s="1"/>
  <c r="K790" i="7"/>
  <c r="H790" i="7"/>
  <c r="G790" i="7"/>
  <c r="F790" i="7"/>
  <c r="E790" i="7"/>
  <c r="D790" i="7"/>
  <c r="C790" i="7"/>
  <c r="A790" i="7"/>
  <c r="N789" i="7"/>
  <c r="M789" i="7"/>
  <c r="L789" i="7"/>
  <c r="I789" i="7" s="1"/>
  <c r="K789" i="7"/>
  <c r="H789" i="7"/>
  <c r="G789" i="7"/>
  <c r="F789" i="7"/>
  <c r="E789" i="7"/>
  <c r="D789" i="7"/>
  <c r="A789" i="7" s="1"/>
  <c r="C789" i="7"/>
  <c r="N788" i="7"/>
  <c r="M788" i="7"/>
  <c r="L788" i="7"/>
  <c r="K788" i="7"/>
  <c r="I788" i="7"/>
  <c r="H788" i="7"/>
  <c r="G788" i="7"/>
  <c r="F788" i="7"/>
  <c r="E788" i="7"/>
  <c r="D788" i="7"/>
  <c r="C788" i="7"/>
  <c r="A788" i="7"/>
  <c r="N787" i="7"/>
  <c r="M787" i="7"/>
  <c r="L787" i="7"/>
  <c r="I787" i="7" s="1"/>
  <c r="K787" i="7"/>
  <c r="H787" i="7"/>
  <c r="G787" i="7"/>
  <c r="F787" i="7"/>
  <c r="E787" i="7"/>
  <c r="D787" i="7"/>
  <c r="C787" i="7"/>
  <c r="A787" i="7"/>
  <c r="N786" i="7"/>
  <c r="M786" i="7"/>
  <c r="L786" i="7"/>
  <c r="I786" i="7" s="1"/>
  <c r="K786" i="7"/>
  <c r="H786" i="7"/>
  <c r="G786" i="7"/>
  <c r="F786" i="7"/>
  <c r="E786" i="7"/>
  <c r="D786" i="7"/>
  <c r="C786" i="7"/>
  <c r="A786" i="7"/>
  <c r="N785" i="7"/>
  <c r="M785" i="7"/>
  <c r="L785" i="7"/>
  <c r="K785" i="7"/>
  <c r="I785" i="7"/>
  <c r="H785" i="7"/>
  <c r="G785" i="7"/>
  <c r="F785" i="7"/>
  <c r="E785" i="7"/>
  <c r="D785" i="7"/>
  <c r="C785" i="7"/>
  <c r="A785" i="7"/>
  <c r="N784" i="7"/>
  <c r="M784" i="7"/>
  <c r="L784" i="7"/>
  <c r="I784" i="7" s="1"/>
  <c r="K784" i="7"/>
  <c r="H784" i="7"/>
  <c r="G784" i="7"/>
  <c r="F784" i="7"/>
  <c r="E784" i="7"/>
  <c r="D784" i="7"/>
  <c r="A784" i="7" s="1"/>
  <c r="C784" i="7"/>
  <c r="N783" i="7"/>
  <c r="M783" i="7"/>
  <c r="L783" i="7"/>
  <c r="I783" i="7" s="1"/>
  <c r="K783" i="7"/>
  <c r="H783" i="7"/>
  <c r="G783" i="7"/>
  <c r="F783" i="7"/>
  <c r="E783" i="7"/>
  <c r="D783" i="7"/>
  <c r="C783" i="7"/>
  <c r="A783" i="7"/>
  <c r="N782" i="7"/>
  <c r="M782" i="7"/>
  <c r="L782" i="7"/>
  <c r="I782" i="7" s="1"/>
  <c r="K782" i="7"/>
  <c r="H782" i="7"/>
  <c r="G782" i="7"/>
  <c r="F782" i="7"/>
  <c r="E782" i="7"/>
  <c r="D782" i="7"/>
  <c r="A782" i="7" s="1"/>
  <c r="C782" i="7"/>
  <c r="N781" i="7"/>
  <c r="M781" i="7"/>
  <c r="L781" i="7"/>
  <c r="K781" i="7"/>
  <c r="I781" i="7"/>
  <c r="H781" i="7"/>
  <c r="G781" i="7"/>
  <c r="F781" i="7"/>
  <c r="E781" i="7"/>
  <c r="D781" i="7"/>
  <c r="A781" i="7" s="1"/>
  <c r="C781" i="7"/>
  <c r="N780" i="7"/>
  <c r="M780" i="7"/>
  <c r="L780" i="7"/>
  <c r="K780" i="7"/>
  <c r="I780" i="7"/>
  <c r="H780" i="7"/>
  <c r="G780" i="7"/>
  <c r="F780" i="7"/>
  <c r="E780" i="7"/>
  <c r="D780" i="7"/>
  <c r="A780" i="7" s="1"/>
  <c r="C780" i="7"/>
  <c r="N779" i="7"/>
  <c r="M779" i="7"/>
  <c r="L779" i="7"/>
  <c r="I779" i="7" s="1"/>
  <c r="K779" i="7"/>
  <c r="H779" i="7"/>
  <c r="G779" i="7"/>
  <c r="F779" i="7"/>
  <c r="E779" i="7"/>
  <c r="D779" i="7"/>
  <c r="A779" i="7" s="1"/>
  <c r="C779" i="7"/>
  <c r="N778" i="7"/>
  <c r="M778" i="7"/>
  <c r="L778" i="7"/>
  <c r="I778" i="7" s="1"/>
  <c r="K778" i="7"/>
  <c r="H778" i="7"/>
  <c r="G778" i="7"/>
  <c r="F778" i="7"/>
  <c r="E778" i="7"/>
  <c r="D778" i="7"/>
  <c r="C778" i="7"/>
  <c r="A778" i="7"/>
  <c r="N777" i="7"/>
  <c r="M777" i="7"/>
  <c r="L777" i="7"/>
  <c r="I777" i="7" s="1"/>
  <c r="K777" i="7"/>
  <c r="H777" i="7"/>
  <c r="G777" i="7"/>
  <c r="F777" i="7"/>
  <c r="E777" i="7"/>
  <c r="D777" i="7"/>
  <c r="A777" i="7" s="1"/>
  <c r="C777" i="7"/>
  <c r="N776" i="7"/>
  <c r="M776" i="7"/>
  <c r="L776" i="7"/>
  <c r="I776" i="7" s="1"/>
  <c r="K776" i="7"/>
  <c r="H776" i="7"/>
  <c r="G776" i="7"/>
  <c r="F776" i="7"/>
  <c r="E776" i="7"/>
  <c r="D776" i="7"/>
  <c r="C776" i="7"/>
  <c r="A776" i="7"/>
  <c r="N775" i="7"/>
  <c r="M775" i="7"/>
  <c r="L775" i="7"/>
  <c r="I775" i="7" s="1"/>
  <c r="K775" i="7"/>
  <c r="H775" i="7"/>
  <c r="G775" i="7"/>
  <c r="F775" i="7"/>
  <c r="E775" i="7"/>
  <c r="D775" i="7"/>
  <c r="C775" i="7"/>
  <c r="A775" i="7"/>
  <c r="N774" i="7"/>
  <c r="M774" i="7"/>
  <c r="L774" i="7"/>
  <c r="I774" i="7" s="1"/>
  <c r="K774" i="7"/>
  <c r="H774" i="7"/>
  <c r="G774" i="7"/>
  <c r="F774" i="7"/>
  <c r="E774" i="7"/>
  <c r="D774" i="7"/>
  <c r="C774" i="7"/>
  <c r="A774" i="7"/>
  <c r="N773" i="7"/>
  <c r="M773" i="7"/>
  <c r="L773" i="7"/>
  <c r="K773" i="7"/>
  <c r="I773" i="7"/>
  <c r="H773" i="7"/>
  <c r="G773" i="7"/>
  <c r="F773" i="7"/>
  <c r="E773" i="7"/>
  <c r="D773" i="7"/>
  <c r="A773" i="7" s="1"/>
  <c r="C773" i="7"/>
  <c r="N772" i="7"/>
  <c r="M772" i="7"/>
  <c r="L772" i="7"/>
  <c r="I772" i="7" s="1"/>
  <c r="K772" i="7"/>
  <c r="H772" i="7"/>
  <c r="G772" i="7"/>
  <c r="F772" i="7"/>
  <c r="E772" i="7"/>
  <c r="D772" i="7"/>
  <c r="C772" i="7"/>
  <c r="A772" i="7"/>
  <c r="N771" i="7"/>
  <c r="M771" i="7"/>
  <c r="L771" i="7"/>
  <c r="I771" i="7" s="1"/>
  <c r="K771" i="7"/>
  <c r="H771" i="7"/>
  <c r="G771" i="7"/>
  <c r="F771" i="7"/>
  <c r="E771" i="7"/>
  <c r="D771" i="7"/>
  <c r="A771" i="7" s="1"/>
  <c r="C771" i="7"/>
  <c r="N770" i="7"/>
  <c r="M770" i="7"/>
  <c r="L770" i="7"/>
  <c r="I770" i="7" s="1"/>
  <c r="K770" i="7"/>
  <c r="H770" i="7"/>
  <c r="G770" i="7"/>
  <c r="F770" i="7"/>
  <c r="E770" i="7"/>
  <c r="D770" i="7"/>
  <c r="A770" i="7" s="1"/>
  <c r="C770" i="7"/>
  <c r="N769" i="7"/>
  <c r="M769" i="7"/>
  <c r="L769" i="7"/>
  <c r="I769" i="7" s="1"/>
  <c r="K769" i="7"/>
  <c r="H769" i="7"/>
  <c r="G769" i="7"/>
  <c r="F769" i="7"/>
  <c r="E769" i="7"/>
  <c r="D769" i="7"/>
  <c r="C769" i="7"/>
  <c r="A769" i="7"/>
  <c r="N768" i="7"/>
  <c r="M768" i="7"/>
  <c r="L768" i="7"/>
  <c r="I768" i="7" s="1"/>
  <c r="K768" i="7"/>
  <c r="H768" i="7"/>
  <c r="G768" i="7"/>
  <c r="F768" i="7"/>
  <c r="E768" i="7"/>
  <c r="D768" i="7"/>
  <c r="C768" i="7"/>
  <c r="A768" i="7"/>
  <c r="N767" i="7"/>
  <c r="M767" i="7"/>
  <c r="L767" i="7"/>
  <c r="I767" i="7" s="1"/>
  <c r="K767" i="7"/>
  <c r="H767" i="7"/>
  <c r="G767" i="7"/>
  <c r="F767" i="7"/>
  <c r="E767" i="7"/>
  <c r="D767" i="7"/>
  <c r="A767" i="7" s="1"/>
  <c r="C767" i="7"/>
  <c r="N766" i="7"/>
  <c r="M766" i="7"/>
  <c r="L766" i="7"/>
  <c r="I766" i="7" s="1"/>
  <c r="K766" i="7"/>
  <c r="H766" i="7"/>
  <c r="G766" i="7"/>
  <c r="F766" i="7"/>
  <c r="E766" i="7"/>
  <c r="D766" i="7"/>
  <c r="A766" i="7" s="1"/>
  <c r="C766" i="7"/>
  <c r="N765" i="7"/>
  <c r="M765" i="7"/>
  <c r="L765" i="7"/>
  <c r="I765" i="7" s="1"/>
  <c r="K765" i="7"/>
  <c r="H765" i="7"/>
  <c r="G765" i="7"/>
  <c r="F765" i="7"/>
  <c r="E765" i="7"/>
  <c r="D765" i="7"/>
  <c r="A765" i="7" s="1"/>
  <c r="C765" i="7"/>
  <c r="N764" i="7"/>
  <c r="M764" i="7"/>
  <c r="L764" i="7"/>
  <c r="I764" i="7" s="1"/>
  <c r="K764" i="7"/>
  <c r="H764" i="7"/>
  <c r="G764" i="7"/>
  <c r="F764" i="7"/>
  <c r="E764" i="7"/>
  <c r="D764" i="7"/>
  <c r="A764" i="7" s="1"/>
  <c r="C764" i="7"/>
  <c r="N763" i="7"/>
  <c r="M763" i="7"/>
  <c r="L763" i="7"/>
  <c r="I763" i="7" s="1"/>
  <c r="K763" i="7"/>
  <c r="H763" i="7"/>
  <c r="G763" i="7"/>
  <c r="F763" i="7"/>
  <c r="E763" i="7"/>
  <c r="D763" i="7"/>
  <c r="A763" i="7" s="1"/>
  <c r="C763" i="7"/>
  <c r="N762" i="7"/>
  <c r="M762" i="7"/>
  <c r="L762" i="7"/>
  <c r="I762" i="7" s="1"/>
  <c r="K762" i="7"/>
  <c r="H762" i="7"/>
  <c r="G762" i="7"/>
  <c r="F762" i="7"/>
  <c r="E762" i="7"/>
  <c r="D762" i="7"/>
  <c r="C762" i="7"/>
  <c r="A762" i="7"/>
  <c r="N761" i="7"/>
  <c r="M761" i="7"/>
  <c r="L761" i="7"/>
  <c r="I761" i="7" s="1"/>
  <c r="K761" i="7"/>
  <c r="H761" i="7"/>
  <c r="G761" i="7"/>
  <c r="F761" i="7"/>
  <c r="E761" i="7"/>
  <c r="D761" i="7"/>
  <c r="C761" i="7"/>
  <c r="A761" i="7"/>
  <c r="N760" i="7"/>
  <c r="M760" i="7"/>
  <c r="L760" i="7"/>
  <c r="K760" i="7"/>
  <c r="I760" i="7"/>
  <c r="H760" i="7"/>
  <c r="G760" i="7"/>
  <c r="F760" i="7"/>
  <c r="E760" i="7"/>
  <c r="D760" i="7"/>
  <c r="A760" i="7" s="1"/>
  <c r="C760" i="7"/>
  <c r="N759" i="7"/>
  <c r="M759" i="7"/>
  <c r="L759" i="7"/>
  <c r="I759" i="7" s="1"/>
  <c r="K759" i="7"/>
  <c r="H759" i="7"/>
  <c r="G759" i="7"/>
  <c r="F759" i="7"/>
  <c r="E759" i="7"/>
  <c r="D759" i="7"/>
  <c r="C759" i="7"/>
  <c r="A759" i="7"/>
  <c r="N758" i="7"/>
  <c r="M758" i="7"/>
  <c r="L758" i="7"/>
  <c r="I758" i="7" s="1"/>
  <c r="K758" i="7"/>
  <c r="H758" i="7"/>
  <c r="G758" i="7"/>
  <c r="F758" i="7"/>
  <c r="E758" i="7"/>
  <c r="D758" i="7"/>
  <c r="C758" i="7"/>
  <c r="A758" i="7"/>
  <c r="N757" i="7"/>
  <c r="M757" i="7"/>
  <c r="L757" i="7"/>
  <c r="K757" i="7"/>
  <c r="I757" i="7"/>
  <c r="H757" i="7"/>
  <c r="G757" i="7"/>
  <c r="F757" i="7"/>
  <c r="E757" i="7"/>
  <c r="D757" i="7"/>
  <c r="C757" i="7"/>
  <c r="A757" i="7"/>
  <c r="N756" i="7"/>
  <c r="M756" i="7"/>
  <c r="L756" i="7"/>
  <c r="I756" i="7" s="1"/>
  <c r="K756" i="7"/>
  <c r="H756" i="7"/>
  <c r="G756" i="7"/>
  <c r="F756" i="7"/>
  <c r="E756" i="7"/>
  <c r="D756" i="7"/>
  <c r="A756" i="7" s="1"/>
  <c r="C756" i="7"/>
  <c r="N755" i="7"/>
  <c r="M755" i="7"/>
  <c r="L755" i="7"/>
  <c r="K755" i="7"/>
  <c r="I755" i="7"/>
  <c r="H755" i="7"/>
  <c r="G755" i="7"/>
  <c r="F755" i="7"/>
  <c r="E755" i="7"/>
  <c r="D755" i="7"/>
  <c r="C755" i="7"/>
  <c r="A755" i="7"/>
  <c r="N754" i="7"/>
  <c r="M754" i="7"/>
  <c r="L754" i="7"/>
  <c r="I754" i="7" s="1"/>
  <c r="K754" i="7"/>
  <c r="H754" i="7"/>
  <c r="G754" i="7"/>
  <c r="F754" i="7"/>
  <c r="E754" i="7"/>
  <c r="D754" i="7"/>
  <c r="A754" i="7" s="1"/>
  <c r="C754" i="7"/>
  <c r="N753" i="7"/>
  <c r="M753" i="7"/>
  <c r="L753" i="7"/>
  <c r="K753" i="7"/>
  <c r="I753" i="7"/>
  <c r="H753" i="7"/>
  <c r="G753" i="7"/>
  <c r="F753" i="7"/>
  <c r="E753" i="7"/>
  <c r="D753" i="7"/>
  <c r="A753" i="7" s="1"/>
  <c r="C753" i="7"/>
  <c r="N752" i="7"/>
  <c r="M752" i="7"/>
  <c r="L752" i="7"/>
  <c r="K752" i="7"/>
  <c r="I752" i="7"/>
  <c r="H752" i="7"/>
  <c r="G752" i="7"/>
  <c r="F752" i="7"/>
  <c r="E752" i="7"/>
  <c r="D752" i="7"/>
  <c r="C752" i="7"/>
  <c r="A752" i="7"/>
  <c r="N751" i="7"/>
  <c r="M751" i="7"/>
  <c r="L751" i="7"/>
  <c r="K751" i="7"/>
  <c r="I751" i="7"/>
  <c r="H751" i="7"/>
  <c r="G751" i="7"/>
  <c r="F751" i="7"/>
  <c r="E751" i="7"/>
  <c r="D751" i="7"/>
  <c r="A751" i="7" s="1"/>
  <c r="C751" i="7"/>
  <c r="N750" i="7"/>
  <c r="M750" i="7"/>
  <c r="L750" i="7"/>
  <c r="I750" i="7" s="1"/>
  <c r="K750" i="7"/>
  <c r="H750" i="7"/>
  <c r="G750" i="7"/>
  <c r="F750" i="7"/>
  <c r="E750" i="7"/>
  <c r="D750" i="7"/>
  <c r="A750" i="7" s="1"/>
  <c r="C750" i="7"/>
  <c r="N749" i="7"/>
  <c r="M749" i="7"/>
  <c r="L749" i="7"/>
  <c r="I749" i="7" s="1"/>
  <c r="K749" i="7"/>
  <c r="H749" i="7"/>
  <c r="G749" i="7"/>
  <c r="F749" i="7"/>
  <c r="E749" i="7"/>
  <c r="D749" i="7"/>
  <c r="A749" i="7" s="1"/>
  <c r="C749" i="7"/>
  <c r="N748" i="7"/>
  <c r="M748" i="7"/>
  <c r="L748" i="7"/>
  <c r="K748" i="7"/>
  <c r="I748" i="7"/>
  <c r="H748" i="7"/>
  <c r="G748" i="7"/>
  <c r="F748" i="7"/>
  <c r="E748" i="7"/>
  <c r="D748" i="7"/>
  <c r="C748" i="7"/>
  <c r="A748" i="7"/>
  <c r="N747" i="7"/>
  <c r="M747" i="7"/>
  <c r="L747" i="7"/>
  <c r="I747" i="7" s="1"/>
  <c r="K747" i="7"/>
  <c r="H747" i="7"/>
  <c r="G747" i="7"/>
  <c r="F747" i="7"/>
  <c r="E747" i="7"/>
  <c r="D747" i="7"/>
  <c r="A747" i="7" s="1"/>
  <c r="C747" i="7"/>
  <c r="N746" i="7"/>
  <c r="M746" i="7"/>
  <c r="L746" i="7"/>
  <c r="I746" i="7" s="1"/>
  <c r="K746" i="7"/>
  <c r="H746" i="7"/>
  <c r="G746" i="7"/>
  <c r="F746" i="7"/>
  <c r="E746" i="7"/>
  <c r="D746" i="7"/>
  <c r="C746" i="7"/>
  <c r="A746" i="7"/>
  <c r="N745" i="7"/>
  <c r="M745" i="7"/>
  <c r="L745" i="7"/>
  <c r="I745" i="7" s="1"/>
  <c r="K745" i="7"/>
  <c r="H745" i="7"/>
  <c r="G745" i="7"/>
  <c r="F745" i="7"/>
  <c r="E745" i="7"/>
  <c r="D745" i="7"/>
  <c r="A745" i="7" s="1"/>
  <c r="C745" i="7"/>
  <c r="N744" i="7"/>
  <c r="M744" i="7"/>
  <c r="L744" i="7"/>
  <c r="I744" i="7" s="1"/>
  <c r="K744" i="7"/>
  <c r="H744" i="7"/>
  <c r="G744" i="7"/>
  <c r="F744" i="7"/>
  <c r="E744" i="7"/>
  <c r="D744" i="7"/>
  <c r="A744" i="7" s="1"/>
  <c r="C744" i="7"/>
  <c r="N743" i="7"/>
  <c r="M743" i="7"/>
  <c r="L743" i="7"/>
  <c r="I743" i="7" s="1"/>
  <c r="K743" i="7"/>
  <c r="H743" i="7"/>
  <c r="G743" i="7"/>
  <c r="F743" i="7"/>
  <c r="E743" i="7"/>
  <c r="D743" i="7"/>
  <c r="A743" i="7" s="1"/>
  <c r="C743" i="7"/>
  <c r="N742" i="7"/>
  <c r="M742" i="7"/>
  <c r="L742" i="7"/>
  <c r="I742" i="7" s="1"/>
  <c r="K742" i="7"/>
  <c r="H742" i="7"/>
  <c r="G742" i="7"/>
  <c r="F742" i="7"/>
  <c r="E742" i="7"/>
  <c r="D742" i="7"/>
  <c r="C742" i="7"/>
  <c r="A742" i="7"/>
  <c r="N741" i="7"/>
  <c r="M741" i="7"/>
  <c r="L741" i="7"/>
  <c r="I741" i="7" s="1"/>
  <c r="K741" i="7"/>
  <c r="H741" i="7"/>
  <c r="G741" i="7"/>
  <c r="F741" i="7"/>
  <c r="E741" i="7"/>
  <c r="D741" i="7"/>
  <c r="A741" i="7" s="1"/>
  <c r="C741" i="7"/>
  <c r="N740" i="7"/>
  <c r="M740" i="7"/>
  <c r="L740" i="7"/>
  <c r="K740" i="7"/>
  <c r="I740" i="7"/>
  <c r="H740" i="7"/>
  <c r="G740" i="7"/>
  <c r="F740" i="7"/>
  <c r="E740" i="7"/>
  <c r="D740" i="7"/>
  <c r="C740" i="7"/>
  <c r="A740" i="7"/>
  <c r="N739" i="7"/>
  <c r="M739" i="7"/>
  <c r="L739" i="7"/>
  <c r="I739" i="7" s="1"/>
  <c r="K739" i="7"/>
  <c r="H739" i="7"/>
  <c r="G739" i="7"/>
  <c r="F739" i="7"/>
  <c r="E739" i="7"/>
  <c r="D739" i="7"/>
  <c r="C739" i="7"/>
  <c r="A739" i="7"/>
  <c r="N738" i="7"/>
  <c r="M738" i="7"/>
  <c r="L738" i="7"/>
  <c r="I738" i="7" s="1"/>
  <c r="K738" i="7"/>
  <c r="H738" i="7"/>
  <c r="G738" i="7"/>
  <c r="F738" i="7"/>
  <c r="E738" i="7"/>
  <c r="D738" i="7"/>
  <c r="A738" i="7" s="1"/>
  <c r="C738" i="7"/>
  <c r="N737" i="7"/>
  <c r="M737" i="7"/>
  <c r="L737" i="7"/>
  <c r="K737" i="7"/>
  <c r="I737" i="7"/>
  <c r="H737" i="7"/>
  <c r="G737" i="7"/>
  <c r="F737" i="7"/>
  <c r="E737" i="7"/>
  <c r="D737" i="7"/>
  <c r="C737" i="7"/>
  <c r="A737" i="7"/>
  <c r="N736" i="7"/>
  <c r="M736" i="7"/>
  <c r="L736" i="7"/>
  <c r="K736" i="7"/>
  <c r="I736" i="7"/>
  <c r="H736" i="7"/>
  <c r="G736" i="7"/>
  <c r="F736" i="7"/>
  <c r="E736" i="7"/>
  <c r="D736" i="7"/>
  <c r="A736" i="7" s="1"/>
  <c r="C736" i="7"/>
  <c r="N735" i="7"/>
  <c r="M735" i="7"/>
  <c r="L735" i="7"/>
  <c r="I735" i="7" s="1"/>
  <c r="K735" i="7"/>
  <c r="H735" i="7"/>
  <c r="G735" i="7"/>
  <c r="F735" i="7"/>
  <c r="E735" i="7"/>
  <c r="D735" i="7"/>
  <c r="C735" i="7"/>
  <c r="A735" i="7"/>
  <c r="N734" i="7"/>
  <c r="M734" i="7"/>
  <c r="L734" i="7"/>
  <c r="I734" i="7" s="1"/>
  <c r="K734" i="7"/>
  <c r="H734" i="7"/>
  <c r="G734" i="7"/>
  <c r="F734" i="7"/>
  <c r="E734" i="7"/>
  <c r="D734" i="7"/>
  <c r="A734" i="7" s="1"/>
  <c r="C734" i="7"/>
  <c r="N733" i="7"/>
  <c r="M733" i="7"/>
  <c r="L733" i="7"/>
  <c r="I733" i="7" s="1"/>
  <c r="K733" i="7"/>
  <c r="H733" i="7"/>
  <c r="G733" i="7"/>
  <c r="F733" i="7"/>
  <c r="E733" i="7"/>
  <c r="D733" i="7"/>
  <c r="C733" i="7"/>
  <c r="A733" i="7"/>
  <c r="N732" i="7"/>
  <c r="M732" i="7"/>
  <c r="L732" i="7"/>
  <c r="I732" i="7" s="1"/>
  <c r="K732" i="7"/>
  <c r="H732" i="7"/>
  <c r="G732" i="7"/>
  <c r="F732" i="7"/>
  <c r="E732" i="7"/>
  <c r="D732" i="7"/>
  <c r="A732" i="7" s="1"/>
  <c r="C732" i="7"/>
  <c r="N731" i="7"/>
  <c r="M731" i="7"/>
  <c r="L731" i="7"/>
  <c r="K731" i="7"/>
  <c r="I731" i="7"/>
  <c r="H731" i="7"/>
  <c r="G731" i="7"/>
  <c r="F731" i="7"/>
  <c r="E731" i="7"/>
  <c r="D731" i="7"/>
  <c r="A731" i="7" s="1"/>
  <c r="C731" i="7"/>
  <c r="N730" i="7"/>
  <c r="M730" i="7"/>
  <c r="L730" i="7"/>
  <c r="I730" i="7" s="1"/>
  <c r="K730" i="7"/>
  <c r="H730" i="7"/>
  <c r="G730" i="7"/>
  <c r="F730" i="7"/>
  <c r="E730" i="7"/>
  <c r="D730" i="7"/>
  <c r="C730" i="7"/>
  <c r="A730" i="7"/>
  <c r="N729" i="7"/>
  <c r="M729" i="7"/>
  <c r="L729" i="7"/>
  <c r="I729" i="7" s="1"/>
  <c r="K729" i="7"/>
  <c r="H729" i="7"/>
  <c r="G729" i="7"/>
  <c r="F729" i="7"/>
  <c r="E729" i="7"/>
  <c r="D729" i="7"/>
  <c r="A729" i="7" s="1"/>
  <c r="C729" i="7"/>
  <c r="N728" i="7"/>
  <c r="M728" i="7"/>
  <c r="L728" i="7"/>
  <c r="I728" i="7" s="1"/>
  <c r="K728" i="7"/>
  <c r="H728" i="7"/>
  <c r="G728" i="7"/>
  <c r="F728" i="7"/>
  <c r="E728" i="7"/>
  <c r="D728" i="7"/>
  <c r="C728" i="7"/>
  <c r="A728" i="7"/>
  <c r="N727" i="7"/>
  <c r="M727" i="7"/>
  <c r="L727" i="7"/>
  <c r="I727" i="7" s="1"/>
  <c r="K727" i="7"/>
  <c r="H727" i="7"/>
  <c r="G727" i="7"/>
  <c r="F727" i="7"/>
  <c r="E727" i="7"/>
  <c r="D727" i="7"/>
  <c r="C727" i="7"/>
  <c r="A727" i="7"/>
  <c r="N726" i="7"/>
  <c r="M726" i="7"/>
  <c r="L726" i="7"/>
  <c r="I726" i="7" s="1"/>
  <c r="K726" i="7"/>
  <c r="H726" i="7"/>
  <c r="G726" i="7"/>
  <c r="F726" i="7"/>
  <c r="E726" i="7"/>
  <c r="D726" i="7"/>
  <c r="A726" i="7" s="1"/>
  <c r="C726" i="7"/>
  <c r="N725" i="7"/>
  <c r="M725" i="7"/>
  <c r="L725" i="7"/>
  <c r="K725" i="7"/>
  <c r="I725" i="7"/>
  <c r="H725" i="7"/>
  <c r="G725" i="7"/>
  <c r="F725" i="7"/>
  <c r="E725" i="7"/>
  <c r="D725" i="7"/>
  <c r="A725" i="7" s="1"/>
  <c r="C725" i="7"/>
  <c r="N724" i="7"/>
  <c r="M724" i="7"/>
  <c r="L724" i="7"/>
  <c r="K724" i="7"/>
  <c r="I724" i="7"/>
  <c r="H724" i="7"/>
  <c r="G724" i="7"/>
  <c r="F724" i="7"/>
  <c r="E724" i="7"/>
  <c r="D724" i="7"/>
  <c r="C724" i="7"/>
  <c r="A724" i="7"/>
  <c r="N723" i="7"/>
  <c r="M723" i="7"/>
  <c r="L723" i="7"/>
  <c r="K723" i="7"/>
  <c r="I723" i="7"/>
  <c r="H723" i="7"/>
  <c r="G723" i="7"/>
  <c r="F723" i="7"/>
  <c r="E723" i="7"/>
  <c r="D723" i="7"/>
  <c r="C723" i="7"/>
  <c r="A723" i="7"/>
  <c r="N722" i="7"/>
  <c r="M722" i="7"/>
  <c r="L722" i="7"/>
  <c r="I722" i="7" s="1"/>
  <c r="K722" i="7"/>
  <c r="H722" i="7"/>
  <c r="G722" i="7"/>
  <c r="F722" i="7"/>
  <c r="E722" i="7"/>
  <c r="D722" i="7"/>
  <c r="A722" i="7" s="1"/>
  <c r="C722" i="7"/>
  <c r="N721" i="7"/>
  <c r="M721" i="7"/>
  <c r="L721" i="7"/>
  <c r="K721" i="7"/>
  <c r="I721" i="7"/>
  <c r="H721" i="7"/>
  <c r="G721" i="7"/>
  <c r="F721" i="7"/>
  <c r="E721" i="7"/>
  <c r="D721" i="7"/>
  <c r="C721" i="7"/>
  <c r="A721" i="7"/>
  <c r="N720" i="7"/>
  <c r="M720" i="7"/>
  <c r="L720" i="7"/>
  <c r="I720" i="7" s="1"/>
  <c r="K720" i="7"/>
  <c r="H720" i="7"/>
  <c r="G720" i="7"/>
  <c r="F720" i="7"/>
  <c r="E720" i="7"/>
  <c r="D720" i="7"/>
  <c r="A720" i="7" s="1"/>
  <c r="C720" i="7"/>
  <c r="N719" i="7"/>
  <c r="M719" i="7"/>
  <c r="L719" i="7"/>
  <c r="K719" i="7"/>
  <c r="I719" i="7"/>
  <c r="H719" i="7"/>
  <c r="G719" i="7"/>
  <c r="F719" i="7"/>
  <c r="E719" i="7"/>
  <c r="D719" i="7"/>
  <c r="A719" i="7" s="1"/>
  <c r="C719" i="7"/>
  <c r="N718" i="7"/>
  <c r="M718" i="7"/>
  <c r="L718" i="7"/>
  <c r="I718" i="7" s="1"/>
  <c r="K718" i="7"/>
  <c r="H718" i="7"/>
  <c r="G718" i="7"/>
  <c r="F718" i="7"/>
  <c r="E718" i="7"/>
  <c r="D718" i="7"/>
  <c r="A718" i="7" s="1"/>
  <c r="C718" i="7"/>
  <c r="N717" i="7"/>
  <c r="M717" i="7"/>
  <c r="L717" i="7"/>
  <c r="I717" i="7" s="1"/>
  <c r="K717" i="7"/>
  <c r="H717" i="7"/>
  <c r="G717" i="7"/>
  <c r="F717" i="7"/>
  <c r="E717" i="7"/>
  <c r="D717" i="7"/>
  <c r="A717" i="7" s="1"/>
  <c r="C717" i="7"/>
  <c r="N716" i="7"/>
  <c r="M716" i="7"/>
  <c r="L716" i="7"/>
  <c r="I716" i="7" s="1"/>
  <c r="K716" i="7"/>
  <c r="H716" i="7"/>
  <c r="G716" i="7"/>
  <c r="F716" i="7"/>
  <c r="E716" i="7"/>
  <c r="D716" i="7"/>
  <c r="A716" i="7" s="1"/>
  <c r="C716" i="7"/>
  <c r="N715" i="7"/>
  <c r="M715" i="7"/>
  <c r="L715" i="7"/>
  <c r="I715" i="7" s="1"/>
  <c r="K715" i="7"/>
  <c r="H715" i="7"/>
  <c r="G715" i="7"/>
  <c r="F715" i="7"/>
  <c r="E715" i="7"/>
  <c r="D715" i="7"/>
  <c r="A715" i="7" s="1"/>
  <c r="C715" i="7"/>
  <c r="N714" i="7"/>
  <c r="M714" i="7"/>
  <c r="L714" i="7"/>
  <c r="I714" i="7" s="1"/>
  <c r="K714" i="7"/>
  <c r="H714" i="7"/>
  <c r="G714" i="7"/>
  <c r="F714" i="7"/>
  <c r="E714" i="7"/>
  <c r="D714" i="7"/>
  <c r="A714" i="7" s="1"/>
  <c r="C714" i="7"/>
  <c r="N713" i="7"/>
  <c r="M713" i="7"/>
  <c r="L713" i="7"/>
  <c r="I713" i="7" s="1"/>
  <c r="K713" i="7"/>
  <c r="H713" i="7"/>
  <c r="G713" i="7"/>
  <c r="F713" i="7"/>
  <c r="E713" i="7"/>
  <c r="D713" i="7"/>
  <c r="C713" i="7"/>
  <c r="A713" i="7"/>
  <c r="N712" i="7"/>
  <c r="M712" i="7"/>
  <c r="L712" i="7"/>
  <c r="I712" i="7" s="1"/>
  <c r="K712" i="7"/>
  <c r="H712" i="7"/>
  <c r="G712" i="7"/>
  <c r="F712" i="7"/>
  <c r="E712" i="7"/>
  <c r="D712" i="7"/>
  <c r="C712" i="7"/>
  <c r="A712" i="7"/>
  <c r="N711" i="7"/>
  <c r="M711" i="7"/>
  <c r="L711" i="7"/>
  <c r="K711" i="7"/>
  <c r="I711" i="7"/>
  <c r="H711" i="7"/>
  <c r="G711" i="7"/>
  <c r="F711" i="7"/>
  <c r="E711" i="7"/>
  <c r="D711" i="7"/>
  <c r="C711" i="7"/>
  <c r="A711" i="7"/>
  <c r="N710" i="7"/>
  <c r="M710" i="7"/>
  <c r="L710" i="7"/>
  <c r="I710" i="7" s="1"/>
  <c r="K710" i="7"/>
  <c r="H710" i="7"/>
  <c r="G710" i="7"/>
  <c r="F710" i="7"/>
  <c r="E710" i="7"/>
  <c r="D710" i="7"/>
  <c r="A710" i="7" s="1"/>
  <c r="C710" i="7"/>
  <c r="N709" i="7"/>
  <c r="M709" i="7"/>
  <c r="L709" i="7"/>
  <c r="K709" i="7"/>
  <c r="I709" i="7"/>
  <c r="H709" i="7"/>
  <c r="G709" i="7"/>
  <c r="F709" i="7"/>
  <c r="E709" i="7"/>
  <c r="D709" i="7"/>
  <c r="C709" i="7"/>
  <c r="A709" i="7"/>
  <c r="N708" i="7"/>
  <c r="M708" i="7"/>
  <c r="L708" i="7"/>
  <c r="I708" i="7" s="1"/>
  <c r="K708" i="7"/>
  <c r="H708" i="7"/>
  <c r="G708" i="7"/>
  <c r="F708" i="7"/>
  <c r="E708" i="7"/>
  <c r="D708" i="7"/>
  <c r="C708" i="7"/>
  <c r="A708" i="7"/>
  <c r="N707" i="7"/>
  <c r="M707" i="7"/>
  <c r="L707" i="7"/>
  <c r="K707" i="7"/>
  <c r="I707" i="7"/>
  <c r="H707" i="7"/>
  <c r="G707" i="7"/>
  <c r="F707" i="7"/>
  <c r="E707" i="7"/>
  <c r="D707" i="7"/>
  <c r="A707" i="7" s="1"/>
  <c r="C707" i="7"/>
  <c r="N706" i="7"/>
  <c r="M706" i="7"/>
  <c r="L706" i="7"/>
  <c r="I706" i="7" s="1"/>
  <c r="K706" i="7"/>
  <c r="H706" i="7"/>
  <c r="G706" i="7"/>
  <c r="F706" i="7"/>
  <c r="E706" i="7"/>
  <c r="D706" i="7"/>
  <c r="C706" i="7"/>
  <c r="A706" i="7"/>
  <c r="N705" i="7"/>
  <c r="M705" i="7"/>
  <c r="L705" i="7"/>
  <c r="I705" i="7" s="1"/>
  <c r="K705" i="7"/>
  <c r="H705" i="7"/>
  <c r="G705" i="7"/>
  <c r="F705" i="7"/>
  <c r="E705" i="7"/>
  <c r="D705" i="7"/>
  <c r="A705" i="7" s="1"/>
  <c r="C705" i="7"/>
  <c r="N704" i="7"/>
  <c r="M704" i="7"/>
  <c r="L704" i="7"/>
  <c r="K704" i="7"/>
  <c r="I704" i="7"/>
  <c r="H704" i="7"/>
  <c r="G704" i="7"/>
  <c r="F704" i="7"/>
  <c r="E704" i="7"/>
  <c r="D704" i="7"/>
  <c r="A704" i="7" s="1"/>
  <c r="C704" i="7"/>
  <c r="N703" i="7"/>
  <c r="M703" i="7"/>
  <c r="L703" i="7"/>
  <c r="K703" i="7"/>
  <c r="I703" i="7"/>
  <c r="H703" i="7"/>
  <c r="G703" i="7"/>
  <c r="F703" i="7"/>
  <c r="E703" i="7"/>
  <c r="D703" i="7"/>
  <c r="C703" i="7"/>
  <c r="A703" i="7"/>
  <c r="N702" i="7"/>
  <c r="M702" i="7"/>
  <c r="L702" i="7"/>
  <c r="I702" i="7" s="1"/>
  <c r="K702" i="7"/>
  <c r="H702" i="7"/>
  <c r="G702" i="7"/>
  <c r="F702" i="7"/>
  <c r="E702" i="7"/>
  <c r="D702" i="7"/>
  <c r="C702" i="7"/>
  <c r="A702" i="7"/>
  <c r="N701" i="7"/>
  <c r="M701" i="7"/>
  <c r="L701" i="7"/>
  <c r="K701" i="7"/>
  <c r="I701" i="7"/>
  <c r="H701" i="7"/>
  <c r="G701" i="7"/>
  <c r="F701" i="7"/>
  <c r="E701" i="7"/>
  <c r="D701" i="7"/>
  <c r="A701" i="7" s="1"/>
  <c r="C701" i="7"/>
  <c r="N700" i="7"/>
  <c r="M700" i="7"/>
  <c r="L700" i="7"/>
  <c r="K700" i="7"/>
  <c r="I700" i="7"/>
  <c r="H700" i="7"/>
  <c r="G700" i="7"/>
  <c r="F700" i="7"/>
  <c r="E700" i="7"/>
  <c r="D700" i="7"/>
  <c r="A700" i="7" s="1"/>
  <c r="C700" i="7"/>
  <c r="N699" i="7"/>
  <c r="M699" i="7"/>
  <c r="L699" i="7"/>
  <c r="I699" i="7" s="1"/>
  <c r="K699" i="7"/>
  <c r="H699" i="7"/>
  <c r="G699" i="7"/>
  <c r="F699" i="7"/>
  <c r="E699" i="7"/>
  <c r="D699" i="7"/>
  <c r="C699" i="7"/>
  <c r="A699" i="7"/>
  <c r="N698" i="7"/>
  <c r="M698" i="7"/>
  <c r="L698" i="7"/>
  <c r="I698" i="7" s="1"/>
  <c r="K698" i="7"/>
  <c r="H698" i="7"/>
  <c r="G698" i="7"/>
  <c r="F698" i="7"/>
  <c r="E698" i="7"/>
  <c r="D698" i="7"/>
  <c r="A698" i="7" s="1"/>
  <c r="C698" i="7"/>
  <c r="N697" i="7"/>
  <c r="M697" i="7"/>
  <c r="L697" i="7"/>
  <c r="K697" i="7"/>
  <c r="I697" i="7"/>
  <c r="H697" i="7"/>
  <c r="G697" i="7"/>
  <c r="F697" i="7"/>
  <c r="E697" i="7"/>
  <c r="D697" i="7"/>
  <c r="C697" i="7"/>
  <c r="A697" i="7"/>
  <c r="N696" i="7"/>
  <c r="M696" i="7"/>
  <c r="L696" i="7"/>
  <c r="I696" i="7" s="1"/>
  <c r="K696" i="7"/>
  <c r="H696" i="7"/>
  <c r="G696" i="7"/>
  <c r="F696" i="7"/>
  <c r="E696" i="7"/>
  <c r="D696" i="7"/>
  <c r="C696" i="7"/>
  <c r="A696" i="7"/>
  <c r="N695" i="7"/>
  <c r="M695" i="7"/>
  <c r="L695" i="7"/>
  <c r="I695" i="7" s="1"/>
  <c r="K695" i="7"/>
  <c r="H695" i="7"/>
  <c r="G695" i="7"/>
  <c r="F695" i="7"/>
  <c r="E695" i="7"/>
  <c r="D695" i="7"/>
  <c r="C695" i="7"/>
  <c r="A695" i="7"/>
  <c r="N694" i="7"/>
  <c r="M694" i="7"/>
  <c r="L694" i="7"/>
  <c r="I694" i="7" s="1"/>
  <c r="K694" i="7"/>
  <c r="H694" i="7"/>
  <c r="G694" i="7"/>
  <c r="F694" i="7"/>
  <c r="E694" i="7"/>
  <c r="D694" i="7"/>
  <c r="C694" i="7"/>
  <c r="A694" i="7"/>
  <c r="N693" i="7"/>
  <c r="M693" i="7"/>
  <c r="L693" i="7"/>
  <c r="K693" i="7"/>
  <c r="I693" i="7"/>
  <c r="H693" i="7"/>
  <c r="G693" i="7"/>
  <c r="F693" i="7"/>
  <c r="E693" i="7"/>
  <c r="D693" i="7"/>
  <c r="C693" i="7"/>
  <c r="A693" i="7"/>
  <c r="N692" i="7"/>
  <c r="M692" i="7"/>
  <c r="L692" i="7"/>
  <c r="K692" i="7"/>
  <c r="I692" i="7"/>
  <c r="H692" i="7"/>
  <c r="G692" i="7"/>
  <c r="F692" i="7"/>
  <c r="E692" i="7"/>
  <c r="D692" i="7"/>
  <c r="A692" i="7" s="1"/>
  <c r="C692" i="7"/>
  <c r="N691" i="7"/>
  <c r="M691" i="7"/>
  <c r="L691" i="7"/>
  <c r="K691" i="7"/>
  <c r="I691" i="7"/>
  <c r="H691" i="7"/>
  <c r="G691" i="7"/>
  <c r="F691" i="7"/>
  <c r="E691" i="7"/>
  <c r="D691" i="7"/>
  <c r="A691" i="7" s="1"/>
  <c r="C691" i="7"/>
  <c r="N690" i="7"/>
  <c r="M690" i="7"/>
  <c r="L690" i="7"/>
  <c r="I690" i="7" s="1"/>
  <c r="K690" i="7"/>
  <c r="H690" i="7"/>
  <c r="G690" i="7"/>
  <c r="F690" i="7"/>
  <c r="E690" i="7"/>
  <c r="D690" i="7"/>
  <c r="C690" i="7"/>
  <c r="A690" i="7"/>
  <c r="N689" i="7"/>
  <c r="M689" i="7"/>
  <c r="L689" i="7"/>
  <c r="I689" i="7" s="1"/>
  <c r="K689" i="7"/>
  <c r="H689" i="7"/>
  <c r="G689" i="7"/>
  <c r="F689" i="7"/>
  <c r="E689" i="7"/>
  <c r="D689" i="7"/>
  <c r="A689" i="7" s="1"/>
  <c r="C689" i="7"/>
  <c r="N688" i="7"/>
  <c r="M688" i="7"/>
  <c r="L688" i="7"/>
  <c r="K688" i="7"/>
  <c r="I688" i="7"/>
  <c r="H688" i="7"/>
  <c r="G688" i="7"/>
  <c r="F688" i="7"/>
  <c r="E688" i="7"/>
  <c r="D688" i="7"/>
  <c r="C688" i="7"/>
  <c r="A688" i="7"/>
  <c r="N687" i="7"/>
  <c r="M687" i="7"/>
  <c r="L687" i="7"/>
  <c r="K687" i="7"/>
  <c r="I687" i="7"/>
  <c r="H687" i="7"/>
  <c r="G687" i="7"/>
  <c r="F687" i="7"/>
  <c r="E687" i="7"/>
  <c r="D687" i="7"/>
  <c r="C687" i="7"/>
  <c r="A687" i="7"/>
  <c r="N686" i="7"/>
  <c r="M686" i="7"/>
  <c r="L686" i="7"/>
  <c r="I686" i="7" s="1"/>
  <c r="K686" i="7"/>
  <c r="H686" i="7"/>
  <c r="G686" i="7"/>
  <c r="F686" i="7"/>
  <c r="E686" i="7"/>
  <c r="D686" i="7"/>
  <c r="A686" i="7" s="1"/>
  <c r="C686" i="7"/>
  <c r="N685" i="7"/>
  <c r="M685" i="7"/>
  <c r="L685" i="7"/>
  <c r="I685" i="7" s="1"/>
  <c r="K685" i="7"/>
  <c r="H685" i="7"/>
  <c r="G685" i="7"/>
  <c r="F685" i="7"/>
  <c r="E685" i="7"/>
  <c r="D685" i="7"/>
  <c r="A685" i="7" s="1"/>
  <c r="C685" i="7"/>
  <c r="N684" i="7"/>
  <c r="M684" i="7"/>
  <c r="L684" i="7"/>
  <c r="I684" i="7" s="1"/>
  <c r="K684" i="7"/>
  <c r="H684" i="7"/>
  <c r="G684" i="7"/>
  <c r="F684" i="7"/>
  <c r="E684" i="7"/>
  <c r="D684" i="7"/>
  <c r="A684" i="7" s="1"/>
  <c r="C684" i="7"/>
  <c r="N683" i="7"/>
  <c r="M683" i="7"/>
  <c r="L683" i="7"/>
  <c r="I683" i="7" s="1"/>
  <c r="K683" i="7"/>
  <c r="H683" i="7"/>
  <c r="G683" i="7"/>
  <c r="F683" i="7"/>
  <c r="E683" i="7"/>
  <c r="D683" i="7"/>
  <c r="A683" i="7" s="1"/>
  <c r="C683" i="7"/>
  <c r="N682" i="7"/>
  <c r="M682" i="7"/>
  <c r="L682" i="7"/>
  <c r="I682" i="7" s="1"/>
  <c r="K682" i="7"/>
  <c r="H682" i="7"/>
  <c r="G682" i="7"/>
  <c r="F682" i="7"/>
  <c r="E682" i="7"/>
  <c r="D682" i="7"/>
  <c r="C682" i="7"/>
  <c r="A682" i="7"/>
  <c r="N681" i="7"/>
  <c r="M681" i="7"/>
  <c r="L681" i="7"/>
  <c r="I681" i="7" s="1"/>
  <c r="K681" i="7"/>
  <c r="H681" i="7"/>
  <c r="G681" i="7"/>
  <c r="F681" i="7"/>
  <c r="E681" i="7"/>
  <c r="D681" i="7"/>
  <c r="C681" i="7"/>
  <c r="A681" i="7"/>
  <c r="N680" i="7"/>
  <c r="M680" i="7"/>
  <c r="L680" i="7"/>
  <c r="I680" i="7" s="1"/>
  <c r="K680" i="7"/>
  <c r="H680" i="7"/>
  <c r="G680" i="7"/>
  <c r="F680" i="7"/>
  <c r="E680" i="7"/>
  <c r="D680" i="7"/>
  <c r="C680" i="7"/>
  <c r="A680" i="7"/>
  <c r="N679" i="7"/>
  <c r="M679" i="7"/>
  <c r="L679" i="7"/>
  <c r="I679" i="7" s="1"/>
  <c r="K679" i="7"/>
  <c r="H679" i="7"/>
  <c r="G679" i="7"/>
  <c r="F679" i="7"/>
  <c r="E679" i="7"/>
  <c r="D679" i="7"/>
  <c r="C679" i="7"/>
  <c r="A679" i="7"/>
  <c r="N678" i="7"/>
  <c r="M678" i="7"/>
  <c r="L678" i="7"/>
  <c r="I678" i="7" s="1"/>
  <c r="K678" i="7"/>
  <c r="H678" i="7"/>
  <c r="G678" i="7"/>
  <c r="F678" i="7"/>
  <c r="E678" i="7"/>
  <c r="D678" i="7"/>
  <c r="C678" i="7"/>
  <c r="A678" i="7"/>
  <c r="N677" i="7"/>
  <c r="M677" i="7"/>
  <c r="L677" i="7"/>
  <c r="K677" i="7"/>
  <c r="I677" i="7"/>
  <c r="H677" i="7"/>
  <c r="G677" i="7"/>
  <c r="F677" i="7"/>
  <c r="E677" i="7"/>
  <c r="D677" i="7"/>
  <c r="A677" i="7" s="1"/>
  <c r="C677" i="7"/>
  <c r="N676" i="7"/>
  <c r="M676" i="7"/>
  <c r="L676" i="7"/>
  <c r="K676" i="7"/>
  <c r="I676" i="7"/>
  <c r="H676" i="7"/>
  <c r="G676" i="7"/>
  <c r="F676" i="7"/>
  <c r="E676" i="7"/>
  <c r="D676" i="7"/>
  <c r="A676" i="7" s="1"/>
  <c r="C676" i="7"/>
  <c r="N675" i="7"/>
  <c r="M675" i="7"/>
  <c r="L675" i="7"/>
  <c r="K675" i="7"/>
  <c r="I675" i="7"/>
  <c r="H675" i="7"/>
  <c r="G675" i="7"/>
  <c r="F675" i="7"/>
  <c r="E675" i="7"/>
  <c r="D675" i="7"/>
  <c r="C675" i="7"/>
  <c r="A675" i="7"/>
  <c r="N674" i="7"/>
  <c r="M674" i="7"/>
  <c r="L674" i="7"/>
  <c r="I674" i="7" s="1"/>
  <c r="K674" i="7"/>
  <c r="H674" i="7"/>
  <c r="G674" i="7"/>
  <c r="F674" i="7"/>
  <c r="E674" i="7"/>
  <c r="D674" i="7"/>
  <c r="A674" i="7" s="1"/>
  <c r="C674" i="7"/>
  <c r="N673" i="7"/>
  <c r="M673" i="7"/>
  <c r="L673" i="7"/>
  <c r="K673" i="7"/>
  <c r="I673" i="7"/>
  <c r="H673" i="7"/>
  <c r="G673" i="7"/>
  <c r="F673" i="7"/>
  <c r="E673" i="7"/>
  <c r="D673" i="7"/>
  <c r="C673" i="7"/>
  <c r="A673" i="7"/>
  <c r="N672" i="7"/>
  <c r="M672" i="7"/>
  <c r="L672" i="7"/>
  <c r="K672" i="7"/>
  <c r="I672" i="7"/>
  <c r="H672" i="7"/>
  <c r="G672" i="7"/>
  <c r="F672" i="7"/>
  <c r="E672" i="7"/>
  <c r="D672" i="7"/>
  <c r="A672" i="7" s="1"/>
  <c r="C672" i="7"/>
  <c r="N671" i="7"/>
  <c r="M671" i="7"/>
  <c r="L671" i="7"/>
  <c r="I671" i="7" s="1"/>
  <c r="K671" i="7"/>
  <c r="H671" i="7"/>
  <c r="G671" i="7"/>
  <c r="F671" i="7"/>
  <c r="E671" i="7"/>
  <c r="D671" i="7"/>
  <c r="C671" i="7"/>
  <c r="A671" i="7"/>
  <c r="N670" i="7"/>
  <c r="M670" i="7"/>
  <c r="L670" i="7"/>
  <c r="I670" i="7" s="1"/>
  <c r="K670" i="7"/>
  <c r="H670" i="7"/>
  <c r="G670" i="7"/>
  <c r="F670" i="7"/>
  <c r="E670" i="7"/>
  <c r="D670" i="7"/>
  <c r="A670" i="7" s="1"/>
  <c r="C670" i="7"/>
  <c r="N669" i="7"/>
  <c r="M669" i="7"/>
  <c r="L669" i="7"/>
  <c r="K669" i="7"/>
  <c r="I669" i="7"/>
  <c r="H669" i="7"/>
  <c r="G669" i="7"/>
  <c r="F669" i="7"/>
  <c r="E669" i="7"/>
  <c r="D669" i="7"/>
  <c r="C669" i="7"/>
  <c r="A669" i="7"/>
  <c r="N668" i="7"/>
  <c r="M668" i="7"/>
  <c r="L668" i="7"/>
  <c r="I668" i="7" s="1"/>
  <c r="K668" i="7"/>
  <c r="H668" i="7"/>
  <c r="G668" i="7"/>
  <c r="F668" i="7"/>
  <c r="E668" i="7"/>
  <c r="D668" i="7"/>
  <c r="A668" i="7" s="1"/>
  <c r="C668" i="7"/>
  <c r="N667" i="7"/>
  <c r="M667" i="7"/>
  <c r="L667" i="7"/>
  <c r="I667" i="7" s="1"/>
  <c r="K667" i="7"/>
  <c r="H667" i="7"/>
  <c r="G667" i="7"/>
  <c r="F667" i="7"/>
  <c r="E667" i="7"/>
  <c r="D667" i="7"/>
  <c r="A667" i="7" s="1"/>
  <c r="C667" i="7"/>
  <c r="N666" i="7"/>
  <c r="M666" i="7"/>
  <c r="L666" i="7"/>
  <c r="I666" i="7" s="1"/>
  <c r="K666" i="7"/>
  <c r="H666" i="7"/>
  <c r="G666" i="7"/>
  <c r="F666" i="7"/>
  <c r="E666" i="7"/>
  <c r="D666" i="7"/>
  <c r="A666" i="7" s="1"/>
  <c r="C666" i="7"/>
  <c r="N665" i="7"/>
  <c r="M665" i="7"/>
  <c r="L665" i="7"/>
  <c r="I665" i="7" s="1"/>
  <c r="K665" i="7"/>
  <c r="H665" i="7"/>
  <c r="G665" i="7"/>
  <c r="F665" i="7"/>
  <c r="E665" i="7"/>
  <c r="D665" i="7"/>
  <c r="C665" i="7"/>
  <c r="A665" i="7"/>
  <c r="N664" i="7"/>
  <c r="M664" i="7"/>
  <c r="L664" i="7"/>
  <c r="I664" i="7" s="1"/>
  <c r="K664" i="7"/>
  <c r="H664" i="7"/>
  <c r="G664" i="7"/>
  <c r="F664" i="7"/>
  <c r="E664" i="7"/>
  <c r="D664" i="7"/>
  <c r="A664" i="7" s="1"/>
  <c r="C664" i="7"/>
  <c r="N663" i="7"/>
  <c r="M663" i="7"/>
  <c r="L663" i="7"/>
  <c r="K663" i="7"/>
  <c r="I663" i="7"/>
  <c r="H663" i="7"/>
  <c r="G663" i="7"/>
  <c r="F663" i="7"/>
  <c r="E663" i="7"/>
  <c r="D663" i="7"/>
  <c r="C663" i="7"/>
  <c r="A663" i="7"/>
  <c r="N662" i="7"/>
  <c r="M662" i="7"/>
  <c r="L662" i="7"/>
  <c r="I662" i="7" s="1"/>
  <c r="K662" i="7"/>
  <c r="H662" i="7"/>
  <c r="G662" i="7"/>
  <c r="F662" i="7"/>
  <c r="E662" i="7"/>
  <c r="D662" i="7"/>
  <c r="A662" i="7" s="1"/>
  <c r="C662" i="7"/>
  <c r="N661" i="7"/>
  <c r="M661" i="7"/>
  <c r="L661" i="7"/>
  <c r="K661" i="7"/>
  <c r="I661" i="7"/>
  <c r="H661" i="7"/>
  <c r="G661" i="7"/>
  <c r="F661" i="7"/>
  <c r="E661" i="7"/>
  <c r="D661" i="7"/>
  <c r="C661" i="7"/>
  <c r="A661" i="7"/>
  <c r="N660" i="7"/>
  <c r="M660" i="7"/>
  <c r="L660" i="7"/>
  <c r="K660" i="7"/>
  <c r="I660" i="7"/>
  <c r="H660" i="7"/>
  <c r="G660" i="7"/>
  <c r="F660" i="7"/>
  <c r="E660" i="7"/>
  <c r="D660" i="7"/>
  <c r="C660" i="7"/>
  <c r="A660" i="7"/>
  <c r="N659" i="7"/>
  <c r="M659" i="7"/>
  <c r="L659" i="7"/>
  <c r="K659" i="7"/>
  <c r="I659" i="7"/>
  <c r="H659" i="7"/>
  <c r="G659" i="7"/>
  <c r="F659" i="7"/>
  <c r="E659" i="7"/>
  <c r="D659" i="7"/>
  <c r="C659" i="7"/>
  <c r="A659" i="7"/>
  <c r="N658" i="7"/>
  <c r="M658" i="7"/>
  <c r="L658" i="7"/>
  <c r="I658" i="7" s="1"/>
  <c r="K658" i="7"/>
  <c r="H658" i="7"/>
  <c r="G658" i="7"/>
  <c r="F658" i="7"/>
  <c r="E658" i="7"/>
  <c r="D658" i="7"/>
  <c r="C658" i="7"/>
  <c r="A658" i="7"/>
  <c r="N657" i="7"/>
  <c r="M657" i="7"/>
  <c r="L657" i="7"/>
  <c r="K657" i="7"/>
  <c r="I657" i="7"/>
  <c r="H657" i="7"/>
  <c r="G657" i="7"/>
  <c r="F657" i="7"/>
  <c r="E657" i="7"/>
  <c r="D657" i="7"/>
  <c r="A657" i="7" s="1"/>
  <c r="C657" i="7"/>
  <c r="N656" i="7"/>
  <c r="M656" i="7"/>
  <c r="L656" i="7"/>
  <c r="I656" i="7" s="1"/>
  <c r="K656" i="7"/>
  <c r="H656" i="7"/>
  <c r="G656" i="7"/>
  <c r="F656" i="7"/>
  <c r="E656" i="7"/>
  <c r="D656" i="7"/>
  <c r="C656" i="7"/>
  <c r="A656" i="7"/>
  <c r="N655" i="7"/>
  <c r="M655" i="7"/>
  <c r="L655" i="7"/>
  <c r="I655" i="7" s="1"/>
  <c r="K655" i="7"/>
  <c r="H655" i="7"/>
  <c r="G655" i="7"/>
  <c r="F655" i="7"/>
  <c r="E655" i="7"/>
  <c r="D655" i="7"/>
  <c r="A655" i="7" s="1"/>
  <c r="C655" i="7"/>
  <c r="N654" i="7"/>
  <c r="M654" i="7"/>
  <c r="L654" i="7"/>
  <c r="K654" i="7"/>
  <c r="I654" i="7"/>
  <c r="H654" i="7"/>
  <c r="G654" i="7"/>
  <c r="F654" i="7"/>
  <c r="E654" i="7"/>
  <c r="D654" i="7"/>
  <c r="C654" i="7"/>
  <c r="A654" i="7"/>
  <c r="N653" i="7"/>
  <c r="M653" i="7"/>
  <c r="L653" i="7"/>
  <c r="K653" i="7"/>
  <c r="I653" i="7"/>
  <c r="H653" i="7"/>
  <c r="G653" i="7"/>
  <c r="F653" i="7"/>
  <c r="E653" i="7"/>
  <c r="D653" i="7"/>
  <c r="C653" i="7"/>
  <c r="A653" i="7"/>
  <c r="N652" i="7"/>
  <c r="M652" i="7"/>
  <c r="L652" i="7"/>
  <c r="I652" i="7" s="1"/>
  <c r="K652" i="7"/>
  <c r="H652" i="7"/>
  <c r="G652" i="7"/>
  <c r="F652" i="7"/>
  <c r="E652" i="7"/>
  <c r="D652" i="7"/>
  <c r="A652" i="7" s="1"/>
  <c r="C652" i="7"/>
  <c r="N651" i="7"/>
  <c r="M651" i="7"/>
  <c r="L651" i="7"/>
  <c r="K651" i="7"/>
  <c r="I651" i="7"/>
  <c r="H651" i="7"/>
  <c r="G651" i="7"/>
  <c r="F651" i="7"/>
  <c r="E651" i="7"/>
  <c r="D651" i="7"/>
  <c r="A651" i="7" s="1"/>
  <c r="C651" i="7"/>
  <c r="N650" i="7"/>
  <c r="M650" i="7"/>
  <c r="L650" i="7"/>
  <c r="K650" i="7"/>
  <c r="I650" i="7"/>
  <c r="H650" i="7"/>
  <c r="G650" i="7"/>
  <c r="F650" i="7"/>
  <c r="E650" i="7"/>
  <c r="D650" i="7"/>
  <c r="A650" i="7" s="1"/>
  <c r="C650" i="7"/>
  <c r="N649" i="7"/>
  <c r="M649" i="7"/>
  <c r="L649" i="7"/>
  <c r="K649" i="7"/>
  <c r="I649" i="7"/>
  <c r="H649" i="7"/>
  <c r="G649" i="7"/>
  <c r="F649" i="7"/>
  <c r="E649" i="7"/>
  <c r="D649" i="7"/>
  <c r="C649" i="7"/>
  <c r="A649" i="7"/>
  <c r="N648" i="7"/>
  <c r="M648" i="7"/>
  <c r="L648" i="7"/>
  <c r="I648" i="7" s="1"/>
  <c r="K648" i="7"/>
  <c r="H648" i="7"/>
  <c r="G648" i="7"/>
  <c r="F648" i="7"/>
  <c r="E648" i="7"/>
  <c r="D648" i="7"/>
  <c r="C648" i="7"/>
  <c r="A648" i="7"/>
  <c r="N647" i="7"/>
  <c r="M647" i="7"/>
  <c r="L647" i="7"/>
  <c r="K647" i="7"/>
  <c r="I647" i="7"/>
  <c r="H647" i="7"/>
  <c r="G647" i="7"/>
  <c r="F647" i="7"/>
  <c r="E647" i="7"/>
  <c r="D647" i="7"/>
  <c r="A647" i="7" s="1"/>
  <c r="C647" i="7"/>
  <c r="N646" i="7"/>
  <c r="M646" i="7"/>
  <c r="L646" i="7"/>
  <c r="K646" i="7"/>
  <c r="I646" i="7"/>
  <c r="H646" i="7"/>
  <c r="G646" i="7"/>
  <c r="F646" i="7"/>
  <c r="E646" i="7"/>
  <c r="D646" i="7"/>
  <c r="A646" i="7" s="1"/>
  <c r="C646" i="7"/>
  <c r="N645" i="7"/>
  <c r="M645" i="7"/>
  <c r="L645" i="7"/>
  <c r="K645" i="7"/>
  <c r="I645" i="7"/>
  <c r="H645" i="7"/>
  <c r="G645" i="7"/>
  <c r="F645" i="7"/>
  <c r="E645" i="7"/>
  <c r="D645" i="7"/>
  <c r="A645" i="7" s="1"/>
  <c r="C645" i="7"/>
  <c r="N644" i="7"/>
  <c r="M644" i="7"/>
  <c r="L644" i="7"/>
  <c r="I644" i="7" s="1"/>
  <c r="K644" i="7"/>
  <c r="H644" i="7"/>
  <c r="G644" i="7"/>
  <c r="F644" i="7"/>
  <c r="E644" i="7"/>
  <c r="D644" i="7"/>
  <c r="C644" i="7"/>
  <c r="A644" i="7"/>
  <c r="N643" i="7"/>
  <c r="M643" i="7"/>
  <c r="L643" i="7"/>
  <c r="I643" i="7" s="1"/>
  <c r="K643" i="7"/>
  <c r="H643" i="7"/>
  <c r="G643" i="7"/>
  <c r="F643" i="7"/>
  <c r="E643" i="7"/>
  <c r="D643" i="7"/>
  <c r="A643" i="7" s="1"/>
  <c r="C643" i="7"/>
  <c r="N642" i="7"/>
  <c r="M642" i="7"/>
  <c r="L642" i="7"/>
  <c r="K642" i="7"/>
  <c r="I642" i="7"/>
  <c r="H642" i="7"/>
  <c r="G642" i="7"/>
  <c r="F642" i="7"/>
  <c r="E642" i="7"/>
  <c r="D642" i="7"/>
  <c r="C642" i="7"/>
  <c r="A642" i="7"/>
  <c r="N641" i="7"/>
  <c r="M641" i="7"/>
  <c r="L641" i="7"/>
  <c r="K641" i="7"/>
  <c r="I641" i="7"/>
  <c r="H641" i="7"/>
  <c r="G641" i="7"/>
  <c r="F641" i="7"/>
  <c r="E641" i="7"/>
  <c r="D641" i="7"/>
  <c r="C641" i="7"/>
  <c r="A641" i="7"/>
  <c r="N640" i="7"/>
  <c r="M640" i="7"/>
  <c r="L640" i="7"/>
  <c r="I640" i="7" s="1"/>
  <c r="K640" i="7"/>
  <c r="H640" i="7"/>
  <c r="G640" i="7"/>
  <c r="F640" i="7"/>
  <c r="E640" i="7"/>
  <c r="D640" i="7"/>
  <c r="A640" i="7" s="1"/>
  <c r="C640" i="7"/>
  <c r="N639" i="7"/>
  <c r="M639" i="7"/>
  <c r="L639" i="7"/>
  <c r="K639" i="7"/>
  <c r="I639" i="7"/>
  <c r="H639" i="7"/>
  <c r="G639" i="7"/>
  <c r="F639" i="7"/>
  <c r="E639" i="7"/>
  <c r="D639" i="7"/>
  <c r="A639" i="7" s="1"/>
  <c r="C639" i="7"/>
  <c r="N638" i="7"/>
  <c r="M638" i="7"/>
  <c r="L638" i="7"/>
  <c r="K638" i="7"/>
  <c r="I638" i="7"/>
  <c r="H638" i="7"/>
  <c r="G638" i="7"/>
  <c r="F638" i="7"/>
  <c r="E638" i="7"/>
  <c r="D638" i="7"/>
  <c r="A638" i="7" s="1"/>
  <c r="C638" i="7"/>
  <c r="N637" i="7"/>
  <c r="M637" i="7"/>
  <c r="L637" i="7"/>
  <c r="K637" i="7"/>
  <c r="I637" i="7"/>
  <c r="H637" i="7"/>
  <c r="G637" i="7"/>
  <c r="F637" i="7"/>
  <c r="E637" i="7"/>
  <c r="D637" i="7"/>
  <c r="A637" i="7" s="1"/>
  <c r="C637" i="7"/>
  <c r="N636" i="7"/>
  <c r="M636" i="7"/>
  <c r="L636" i="7"/>
  <c r="I636" i="7" s="1"/>
  <c r="K636" i="7"/>
  <c r="H636" i="7"/>
  <c r="G636" i="7"/>
  <c r="F636" i="7"/>
  <c r="E636" i="7"/>
  <c r="D636" i="7"/>
  <c r="C636" i="7"/>
  <c r="A636" i="7"/>
  <c r="N635" i="7"/>
  <c r="M635" i="7"/>
  <c r="L635" i="7"/>
  <c r="I635" i="7" s="1"/>
  <c r="K635" i="7"/>
  <c r="H635" i="7"/>
  <c r="G635" i="7"/>
  <c r="F635" i="7"/>
  <c r="E635" i="7"/>
  <c r="D635" i="7"/>
  <c r="A635" i="7" s="1"/>
  <c r="C635" i="7"/>
  <c r="N634" i="7"/>
  <c r="M634" i="7"/>
  <c r="L634" i="7"/>
  <c r="K634" i="7"/>
  <c r="I634" i="7"/>
  <c r="H634" i="7"/>
  <c r="G634" i="7"/>
  <c r="F634" i="7"/>
  <c r="E634" i="7"/>
  <c r="D634" i="7"/>
  <c r="A634" i="7" s="1"/>
  <c r="C634" i="7"/>
  <c r="N633" i="7"/>
  <c r="M633" i="7"/>
  <c r="L633" i="7"/>
  <c r="K633" i="7"/>
  <c r="I633" i="7"/>
  <c r="H633" i="7"/>
  <c r="G633" i="7"/>
  <c r="F633" i="7"/>
  <c r="E633" i="7"/>
  <c r="D633" i="7"/>
  <c r="C633" i="7"/>
  <c r="A633" i="7"/>
  <c r="N632" i="7"/>
  <c r="M632" i="7"/>
  <c r="L632" i="7"/>
  <c r="I632" i="7" s="1"/>
  <c r="K632" i="7"/>
  <c r="H632" i="7"/>
  <c r="G632" i="7"/>
  <c r="F632" i="7"/>
  <c r="E632" i="7"/>
  <c r="D632" i="7"/>
  <c r="C632" i="7"/>
  <c r="A632" i="7"/>
  <c r="N631" i="7"/>
  <c r="M631" i="7"/>
  <c r="L631" i="7"/>
  <c r="K631" i="7"/>
  <c r="I631" i="7"/>
  <c r="H631" i="7"/>
  <c r="G631" i="7"/>
  <c r="F631" i="7"/>
  <c r="E631" i="7"/>
  <c r="D631" i="7"/>
  <c r="A631" i="7" s="1"/>
  <c r="C631" i="7"/>
  <c r="N630" i="7"/>
  <c r="M630" i="7"/>
  <c r="L630" i="7"/>
  <c r="K630" i="7"/>
  <c r="I630" i="7"/>
  <c r="H630" i="7"/>
  <c r="G630" i="7"/>
  <c r="F630" i="7"/>
  <c r="E630" i="7"/>
  <c r="D630" i="7"/>
  <c r="A630" i="7" s="1"/>
  <c r="C630" i="7"/>
  <c r="N629" i="7"/>
  <c r="M629" i="7"/>
  <c r="L629" i="7"/>
  <c r="K629" i="7"/>
  <c r="I629" i="7"/>
  <c r="H629" i="7"/>
  <c r="G629" i="7"/>
  <c r="F629" i="7"/>
  <c r="E629" i="7"/>
  <c r="D629" i="7"/>
  <c r="C629" i="7"/>
  <c r="A629" i="7"/>
  <c r="N628" i="7"/>
  <c r="M628" i="7"/>
  <c r="L628" i="7"/>
  <c r="I628" i="7" s="1"/>
  <c r="K628" i="7"/>
  <c r="H628" i="7"/>
  <c r="G628" i="7"/>
  <c r="F628" i="7"/>
  <c r="E628" i="7"/>
  <c r="D628" i="7"/>
  <c r="A628" i="7" s="1"/>
  <c r="C628" i="7"/>
  <c r="N627" i="7"/>
  <c r="M627" i="7"/>
  <c r="L627" i="7"/>
  <c r="K627" i="7"/>
  <c r="I627" i="7"/>
  <c r="H627" i="7"/>
  <c r="G627" i="7"/>
  <c r="F627" i="7"/>
  <c r="E627" i="7"/>
  <c r="D627" i="7"/>
  <c r="A627" i="7" s="1"/>
  <c r="C627" i="7"/>
  <c r="N626" i="7"/>
  <c r="M626" i="7"/>
  <c r="L626" i="7"/>
  <c r="K626" i="7"/>
  <c r="I626" i="7"/>
  <c r="H626" i="7"/>
  <c r="G626" i="7"/>
  <c r="F626" i="7"/>
  <c r="E626" i="7"/>
  <c r="D626" i="7"/>
  <c r="C626" i="7"/>
  <c r="A626" i="7"/>
  <c r="N625" i="7"/>
  <c r="M625" i="7"/>
  <c r="L625" i="7"/>
  <c r="K625" i="7"/>
  <c r="I625" i="7"/>
  <c r="H625" i="7"/>
  <c r="G625" i="7"/>
  <c r="F625" i="7"/>
  <c r="E625" i="7"/>
  <c r="D625" i="7"/>
  <c r="A625" i="7" s="1"/>
  <c r="C625" i="7"/>
  <c r="N624" i="7"/>
  <c r="M624" i="7"/>
  <c r="L624" i="7"/>
  <c r="I624" i="7" s="1"/>
  <c r="K624" i="7"/>
  <c r="H624" i="7"/>
  <c r="G624" i="7"/>
  <c r="F624" i="7"/>
  <c r="E624" i="7"/>
  <c r="D624" i="7"/>
  <c r="C624" i="7"/>
  <c r="A624" i="7"/>
  <c r="N623" i="7"/>
  <c r="M623" i="7"/>
  <c r="L623" i="7"/>
  <c r="I623" i="7" s="1"/>
  <c r="K623" i="7"/>
  <c r="H623" i="7"/>
  <c r="G623" i="7"/>
  <c r="F623" i="7"/>
  <c r="E623" i="7"/>
  <c r="D623" i="7"/>
  <c r="A623" i="7" s="1"/>
  <c r="C623" i="7"/>
  <c r="N622" i="7"/>
  <c r="M622" i="7"/>
  <c r="L622" i="7"/>
  <c r="K622" i="7"/>
  <c r="I622" i="7"/>
  <c r="H622" i="7"/>
  <c r="G622" i="7"/>
  <c r="F622" i="7"/>
  <c r="E622" i="7"/>
  <c r="D622" i="7"/>
  <c r="C622" i="7"/>
  <c r="A622" i="7"/>
  <c r="N621" i="7"/>
  <c r="M621" i="7"/>
  <c r="L621" i="7"/>
  <c r="K621" i="7"/>
  <c r="I621" i="7"/>
  <c r="H621" i="7"/>
  <c r="G621" i="7"/>
  <c r="F621" i="7"/>
  <c r="E621" i="7"/>
  <c r="D621" i="7"/>
  <c r="C621" i="7"/>
  <c r="A621" i="7"/>
  <c r="N620" i="7"/>
  <c r="M620" i="7"/>
  <c r="L620" i="7"/>
  <c r="I620" i="7" s="1"/>
  <c r="K620" i="7"/>
  <c r="H620" i="7"/>
  <c r="G620" i="7"/>
  <c r="F620" i="7"/>
  <c r="E620" i="7"/>
  <c r="D620" i="7"/>
  <c r="A620" i="7" s="1"/>
  <c r="C620" i="7"/>
  <c r="N619" i="7"/>
  <c r="M619" i="7"/>
  <c r="L619" i="7"/>
  <c r="K619" i="7"/>
  <c r="I619" i="7"/>
  <c r="H619" i="7"/>
  <c r="G619" i="7"/>
  <c r="F619" i="7"/>
  <c r="E619" i="7"/>
  <c r="D619" i="7"/>
  <c r="A619" i="7" s="1"/>
  <c r="C619" i="7"/>
  <c r="N618" i="7"/>
  <c r="M618" i="7"/>
  <c r="L618" i="7"/>
  <c r="K618" i="7"/>
  <c r="I618" i="7"/>
  <c r="H618" i="7"/>
  <c r="G618" i="7"/>
  <c r="F618" i="7"/>
  <c r="E618" i="7"/>
  <c r="D618" i="7"/>
  <c r="A618" i="7" s="1"/>
  <c r="C618" i="7"/>
  <c r="N617" i="7"/>
  <c r="M617" i="7"/>
  <c r="L617" i="7"/>
  <c r="K617" i="7"/>
  <c r="I617" i="7"/>
  <c r="H617" i="7"/>
  <c r="G617" i="7"/>
  <c r="F617" i="7"/>
  <c r="E617" i="7"/>
  <c r="D617" i="7"/>
  <c r="C617" i="7"/>
  <c r="A617" i="7"/>
  <c r="N616" i="7"/>
  <c r="M616" i="7"/>
  <c r="L616" i="7"/>
  <c r="I616" i="7" s="1"/>
  <c r="K616" i="7"/>
  <c r="H616" i="7"/>
  <c r="G616" i="7"/>
  <c r="F616" i="7"/>
  <c r="E616" i="7"/>
  <c r="D616" i="7"/>
  <c r="A616" i="7" s="1"/>
  <c r="C616" i="7"/>
  <c r="N615" i="7"/>
  <c r="M615" i="7"/>
  <c r="L615" i="7"/>
  <c r="K615" i="7"/>
  <c r="I615" i="7"/>
  <c r="H615" i="7"/>
  <c r="G615" i="7"/>
  <c r="F615" i="7"/>
  <c r="E615" i="7"/>
  <c r="D615" i="7"/>
  <c r="A615" i="7" s="1"/>
  <c r="C615" i="7"/>
  <c r="N614" i="7"/>
  <c r="M614" i="7"/>
  <c r="L614" i="7"/>
  <c r="K614" i="7"/>
  <c r="I614" i="7"/>
  <c r="H614" i="7"/>
  <c r="G614" i="7"/>
  <c r="F614" i="7"/>
  <c r="E614" i="7"/>
  <c r="D614" i="7"/>
  <c r="C614" i="7"/>
  <c r="A614" i="7"/>
  <c r="N613" i="7"/>
  <c r="M613" i="7"/>
  <c r="L613" i="7"/>
  <c r="K613" i="7"/>
  <c r="I613" i="7"/>
  <c r="H613" i="7"/>
  <c r="G613" i="7"/>
  <c r="F613" i="7"/>
  <c r="E613" i="7"/>
  <c r="D613" i="7"/>
  <c r="A613" i="7" s="1"/>
  <c r="C613" i="7"/>
  <c r="N612" i="7"/>
  <c r="M612" i="7"/>
  <c r="L612" i="7"/>
  <c r="I612" i="7" s="1"/>
  <c r="K612" i="7"/>
  <c r="H612" i="7"/>
  <c r="G612" i="7"/>
  <c r="F612" i="7"/>
  <c r="E612" i="7"/>
  <c r="D612" i="7"/>
  <c r="C612" i="7"/>
  <c r="A612" i="7"/>
  <c r="N611" i="7"/>
  <c r="M611" i="7"/>
  <c r="L611" i="7"/>
  <c r="I611" i="7" s="1"/>
  <c r="K611" i="7"/>
  <c r="H611" i="7"/>
  <c r="G611" i="7"/>
  <c r="F611" i="7"/>
  <c r="E611" i="7"/>
  <c r="D611" i="7"/>
  <c r="A611" i="7" s="1"/>
  <c r="C611" i="7"/>
  <c r="N610" i="7"/>
  <c r="M610" i="7"/>
  <c r="L610" i="7"/>
  <c r="K610" i="7"/>
  <c r="I610" i="7"/>
  <c r="H610" i="7"/>
  <c r="G610" i="7"/>
  <c r="F610" i="7"/>
  <c r="E610" i="7"/>
  <c r="D610" i="7"/>
  <c r="C610" i="7"/>
  <c r="A610" i="7"/>
  <c r="N609" i="7"/>
  <c r="M609" i="7"/>
  <c r="L609" i="7"/>
  <c r="K609" i="7"/>
  <c r="I609" i="7"/>
  <c r="H609" i="7"/>
  <c r="G609" i="7"/>
  <c r="F609" i="7"/>
  <c r="E609" i="7"/>
  <c r="D609" i="7"/>
  <c r="A609" i="7" s="1"/>
  <c r="C609" i="7"/>
  <c r="N608" i="7"/>
  <c r="M608" i="7"/>
  <c r="L608" i="7"/>
  <c r="I608" i="7" s="1"/>
  <c r="K608" i="7"/>
  <c r="H608" i="7"/>
  <c r="G608" i="7"/>
  <c r="F608" i="7"/>
  <c r="E608" i="7"/>
  <c r="D608" i="7"/>
  <c r="A608" i="7" s="1"/>
  <c r="C608" i="7"/>
  <c r="N607" i="7"/>
  <c r="M607" i="7"/>
  <c r="L607" i="7"/>
  <c r="I607" i="7" s="1"/>
  <c r="K607" i="7"/>
  <c r="H607" i="7"/>
  <c r="G607" i="7"/>
  <c r="F607" i="7"/>
  <c r="E607" i="7"/>
  <c r="D607" i="7"/>
  <c r="A607" i="7" s="1"/>
  <c r="C607" i="7"/>
  <c r="N606" i="7"/>
  <c r="M606" i="7"/>
  <c r="L606" i="7"/>
  <c r="K606" i="7"/>
  <c r="I606" i="7"/>
  <c r="H606" i="7"/>
  <c r="G606" i="7"/>
  <c r="F606" i="7"/>
  <c r="E606" i="7"/>
  <c r="D606" i="7"/>
  <c r="A606" i="7" s="1"/>
  <c r="C606" i="7"/>
  <c r="N605" i="7"/>
  <c r="M605" i="7"/>
  <c r="L605" i="7"/>
  <c r="K605" i="7"/>
  <c r="I605" i="7"/>
  <c r="H605" i="7"/>
  <c r="G605" i="7"/>
  <c r="F605" i="7"/>
  <c r="E605" i="7"/>
  <c r="D605" i="7"/>
  <c r="A605" i="7" s="1"/>
  <c r="C605" i="7"/>
  <c r="N604" i="7"/>
  <c r="M604" i="7"/>
  <c r="L604" i="7"/>
  <c r="I604" i="7" s="1"/>
  <c r="K604" i="7"/>
  <c r="H604" i="7"/>
  <c r="G604" i="7"/>
  <c r="F604" i="7"/>
  <c r="E604" i="7"/>
  <c r="D604" i="7"/>
  <c r="C604" i="7"/>
  <c r="A604" i="7"/>
  <c r="N603" i="7"/>
  <c r="M603" i="7"/>
  <c r="L603" i="7"/>
  <c r="I603" i="7" s="1"/>
  <c r="K603" i="7"/>
  <c r="H603" i="7"/>
  <c r="G603" i="7"/>
  <c r="F603" i="7"/>
  <c r="E603" i="7"/>
  <c r="D603" i="7"/>
  <c r="A603" i="7" s="1"/>
  <c r="C603" i="7"/>
  <c r="N602" i="7"/>
  <c r="M602" i="7"/>
  <c r="L602" i="7"/>
  <c r="K602" i="7"/>
  <c r="I602" i="7"/>
  <c r="H602" i="7"/>
  <c r="G602" i="7"/>
  <c r="F602" i="7"/>
  <c r="E602" i="7"/>
  <c r="D602" i="7"/>
  <c r="C602" i="7"/>
  <c r="A602" i="7"/>
  <c r="N601" i="7"/>
  <c r="M601" i="7"/>
  <c r="L601" i="7"/>
  <c r="K601" i="7"/>
  <c r="I601" i="7"/>
  <c r="H601" i="7"/>
  <c r="G601" i="7"/>
  <c r="F601" i="7"/>
  <c r="E601" i="7"/>
  <c r="D601" i="7"/>
  <c r="C601" i="7"/>
  <c r="A601" i="7"/>
  <c r="N600" i="7"/>
  <c r="M600" i="7"/>
  <c r="L600" i="7"/>
  <c r="I600" i="7" s="1"/>
  <c r="K600" i="7"/>
  <c r="H600" i="7"/>
  <c r="G600" i="7"/>
  <c r="F600" i="7"/>
  <c r="E600" i="7"/>
  <c r="D600" i="7"/>
  <c r="A600" i="7" s="1"/>
  <c r="C600" i="7"/>
  <c r="N599" i="7"/>
  <c r="M599" i="7"/>
  <c r="L599" i="7"/>
  <c r="K599" i="7"/>
  <c r="I599" i="7"/>
  <c r="H599" i="7"/>
  <c r="G599" i="7"/>
  <c r="F599" i="7"/>
  <c r="E599" i="7"/>
  <c r="D599" i="7"/>
  <c r="A599" i="7" s="1"/>
  <c r="C599" i="7"/>
  <c r="N598" i="7"/>
  <c r="M598" i="7"/>
  <c r="L598" i="7"/>
  <c r="K598" i="7"/>
  <c r="I598" i="7"/>
  <c r="H598" i="7"/>
  <c r="G598" i="7"/>
  <c r="F598" i="7"/>
  <c r="E598" i="7"/>
  <c r="D598" i="7"/>
  <c r="A598" i="7" s="1"/>
  <c r="C598" i="7"/>
  <c r="N597" i="7"/>
  <c r="M597" i="7"/>
  <c r="L597" i="7"/>
  <c r="K597" i="7"/>
  <c r="I597" i="7"/>
  <c r="H597" i="7"/>
  <c r="G597" i="7"/>
  <c r="F597" i="7"/>
  <c r="E597" i="7"/>
  <c r="D597" i="7"/>
  <c r="C597" i="7"/>
  <c r="A597" i="7"/>
  <c r="N596" i="7"/>
  <c r="M596" i="7"/>
  <c r="L596" i="7"/>
  <c r="I596" i="7" s="1"/>
  <c r="K596" i="7"/>
  <c r="H596" i="7"/>
  <c r="G596" i="7"/>
  <c r="F596" i="7"/>
  <c r="E596" i="7"/>
  <c r="D596" i="7"/>
  <c r="A596" i="7" s="1"/>
  <c r="C596" i="7"/>
  <c r="N595" i="7"/>
  <c r="M595" i="7"/>
  <c r="L595" i="7"/>
  <c r="K595" i="7"/>
  <c r="I595" i="7"/>
  <c r="H595" i="7"/>
  <c r="G595" i="7"/>
  <c r="F595" i="7"/>
  <c r="E595" i="7"/>
  <c r="D595" i="7"/>
  <c r="A595" i="7" s="1"/>
  <c r="C595" i="7"/>
  <c r="N594" i="7"/>
  <c r="M594" i="7"/>
  <c r="L594" i="7"/>
  <c r="K594" i="7"/>
  <c r="I594" i="7"/>
  <c r="H594" i="7"/>
  <c r="G594" i="7"/>
  <c r="F594" i="7"/>
  <c r="E594" i="7"/>
  <c r="D594" i="7"/>
  <c r="C594" i="7"/>
  <c r="A594" i="7"/>
  <c r="N593" i="7"/>
  <c r="M593" i="7"/>
  <c r="L593" i="7"/>
  <c r="K593" i="7"/>
  <c r="I593" i="7"/>
  <c r="H593" i="7"/>
  <c r="G593" i="7"/>
  <c r="F593" i="7"/>
  <c r="E593" i="7"/>
  <c r="D593" i="7"/>
  <c r="A593" i="7" s="1"/>
  <c r="C593" i="7"/>
  <c r="N592" i="7"/>
  <c r="M592" i="7"/>
  <c r="L592" i="7"/>
  <c r="I592" i="7" s="1"/>
  <c r="K592" i="7"/>
  <c r="H592" i="7"/>
  <c r="G592" i="7"/>
  <c r="F592" i="7"/>
  <c r="E592" i="7"/>
  <c r="D592" i="7"/>
  <c r="C592" i="7"/>
  <c r="A592" i="7"/>
  <c r="N591" i="7"/>
  <c r="M591" i="7"/>
  <c r="L591" i="7"/>
  <c r="I591" i="7" s="1"/>
  <c r="K591" i="7"/>
  <c r="H591" i="7"/>
  <c r="G591" i="7"/>
  <c r="F591" i="7"/>
  <c r="E591" i="7"/>
  <c r="D591" i="7"/>
  <c r="A591" i="7" s="1"/>
  <c r="C591" i="7"/>
  <c r="N590" i="7"/>
  <c r="M590" i="7"/>
  <c r="L590" i="7"/>
  <c r="K590" i="7"/>
  <c r="I590" i="7"/>
  <c r="H590" i="7"/>
  <c r="G590" i="7"/>
  <c r="F590" i="7"/>
  <c r="E590" i="7"/>
  <c r="D590" i="7"/>
  <c r="C590" i="7"/>
  <c r="A590" i="7"/>
  <c r="N589" i="7"/>
  <c r="M589" i="7"/>
  <c r="L589" i="7"/>
  <c r="K589" i="7"/>
  <c r="I589" i="7"/>
  <c r="H589" i="7"/>
  <c r="G589" i="7"/>
  <c r="F589" i="7"/>
  <c r="E589" i="7"/>
  <c r="D589" i="7"/>
  <c r="A589" i="7" s="1"/>
  <c r="C589" i="7"/>
  <c r="N588" i="7"/>
  <c r="M588" i="7"/>
  <c r="L588" i="7"/>
  <c r="I588" i="7" s="1"/>
  <c r="K588" i="7"/>
  <c r="H588" i="7"/>
  <c r="G588" i="7"/>
  <c r="F588" i="7"/>
  <c r="E588" i="7"/>
  <c r="D588" i="7"/>
  <c r="A588" i="7" s="1"/>
  <c r="C588" i="7"/>
  <c r="N587" i="7"/>
  <c r="M587" i="7"/>
  <c r="L587" i="7"/>
  <c r="I587" i="7" s="1"/>
  <c r="K587" i="7"/>
  <c r="H587" i="7"/>
  <c r="G587" i="7"/>
  <c r="F587" i="7"/>
  <c r="E587" i="7"/>
  <c r="D587" i="7"/>
  <c r="A587" i="7" s="1"/>
  <c r="C587" i="7"/>
  <c r="N586" i="7"/>
  <c r="M586" i="7"/>
  <c r="L586" i="7"/>
  <c r="K586" i="7"/>
  <c r="I586" i="7"/>
  <c r="H586" i="7"/>
  <c r="G586" i="7"/>
  <c r="F586" i="7"/>
  <c r="E586" i="7"/>
  <c r="D586" i="7"/>
  <c r="A586" i="7" s="1"/>
  <c r="C586" i="7"/>
  <c r="N585" i="7"/>
  <c r="M585" i="7"/>
  <c r="L585" i="7"/>
  <c r="K585" i="7"/>
  <c r="I585" i="7"/>
  <c r="H585" i="7"/>
  <c r="G585" i="7"/>
  <c r="F585" i="7"/>
  <c r="E585" i="7"/>
  <c r="D585" i="7"/>
  <c r="C585" i="7"/>
  <c r="A585" i="7"/>
  <c r="N584" i="7"/>
  <c r="M584" i="7"/>
  <c r="L584" i="7"/>
  <c r="I584" i="7" s="1"/>
  <c r="K584" i="7"/>
  <c r="H584" i="7"/>
  <c r="G584" i="7"/>
  <c r="F584" i="7"/>
  <c r="E584" i="7"/>
  <c r="D584" i="7"/>
  <c r="A584" i="7" s="1"/>
  <c r="C584" i="7"/>
  <c r="N583" i="7"/>
  <c r="M583" i="7"/>
  <c r="L583" i="7"/>
  <c r="K583" i="7"/>
  <c r="I583" i="7"/>
  <c r="H583" i="7"/>
  <c r="G583" i="7"/>
  <c r="F583" i="7"/>
  <c r="E583" i="7"/>
  <c r="D583" i="7"/>
  <c r="A583" i="7" s="1"/>
  <c r="C583" i="7"/>
  <c r="N582" i="7"/>
  <c r="M582" i="7"/>
  <c r="L582" i="7"/>
  <c r="K582" i="7"/>
  <c r="I582" i="7"/>
  <c r="H582" i="7"/>
  <c r="G582" i="7"/>
  <c r="F582" i="7"/>
  <c r="E582" i="7"/>
  <c r="D582" i="7"/>
  <c r="A582" i="7" s="1"/>
  <c r="C582" i="7"/>
  <c r="N581" i="7"/>
  <c r="M581" i="7"/>
  <c r="L581" i="7"/>
  <c r="K581" i="7"/>
  <c r="I581" i="7"/>
  <c r="H581" i="7"/>
  <c r="G581" i="7"/>
  <c r="F581" i="7"/>
  <c r="E581" i="7"/>
  <c r="D581" i="7"/>
  <c r="A581" i="7" s="1"/>
  <c r="C581" i="7"/>
  <c r="N580" i="7"/>
  <c r="M580" i="7"/>
  <c r="L580" i="7"/>
  <c r="I580" i="7" s="1"/>
  <c r="K580" i="7"/>
  <c r="H580" i="7"/>
  <c r="G580" i="7"/>
  <c r="F580" i="7"/>
  <c r="E580" i="7"/>
  <c r="D580" i="7"/>
  <c r="C580" i="7"/>
  <c r="A580" i="7"/>
  <c r="N579" i="7"/>
  <c r="M579" i="7"/>
  <c r="L579" i="7"/>
  <c r="I579" i="7" s="1"/>
  <c r="K579" i="7"/>
  <c r="H579" i="7"/>
  <c r="G579" i="7"/>
  <c r="F579" i="7"/>
  <c r="E579" i="7"/>
  <c r="D579" i="7"/>
  <c r="A579" i="7" s="1"/>
  <c r="C579" i="7"/>
  <c r="N578" i="7"/>
  <c r="M578" i="7"/>
  <c r="L578" i="7"/>
  <c r="K578" i="7"/>
  <c r="I578" i="7"/>
  <c r="H578" i="7"/>
  <c r="G578" i="7"/>
  <c r="F578" i="7"/>
  <c r="E578" i="7"/>
  <c r="D578" i="7"/>
  <c r="C578" i="7"/>
  <c r="A578" i="7"/>
  <c r="N577" i="7"/>
  <c r="M577" i="7"/>
  <c r="L577" i="7"/>
  <c r="K577" i="7"/>
  <c r="I577" i="7"/>
  <c r="H577" i="7"/>
  <c r="G577" i="7"/>
  <c r="F577" i="7"/>
  <c r="E577" i="7"/>
  <c r="D577" i="7"/>
  <c r="A577" i="7" s="1"/>
  <c r="C577" i="7"/>
  <c r="N576" i="7"/>
  <c r="M576" i="7"/>
  <c r="L576" i="7"/>
  <c r="I576" i="7" s="1"/>
  <c r="K576" i="7"/>
  <c r="H576" i="7"/>
  <c r="G576" i="7"/>
  <c r="F576" i="7"/>
  <c r="E576" i="7"/>
  <c r="D576" i="7"/>
  <c r="A576" i="7" s="1"/>
  <c r="C576" i="7"/>
  <c r="N575" i="7"/>
  <c r="M575" i="7"/>
  <c r="L575" i="7"/>
  <c r="I575" i="7" s="1"/>
  <c r="K575" i="7"/>
  <c r="H575" i="7"/>
  <c r="G575" i="7"/>
  <c r="F575" i="7"/>
  <c r="E575" i="7"/>
  <c r="D575" i="7"/>
  <c r="A575" i="7" s="1"/>
  <c r="C575" i="7"/>
  <c r="N574" i="7"/>
  <c r="M574" i="7"/>
  <c r="L574" i="7"/>
  <c r="K574" i="7"/>
  <c r="I574" i="7"/>
  <c r="H574" i="7"/>
  <c r="G574" i="7"/>
  <c r="F574" i="7"/>
  <c r="E574" i="7"/>
  <c r="D574" i="7"/>
  <c r="A574" i="7" s="1"/>
  <c r="C574" i="7"/>
  <c r="N573" i="7"/>
  <c r="M573" i="7"/>
  <c r="L573" i="7"/>
  <c r="K573" i="7"/>
  <c r="I573" i="7"/>
  <c r="H573" i="7"/>
  <c r="G573" i="7"/>
  <c r="F573" i="7"/>
  <c r="E573" i="7"/>
  <c r="D573" i="7"/>
  <c r="C573" i="7"/>
  <c r="A573" i="7"/>
  <c r="N572" i="7"/>
  <c r="M572" i="7"/>
  <c r="L572" i="7"/>
  <c r="I572" i="7" s="1"/>
  <c r="K572" i="7"/>
  <c r="H572" i="7"/>
  <c r="G572" i="7"/>
  <c r="F572" i="7"/>
  <c r="E572" i="7"/>
  <c r="D572" i="7"/>
  <c r="C572" i="7"/>
  <c r="A572" i="7"/>
  <c r="N571" i="7"/>
  <c r="M571" i="7"/>
  <c r="L571" i="7"/>
  <c r="K571" i="7"/>
  <c r="I571" i="7"/>
  <c r="H571" i="7"/>
  <c r="G571" i="7"/>
  <c r="F571" i="7"/>
  <c r="E571" i="7"/>
  <c r="D571" i="7"/>
  <c r="A571" i="7" s="1"/>
  <c r="C571" i="7"/>
  <c r="N570" i="7"/>
  <c r="M570" i="7"/>
  <c r="L570" i="7"/>
  <c r="K570" i="7"/>
  <c r="I570" i="7"/>
  <c r="H570" i="7"/>
  <c r="G570" i="7"/>
  <c r="F570" i="7"/>
  <c r="E570" i="7"/>
  <c r="D570" i="7"/>
  <c r="C570" i="7"/>
  <c r="A570" i="7"/>
  <c r="N569" i="7"/>
  <c r="M569" i="7"/>
  <c r="L569" i="7"/>
  <c r="K569" i="7"/>
  <c r="I569" i="7"/>
  <c r="H569" i="7"/>
  <c r="G569" i="7"/>
  <c r="F569" i="7"/>
  <c r="E569" i="7"/>
  <c r="D569" i="7"/>
  <c r="A569" i="7" s="1"/>
  <c r="C569" i="7"/>
  <c r="N568" i="7"/>
  <c r="M568" i="7"/>
  <c r="L568" i="7"/>
  <c r="I568" i="7" s="1"/>
  <c r="K568" i="7"/>
  <c r="H568" i="7"/>
  <c r="G568" i="7"/>
  <c r="F568" i="7"/>
  <c r="E568" i="7"/>
  <c r="D568" i="7"/>
  <c r="A568" i="7" s="1"/>
  <c r="C568" i="7"/>
  <c r="N567" i="7"/>
  <c r="M567" i="7"/>
  <c r="L567" i="7"/>
  <c r="I567" i="7" s="1"/>
  <c r="K567" i="7"/>
  <c r="H567" i="7"/>
  <c r="G567" i="7"/>
  <c r="F567" i="7"/>
  <c r="E567" i="7"/>
  <c r="D567" i="7"/>
  <c r="A567" i="7" s="1"/>
  <c r="C567" i="7"/>
  <c r="N566" i="7"/>
  <c r="M566" i="7"/>
  <c r="L566" i="7"/>
  <c r="K566" i="7"/>
  <c r="I566" i="7"/>
  <c r="H566" i="7"/>
  <c r="G566" i="7"/>
  <c r="F566" i="7"/>
  <c r="E566" i="7"/>
  <c r="D566" i="7"/>
  <c r="A566" i="7" s="1"/>
  <c r="C566" i="7"/>
  <c r="N565" i="7"/>
  <c r="M565" i="7"/>
  <c r="L565" i="7"/>
  <c r="K565" i="7"/>
  <c r="I565" i="7"/>
  <c r="H565" i="7"/>
  <c r="G565" i="7"/>
  <c r="F565" i="7"/>
  <c r="E565" i="7"/>
  <c r="D565" i="7"/>
  <c r="C565" i="7"/>
  <c r="A565" i="7"/>
  <c r="N564" i="7"/>
  <c r="M564" i="7"/>
  <c r="L564" i="7"/>
  <c r="I564" i="7" s="1"/>
  <c r="K564" i="7"/>
  <c r="H564" i="7"/>
  <c r="G564" i="7"/>
  <c r="F564" i="7"/>
  <c r="E564" i="7"/>
  <c r="D564" i="7"/>
  <c r="A564" i="7" s="1"/>
  <c r="C564" i="7"/>
  <c r="N563" i="7"/>
  <c r="M563" i="7"/>
  <c r="L563" i="7"/>
  <c r="K563" i="7"/>
  <c r="I563" i="7"/>
  <c r="H563" i="7"/>
  <c r="G563" i="7"/>
  <c r="F563" i="7"/>
  <c r="E563" i="7"/>
  <c r="D563" i="7"/>
  <c r="A563" i="7" s="1"/>
  <c r="C563" i="7"/>
  <c r="N562" i="7"/>
  <c r="M562" i="7"/>
  <c r="L562" i="7"/>
  <c r="K562" i="7"/>
  <c r="I562" i="7"/>
  <c r="H562" i="7"/>
  <c r="G562" i="7"/>
  <c r="F562" i="7"/>
  <c r="E562" i="7"/>
  <c r="D562" i="7"/>
  <c r="C562" i="7"/>
  <c r="A562" i="7"/>
  <c r="N561" i="7"/>
  <c r="M561" i="7"/>
  <c r="L561" i="7"/>
  <c r="K561" i="7"/>
  <c r="I561" i="7"/>
  <c r="H561" i="7"/>
  <c r="G561" i="7"/>
  <c r="F561" i="7"/>
  <c r="E561" i="7"/>
  <c r="D561" i="7"/>
  <c r="A561" i="7" s="1"/>
  <c r="C561" i="7"/>
  <c r="N560" i="7"/>
  <c r="M560" i="7"/>
  <c r="L560" i="7"/>
  <c r="I560" i="7" s="1"/>
  <c r="K560" i="7"/>
  <c r="H560" i="7"/>
  <c r="G560" i="7"/>
  <c r="F560" i="7"/>
  <c r="E560" i="7"/>
  <c r="D560" i="7"/>
  <c r="C560" i="7"/>
  <c r="A560" i="7"/>
  <c r="N559" i="7"/>
  <c r="M559" i="7"/>
  <c r="L559" i="7"/>
  <c r="I559" i="7" s="1"/>
  <c r="K559" i="7"/>
  <c r="H559" i="7"/>
  <c r="G559" i="7"/>
  <c r="F559" i="7"/>
  <c r="E559" i="7"/>
  <c r="D559" i="7"/>
  <c r="A559" i="7" s="1"/>
  <c r="C559" i="7"/>
  <c r="N558" i="7"/>
  <c r="M558" i="7"/>
  <c r="L558" i="7"/>
  <c r="K558" i="7"/>
  <c r="I558" i="7"/>
  <c r="H558" i="7"/>
  <c r="G558" i="7"/>
  <c r="F558" i="7"/>
  <c r="E558" i="7"/>
  <c r="D558" i="7"/>
  <c r="C558" i="7"/>
  <c r="A558" i="7"/>
  <c r="N557" i="7"/>
  <c r="M557" i="7"/>
  <c r="L557" i="7"/>
  <c r="K557" i="7"/>
  <c r="I557" i="7"/>
  <c r="H557" i="7"/>
  <c r="G557" i="7"/>
  <c r="F557" i="7"/>
  <c r="E557" i="7"/>
  <c r="D557" i="7"/>
  <c r="A557" i="7" s="1"/>
  <c r="C557" i="7"/>
  <c r="N556" i="7"/>
  <c r="M556" i="7"/>
  <c r="L556" i="7"/>
  <c r="I556" i="7" s="1"/>
  <c r="K556" i="7"/>
  <c r="H556" i="7"/>
  <c r="G556" i="7"/>
  <c r="F556" i="7"/>
  <c r="E556" i="7"/>
  <c r="D556" i="7"/>
  <c r="A556" i="7" s="1"/>
  <c r="C556" i="7"/>
  <c r="N555" i="7"/>
  <c r="M555" i="7"/>
  <c r="L555" i="7"/>
  <c r="I555" i="7" s="1"/>
  <c r="K555" i="7"/>
  <c r="H555" i="7"/>
  <c r="G555" i="7"/>
  <c r="F555" i="7"/>
  <c r="E555" i="7"/>
  <c r="D555" i="7"/>
  <c r="A555" i="7" s="1"/>
  <c r="C555" i="7"/>
  <c r="N554" i="7"/>
  <c r="M554" i="7"/>
  <c r="L554" i="7"/>
  <c r="K554" i="7"/>
  <c r="I554" i="7"/>
  <c r="H554" i="7"/>
  <c r="G554" i="7"/>
  <c r="F554" i="7"/>
  <c r="E554" i="7"/>
  <c r="D554" i="7"/>
  <c r="A554" i="7" s="1"/>
  <c r="C554" i="7"/>
  <c r="N553" i="7"/>
  <c r="M553" i="7"/>
  <c r="L553" i="7"/>
  <c r="K553" i="7"/>
  <c r="I553" i="7"/>
  <c r="H553" i="7"/>
  <c r="G553" i="7"/>
  <c r="F553" i="7"/>
  <c r="E553" i="7"/>
  <c r="D553" i="7"/>
  <c r="C553" i="7"/>
  <c r="A553" i="7"/>
  <c r="N552" i="7"/>
  <c r="M552" i="7"/>
  <c r="L552" i="7"/>
  <c r="I552" i="7" s="1"/>
  <c r="K552" i="7"/>
  <c r="H552" i="7"/>
  <c r="G552" i="7"/>
  <c r="F552" i="7"/>
  <c r="E552" i="7"/>
  <c r="D552" i="7"/>
  <c r="C552" i="7"/>
  <c r="A552" i="7"/>
  <c r="N551" i="7"/>
  <c r="M551" i="7"/>
  <c r="L551" i="7"/>
  <c r="K551" i="7"/>
  <c r="I551" i="7"/>
  <c r="H551" i="7"/>
  <c r="G551" i="7"/>
  <c r="F551" i="7"/>
  <c r="E551" i="7"/>
  <c r="D551" i="7"/>
  <c r="A551" i="7" s="1"/>
  <c r="C551" i="7"/>
  <c r="N550" i="7"/>
  <c r="M550" i="7"/>
  <c r="L550" i="7"/>
  <c r="K550" i="7"/>
  <c r="I550" i="7"/>
  <c r="H550" i="7"/>
  <c r="G550" i="7"/>
  <c r="F550" i="7"/>
  <c r="E550" i="7"/>
  <c r="D550" i="7"/>
  <c r="C550" i="7"/>
  <c r="A550" i="7"/>
  <c r="N549" i="7"/>
  <c r="M549" i="7"/>
  <c r="L549" i="7"/>
  <c r="K549" i="7"/>
  <c r="I549" i="7"/>
  <c r="H549" i="7"/>
  <c r="G549" i="7"/>
  <c r="F549" i="7"/>
  <c r="E549" i="7"/>
  <c r="D549" i="7"/>
  <c r="A549" i="7" s="1"/>
  <c r="C549" i="7"/>
  <c r="N548" i="7"/>
  <c r="M548" i="7"/>
  <c r="L548" i="7"/>
  <c r="I548" i="7" s="1"/>
  <c r="K548" i="7"/>
  <c r="H548" i="7"/>
  <c r="G548" i="7"/>
  <c r="F548" i="7"/>
  <c r="E548" i="7"/>
  <c r="D548" i="7"/>
  <c r="C548" i="7"/>
  <c r="A548" i="7"/>
  <c r="N547" i="7"/>
  <c r="M547" i="7"/>
  <c r="L547" i="7"/>
  <c r="I547" i="7" s="1"/>
  <c r="K547" i="7"/>
  <c r="H547" i="7"/>
  <c r="G547" i="7"/>
  <c r="F547" i="7"/>
  <c r="E547" i="7"/>
  <c r="D547" i="7"/>
  <c r="A547" i="7" s="1"/>
  <c r="C547" i="7"/>
  <c r="N546" i="7"/>
  <c r="M546" i="7"/>
  <c r="L546" i="7"/>
  <c r="K546" i="7"/>
  <c r="I546" i="7"/>
  <c r="H546" i="7"/>
  <c r="G546" i="7"/>
  <c r="F546" i="7"/>
  <c r="E546" i="7"/>
  <c r="D546" i="7"/>
  <c r="C546" i="7"/>
  <c r="A546" i="7"/>
  <c r="N545" i="7"/>
  <c r="M545" i="7"/>
  <c r="L545" i="7"/>
  <c r="K545" i="7"/>
  <c r="I545" i="7"/>
  <c r="H545" i="7"/>
  <c r="G545" i="7"/>
  <c r="F545" i="7"/>
  <c r="E545" i="7"/>
  <c r="D545" i="7"/>
  <c r="C545" i="7"/>
  <c r="A545" i="7"/>
  <c r="N544" i="7"/>
  <c r="M544" i="7"/>
  <c r="L544" i="7"/>
  <c r="I544" i="7" s="1"/>
  <c r="K544" i="7"/>
  <c r="H544" i="7"/>
  <c r="G544" i="7"/>
  <c r="F544" i="7"/>
  <c r="E544" i="7"/>
  <c r="D544" i="7"/>
  <c r="A544" i="7" s="1"/>
  <c r="C544" i="7"/>
  <c r="N543" i="7"/>
  <c r="M543" i="7"/>
  <c r="L543" i="7"/>
  <c r="K543" i="7"/>
  <c r="I543" i="7"/>
  <c r="H543" i="7"/>
  <c r="G543" i="7"/>
  <c r="F543" i="7"/>
  <c r="E543" i="7"/>
  <c r="D543" i="7"/>
  <c r="A543" i="7" s="1"/>
  <c r="C543" i="7"/>
  <c r="N542" i="7"/>
  <c r="M542" i="7"/>
  <c r="L542" i="7"/>
  <c r="K542" i="7"/>
  <c r="I542" i="7"/>
  <c r="H542" i="7"/>
  <c r="G542" i="7"/>
  <c r="F542" i="7"/>
  <c r="E542" i="7"/>
  <c r="D542" i="7"/>
  <c r="A542" i="7" s="1"/>
  <c r="C542" i="7"/>
  <c r="N541" i="7"/>
  <c r="M541" i="7"/>
  <c r="L541" i="7"/>
  <c r="K541" i="7"/>
  <c r="I541" i="7"/>
  <c r="H541" i="7"/>
  <c r="G541" i="7"/>
  <c r="F541" i="7"/>
  <c r="E541" i="7"/>
  <c r="D541" i="7"/>
  <c r="C541" i="7"/>
  <c r="A541" i="7"/>
  <c r="N540" i="7"/>
  <c r="M540" i="7"/>
  <c r="L540" i="7"/>
  <c r="I540" i="7" s="1"/>
  <c r="K540" i="7"/>
  <c r="H540" i="7"/>
  <c r="G540" i="7"/>
  <c r="F540" i="7"/>
  <c r="E540" i="7"/>
  <c r="D540" i="7"/>
  <c r="C540" i="7"/>
  <c r="A540" i="7"/>
  <c r="N539" i="7"/>
  <c r="M539" i="7"/>
  <c r="L539" i="7"/>
  <c r="K539" i="7"/>
  <c r="I539" i="7"/>
  <c r="H539" i="7"/>
  <c r="G539" i="7"/>
  <c r="F539" i="7"/>
  <c r="E539" i="7"/>
  <c r="D539" i="7"/>
  <c r="A539" i="7" s="1"/>
  <c r="C539" i="7"/>
  <c r="N538" i="7"/>
  <c r="M538" i="7"/>
  <c r="L538" i="7"/>
  <c r="K538" i="7"/>
  <c r="I538" i="7"/>
  <c r="H538" i="7"/>
  <c r="G538" i="7"/>
  <c r="F538" i="7"/>
  <c r="E538" i="7"/>
  <c r="D538" i="7"/>
  <c r="A538" i="7" s="1"/>
  <c r="C538" i="7"/>
  <c r="N537" i="7"/>
  <c r="M537" i="7"/>
  <c r="L537" i="7"/>
  <c r="I537" i="7" s="1"/>
  <c r="K537" i="7"/>
  <c r="H537" i="7"/>
  <c r="G537" i="7"/>
  <c r="F537" i="7"/>
  <c r="E537" i="7"/>
  <c r="D537" i="7"/>
  <c r="A537" i="7" s="1"/>
  <c r="C537" i="7"/>
  <c r="N536" i="7"/>
  <c r="M536" i="7"/>
  <c r="L536" i="7"/>
  <c r="I536" i="7" s="1"/>
  <c r="K536" i="7"/>
  <c r="H536" i="7"/>
  <c r="G536" i="7"/>
  <c r="F536" i="7"/>
  <c r="E536" i="7"/>
  <c r="D536" i="7"/>
  <c r="A536" i="7" s="1"/>
  <c r="C536" i="7"/>
  <c r="N535" i="7"/>
  <c r="M535" i="7"/>
  <c r="L535" i="7"/>
  <c r="K535" i="7"/>
  <c r="I535" i="7"/>
  <c r="H535" i="7"/>
  <c r="G535" i="7"/>
  <c r="F535" i="7"/>
  <c r="E535" i="7"/>
  <c r="D535" i="7"/>
  <c r="A535" i="7" s="1"/>
  <c r="C535" i="7"/>
  <c r="N534" i="7"/>
  <c r="M534" i="7"/>
  <c r="L534" i="7"/>
  <c r="K534" i="7"/>
  <c r="I534" i="7"/>
  <c r="H534" i="7"/>
  <c r="G534" i="7"/>
  <c r="F534" i="7"/>
  <c r="E534" i="7"/>
  <c r="D534" i="7"/>
  <c r="A534" i="7" s="1"/>
  <c r="C534" i="7"/>
  <c r="N533" i="7"/>
  <c r="M533" i="7"/>
  <c r="L533" i="7"/>
  <c r="K533" i="7"/>
  <c r="I533" i="7"/>
  <c r="H533" i="7"/>
  <c r="G533" i="7"/>
  <c r="F533" i="7"/>
  <c r="E533" i="7"/>
  <c r="D533" i="7"/>
  <c r="C533" i="7"/>
  <c r="A533" i="7"/>
  <c r="N532" i="7"/>
  <c r="M532" i="7"/>
  <c r="L532" i="7"/>
  <c r="I532" i="7" s="1"/>
  <c r="K532" i="7"/>
  <c r="H532" i="7"/>
  <c r="G532" i="7"/>
  <c r="F532" i="7"/>
  <c r="E532" i="7"/>
  <c r="D532" i="7"/>
  <c r="A532" i="7" s="1"/>
  <c r="C532" i="7"/>
  <c r="N531" i="7"/>
  <c r="M531" i="7"/>
  <c r="L531" i="7"/>
  <c r="K531" i="7"/>
  <c r="I531" i="7"/>
  <c r="H531" i="7"/>
  <c r="G531" i="7"/>
  <c r="F531" i="7"/>
  <c r="E531" i="7"/>
  <c r="D531" i="7"/>
  <c r="A531" i="7" s="1"/>
  <c r="C531" i="7"/>
  <c r="N530" i="7"/>
  <c r="M530" i="7"/>
  <c r="L530" i="7"/>
  <c r="K530" i="7"/>
  <c r="I530" i="7"/>
  <c r="H530" i="7"/>
  <c r="G530" i="7"/>
  <c r="F530" i="7"/>
  <c r="E530" i="7"/>
  <c r="D530" i="7"/>
  <c r="C530" i="7"/>
  <c r="A530" i="7"/>
  <c r="N529" i="7"/>
  <c r="M529" i="7"/>
  <c r="L529" i="7"/>
  <c r="I529" i="7" s="1"/>
  <c r="K529" i="7"/>
  <c r="H529" i="7"/>
  <c r="G529" i="7"/>
  <c r="F529" i="7"/>
  <c r="E529" i="7"/>
  <c r="D529" i="7"/>
  <c r="A529" i="7" s="1"/>
  <c r="C529" i="7"/>
  <c r="N528" i="7"/>
  <c r="M528" i="7"/>
  <c r="L528" i="7"/>
  <c r="I528" i="7" s="1"/>
  <c r="K528" i="7"/>
  <c r="H528" i="7"/>
  <c r="G528" i="7"/>
  <c r="F528" i="7"/>
  <c r="E528" i="7"/>
  <c r="D528" i="7"/>
  <c r="C528" i="7"/>
  <c r="A528" i="7"/>
  <c r="N527" i="7"/>
  <c r="M527" i="7"/>
  <c r="L527" i="7"/>
  <c r="I527" i="7" s="1"/>
  <c r="K527" i="7"/>
  <c r="H527" i="7"/>
  <c r="G527" i="7"/>
  <c r="F527" i="7"/>
  <c r="E527" i="7"/>
  <c r="D527" i="7"/>
  <c r="A527" i="7" s="1"/>
  <c r="C527" i="7"/>
  <c r="N526" i="7"/>
  <c r="M526" i="7"/>
  <c r="L526" i="7"/>
  <c r="K526" i="7"/>
  <c r="I526" i="7"/>
  <c r="H526" i="7"/>
  <c r="G526" i="7"/>
  <c r="F526" i="7"/>
  <c r="E526" i="7"/>
  <c r="D526" i="7"/>
  <c r="C526" i="7"/>
  <c r="A526" i="7"/>
  <c r="N525" i="7"/>
  <c r="M525" i="7"/>
  <c r="L525" i="7"/>
  <c r="K525" i="7"/>
  <c r="I525" i="7"/>
  <c r="H525" i="7"/>
  <c r="G525" i="7"/>
  <c r="F525" i="7"/>
  <c r="E525" i="7"/>
  <c r="D525" i="7"/>
  <c r="C525" i="7"/>
  <c r="A525" i="7"/>
  <c r="N524" i="7"/>
  <c r="M524" i="7"/>
  <c r="L524" i="7"/>
  <c r="I524" i="7" s="1"/>
  <c r="K524" i="7"/>
  <c r="H524" i="7"/>
  <c r="G524" i="7"/>
  <c r="F524" i="7"/>
  <c r="E524" i="7"/>
  <c r="D524" i="7"/>
  <c r="A524" i="7" s="1"/>
  <c r="C524" i="7"/>
  <c r="N523" i="7"/>
  <c r="M523" i="7"/>
  <c r="L523" i="7"/>
  <c r="K523" i="7"/>
  <c r="I523" i="7"/>
  <c r="H523" i="7"/>
  <c r="G523" i="7"/>
  <c r="F523" i="7"/>
  <c r="E523" i="7"/>
  <c r="D523" i="7"/>
  <c r="A523" i="7" s="1"/>
  <c r="C523" i="7"/>
  <c r="N522" i="7"/>
  <c r="M522" i="7"/>
  <c r="L522" i="7"/>
  <c r="K522" i="7"/>
  <c r="I522" i="7"/>
  <c r="H522" i="7"/>
  <c r="G522" i="7"/>
  <c r="F522" i="7"/>
  <c r="E522" i="7"/>
  <c r="D522" i="7"/>
  <c r="A522" i="7" s="1"/>
  <c r="C522" i="7"/>
  <c r="N521" i="7"/>
  <c r="M521" i="7"/>
  <c r="L521" i="7"/>
  <c r="K521" i="7"/>
  <c r="I521" i="7"/>
  <c r="H521" i="7"/>
  <c r="G521" i="7"/>
  <c r="F521" i="7"/>
  <c r="E521" i="7"/>
  <c r="D521" i="7"/>
  <c r="C521" i="7"/>
  <c r="A521" i="7"/>
  <c r="N520" i="7"/>
  <c r="M520" i="7"/>
  <c r="L520" i="7"/>
  <c r="I520" i="7" s="1"/>
  <c r="K520" i="7"/>
  <c r="H520" i="7"/>
  <c r="G520" i="7"/>
  <c r="F520" i="7"/>
  <c r="E520" i="7"/>
  <c r="D520" i="7"/>
  <c r="A520" i="7" s="1"/>
  <c r="C520" i="7"/>
  <c r="N519" i="7"/>
  <c r="M519" i="7"/>
  <c r="L519" i="7"/>
  <c r="K519" i="7"/>
  <c r="I519" i="7"/>
  <c r="H519" i="7"/>
  <c r="G519" i="7"/>
  <c r="F519" i="7"/>
  <c r="E519" i="7"/>
  <c r="D519" i="7"/>
  <c r="A519" i="7" s="1"/>
  <c r="C519" i="7"/>
  <c r="N518" i="7"/>
  <c r="M518" i="7"/>
  <c r="L518" i="7"/>
  <c r="K518" i="7"/>
  <c r="I518" i="7"/>
  <c r="H518" i="7"/>
  <c r="G518" i="7"/>
  <c r="F518" i="7"/>
  <c r="E518" i="7"/>
  <c r="D518" i="7"/>
  <c r="C518" i="7"/>
  <c r="A518" i="7"/>
  <c r="N517" i="7"/>
  <c r="M517" i="7"/>
  <c r="L517" i="7"/>
  <c r="I517" i="7" s="1"/>
  <c r="K517" i="7"/>
  <c r="H517" i="7"/>
  <c r="G517" i="7"/>
  <c r="F517" i="7"/>
  <c r="E517" i="7"/>
  <c r="D517" i="7"/>
  <c r="A517" i="7" s="1"/>
  <c r="C517" i="7"/>
  <c r="N516" i="7"/>
  <c r="M516" i="7"/>
  <c r="L516" i="7"/>
  <c r="I516" i="7" s="1"/>
  <c r="K516" i="7"/>
  <c r="H516" i="7"/>
  <c r="G516" i="7"/>
  <c r="F516" i="7"/>
  <c r="E516" i="7"/>
  <c r="D516" i="7"/>
  <c r="C516" i="7"/>
  <c r="A516" i="7"/>
  <c r="N515" i="7"/>
  <c r="M515" i="7"/>
  <c r="L515" i="7"/>
  <c r="I515" i="7" s="1"/>
  <c r="K515" i="7"/>
  <c r="H515" i="7"/>
  <c r="G515" i="7"/>
  <c r="F515" i="7"/>
  <c r="E515" i="7"/>
  <c r="D515" i="7"/>
  <c r="C515" i="7"/>
  <c r="A515" i="7"/>
  <c r="N514" i="7"/>
  <c r="M514" i="7"/>
  <c r="L514" i="7"/>
  <c r="K514" i="7"/>
  <c r="I514" i="7"/>
  <c r="H514" i="7"/>
  <c r="G514" i="7"/>
  <c r="F514" i="7"/>
  <c r="E514" i="7"/>
  <c r="D514" i="7"/>
  <c r="A514" i="7" s="1"/>
  <c r="C514" i="7"/>
  <c r="N513" i="7"/>
  <c r="M513" i="7"/>
  <c r="L513" i="7"/>
  <c r="K513" i="7"/>
  <c r="I513" i="7"/>
  <c r="H513" i="7"/>
  <c r="G513" i="7"/>
  <c r="F513" i="7"/>
  <c r="E513" i="7"/>
  <c r="D513" i="7"/>
  <c r="A513" i="7" s="1"/>
  <c r="C513" i="7"/>
  <c r="N512" i="7"/>
  <c r="M512" i="7"/>
  <c r="L512" i="7"/>
  <c r="I512" i="7" s="1"/>
  <c r="K512" i="7"/>
  <c r="H512" i="7"/>
  <c r="G512" i="7"/>
  <c r="F512" i="7"/>
  <c r="E512" i="7"/>
  <c r="D512" i="7"/>
  <c r="C512" i="7"/>
  <c r="A512" i="7"/>
  <c r="N511" i="7"/>
  <c r="M511" i="7"/>
  <c r="L511" i="7"/>
  <c r="I511" i="7" s="1"/>
  <c r="K511" i="7"/>
  <c r="H511" i="7"/>
  <c r="G511" i="7"/>
  <c r="F511" i="7"/>
  <c r="E511" i="7"/>
  <c r="D511" i="7"/>
  <c r="A511" i="7" s="1"/>
  <c r="C511" i="7"/>
  <c r="N510" i="7"/>
  <c r="M510" i="7"/>
  <c r="L510" i="7"/>
  <c r="K510" i="7"/>
  <c r="I510" i="7"/>
  <c r="H510" i="7"/>
  <c r="G510" i="7"/>
  <c r="F510" i="7"/>
  <c r="E510" i="7"/>
  <c r="D510" i="7"/>
  <c r="C510" i="7"/>
  <c r="A510" i="7"/>
  <c r="N509" i="7"/>
  <c r="M509" i="7"/>
  <c r="L509" i="7"/>
  <c r="K509" i="7"/>
  <c r="I509" i="7"/>
  <c r="H509" i="7"/>
  <c r="G509" i="7"/>
  <c r="F509" i="7"/>
  <c r="E509" i="7"/>
  <c r="D509" i="7"/>
  <c r="C509" i="7"/>
  <c r="A509" i="7"/>
  <c r="N508" i="7"/>
  <c r="M508" i="7"/>
  <c r="L508" i="7"/>
  <c r="I508" i="7" s="1"/>
  <c r="K508" i="7"/>
  <c r="H508" i="7"/>
  <c r="G508" i="7"/>
  <c r="F508" i="7"/>
  <c r="E508" i="7"/>
  <c r="D508" i="7"/>
  <c r="A508" i="7" s="1"/>
  <c r="C508" i="7"/>
  <c r="N507" i="7"/>
  <c r="M507" i="7"/>
  <c r="L507" i="7"/>
  <c r="K507" i="7"/>
  <c r="I507" i="7"/>
  <c r="H507" i="7"/>
  <c r="G507" i="7"/>
  <c r="F507" i="7"/>
  <c r="E507" i="7"/>
  <c r="D507" i="7"/>
  <c r="A507" i="7" s="1"/>
  <c r="C507" i="7"/>
  <c r="N506" i="7"/>
  <c r="M506" i="7"/>
  <c r="L506" i="7"/>
  <c r="K506" i="7"/>
  <c r="I506" i="7"/>
  <c r="H506" i="7"/>
  <c r="G506" i="7"/>
  <c r="F506" i="7"/>
  <c r="E506" i="7"/>
  <c r="D506" i="7"/>
  <c r="C506" i="7"/>
  <c r="A506" i="7"/>
  <c r="N505" i="7"/>
  <c r="M505" i="7"/>
  <c r="L505" i="7"/>
  <c r="I505" i="7" s="1"/>
  <c r="K505" i="7"/>
  <c r="H505" i="7"/>
  <c r="G505" i="7"/>
  <c r="F505" i="7"/>
  <c r="E505" i="7"/>
  <c r="D505" i="7"/>
  <c r="A505" i="7" s="1"/>
  <c r="C505" i="7"/>
  <c r="N504" i="7"/>
  <c r="M504" i="7"/>
  <c r="L504" i="7"/>
  <c r="I504" i="7" s="1"/>
  <c r="K504" i="7"/>
  <c r="H504" i="7"/>
  <c r="G504" i="7"/>
  <c r="F504" i="7"/>
  <c r="E504" i="7"/>
  <c r="D504" i="7"/>
  <c r="C504" i="7"/>
  <c r="A504" i="7"/>
  <c r="N503" i="7"/>
  <c r="M503" i="7"/>
  <c r="L503" i="7"/>
  <c r="I503" i="7" s="1"/>
  <c r="K503" i="7"/>
  <c r="H503" i="7"/>
  <c r="G503" i="7"/>
  <c r="F503" i="7"/>
  <c r="E503" i="7"/>
  <c r="D503" i="7"/>
  <c r="A503" i="7" s="1"/>
  <c r="C503" i="7"/>
  <c r="N502" i="7"/>
  <c r="M502" i="7"/>
  <c r="L502" i="7"/>
  <c r="K502" i="7"/>
  <c r="I502" i="7"/>
  <c r="H502" i="7"/>
  <c r="G502" i="7"/>
  <c r="F502" i="7"/>
  <c r="E502" i="7"/>
  <c r="D502" i="7"/>
  <c r="A502" i="7" s="1"/>
  <c r="C502" i="7"/>
  <c r="N501" i="7"/>
  <c r="M501" i="7"/>
  <c r="L501" i="7"/>
  <c r="I501" i="7" s="1"/>
  <c r="K501" i="7"/>
  <c r="H501" i="7"/>
  <c r="G501" i="7"/>
  <c r="F501" i="7"/>
  <c r="E501" i="7"/>
  <c r="D501" i="7"/>
  <c r="C501" i="7"/>
  <c r="A501" i="7"/>
  <c r="N500" i="7"/>
  <c r="M500" i="7"/>
  <c r="L500" i="7"/>
  <c r="I500" i="7" s="1"/>
  <c r="K500" i="7"/>
  <c r="H500" i="7"/>
  <c r="G500" i="7"/>
  <c r="F500" i="7"/>
  <c r="E500" i="7"/>
  <c r="D500" i="7"/>
  <c r="C500" i="7"/>
  <c r="A500" i="7"/>
  <c r="N499" i="7"/>
  <c r="M499" i="7"/>
  <c r="L499" i="7"/>
  <c r="K499" i="7"/>
  <c r="I499" i="7"/>
  <c r="H499" i="7"/>
  <c r="G499" i="7"/>
  <c r="F499" i="7"/>
  <c r="E499" i="7"/>
  <c r="D499" i="7"/>
  <c r="A499" i="7" s="1"/>
  <c r="C499" i="7"/>
  <c r="N498" i="7"/>
  <c r="M498" i="7"/>
  <c r="L498" i="7"/>
  <c r="K498" i="7"/>
  <c r="I498" i="7"/>
  <c r="H498" i="7"/>
  <c r="G498" i="7"/>
  <c r="F498" i="7"/>
  <c r="E498" i="7"/>
  <c r="D498" i="7"/>
  <c r="A498" i="7" s="1"/>
  <c r="C498" i="7"/>
  <c r="N497" i="7"/>
  <c r="M497" i="7"/>
  <c r="L497" i="7"/>
  <c r="I497" i="7" s="1"/>
  <c r="K497" i="7"/>
  <c r="H497" i="7"/>
  <c r="G497" i="7"/>
  <c r="F497" i="7"/>
  <c r="E497" i="7"/>
  <c r="D497" i="7"/>
  <c r="C497" i="7"/>
  <c r="A497" i="7"/>
  <c r="N496" i="7"/>
  <c r="M496" i="7"/>
  <c r="L496" i="7"/>
  <c r="I496" i="7" s="1"/>
  <c r="K496" i="7"/>
  <c r="H496" i="7"/>
  <c r="G496" i="7"/>
  <c r="F496" i="7"/>
  <c r="E496" i="7"/>
  <c r="D496" i="7"/>
  <c r="A496" i="7" s="1"/>
  <c r="C496" i="7"/>
  <c r="N495" i="7"/>
  <c r="M495" i="7"/>
  <c r="L495" i="7"/>
  <c r="K495" i="7"/>
  <c r="I495" i="7"/>
  <c r="H495" i="7"/>
  <c r="G495" i="7"/>
  <c r="F495" i="7"/>
  <c r="E495" i="7"/>
  <c r="D495" i="7"/>
  <c r="C495" i="7"/>
  <c r="A495" i="7"/>
  <c r="N494" i="7"/>
  <c r="M494" i="7"/>
  <c r="L494" i="7"/>
  <c r="K494" i="7"/>
  <c r="I494" i="7"/>
  <c r="H494" i="7"/>
  <c r="G494" i="7"/>
  <c r="F494" i="7"/>
  <c r="E494" i="7"/>
  <c r="D494" i="7"/>
  <c r="C494" i="7"/>
  <c r="A494" i="7"/>
  <c r="N493" i="7"/>
  <c r="M493" i="7"/>
  <c r="L493" i="7"/>
  <c r="I493" i="7" s="1"/>
  <c r="K493" i="7"/>
  <c r="H493" i="7"/>
  <c r="G493" i="7"/>
  <c r="F493" i="7"/>
  <c r="E493" i="7"/>
  <c r="D493" i="7"/>
  <c r="A493" i="7" s="1"/>
  <c r="C493" i="7"/>
  <c r="N492" i="7"/>
  <c r="M492" i="7"/>
  <c r="L492" i="7"/>
  <c r="I492" i="7" s="1"/>
  <c r="K492" i="7"/>
  <c r="H492" i="7"/>
  <c r="G492" i="7"/>
  <c r="F492" i="7"/>
  <c r="E492" i="7"/>
  <c r="D492" i="7"/>
  <c r="A492" i="7" s="1"/>
  <c r="C492" i="7"/>
  <c r="N491" i="7"/>
  <c r="M491" i="7"/>
  <c r="L491" i="7"/>
  <c r="K491" i="7"/>
  <c r="I491" i="7"/>
  <c r="H491" i="7"/>
  <c r="G491" i="7"/>
  <c r="F491" i="7"/>
  <c r="E491" i="7"/>
  <c r="D491" i="7"/>
  <c r="C491" i="7"/>
  <c r="A491" i="7"/>
  <c r="N490" i="7"/>
  <c r="M490" i="7"/>
  <c r="L490" i="7"/>
  <c r="K490" i="7"/>
  <c r="I490" i="7"/>
  <c r="H490" i="7"/>
  <c r="G490" i="7"/>
  <c r="F490" i="7"/>
  <c r="E490" i="7"/>
  <c r="D490" i="7"/>
  <c r="A490" i="7" s="1"/>
  <c r="C490" i="7"/>
  <c r="N489" i="7"/>
  <c r="M489" i="7"/>
  <c r="L489" i="7"/>
  <c r="K489" i="7"/>
  <c r="I489" i="7"/>
  <c r="H489" i="7"/>
  <c r="G489" i="7"/>
  <c r="F489" i="7"/>
  <c r="E489" i="7"/>
  <c r="D489" i="7"/>
  <c r="A489" i="7" s="1"/>
  <c r="C489" i="7"/>
  <c r="N488" i="7"/>
  <c r="M488" i="7"/>
  <c r="L488" i="7"/>
  <c r="I488" i="7" s="1"/>
  <c r="K488" i="7"/>
  <c r="H488" i="7"/>
  <c r="G488" i="7"/>
  <c r="F488" i="7"/>
  <c r="E488" i="7"/>
  <c r="D488" i="7"/>
  <c r="A488" i="7" s="1"/>
  <c r="C488" i="7"/>
  <c r="N487" i="7"/>
  <c r="M487" i="7"/>
  <c r="L487" i="7"/>
  <c r="I487" i="7" s="1"/>
  <c r="K487" i="7"/>
  <c r="H487" i="7"/>
  <c r="G487" i="7"/>
  <c r="F487" i="7"/>
  <c r="E487" i="7"/>
  <c r="D487" i="7"/>
  <c r="A487" i="7" s="1"/>
  <c r="C487" i="7"/>
  <c r="N486" i="7"/>
  <c r="M486" i="7"/>
  <c r="L486" i="7"/>
  <c r="K486" i="7"/>
  <c r="I486" i="7"/>
  <c r="H486" i="7"/>
  <c r="G486" i="7"/>
  <c r="F486" i="7"/>
  <c r="E486" i="7"/>
  <c r="D486" i="7"/>
  <c r="C486" i="7"/>
  <c r="A486" i="7"/>
  <c r="N485" i="7"/>
  <c r="M485" i="7"/>
  <c r="L485" i="7"/>
  <c r="K485" i="7"/>
  <c r="I485" i="7"/>
  <c r="H485" i="7"/>
  <c r="G485" i="7"/>
  <c r="F485" i="7"/>
  <c r="E485" i="7"/>
  <c r="D485" i="7"/>
  <c r="C485" i="7"/>
  <c r="A485" i="7"/>
  <c r="N484" i="7"/>
  <c r="M484" i="7"/>
  <c r="L484" i="7"/>
  <c r="I484" i="7" s="1"/>
  <c r="K484" i="7"/>
  <c r="H484" i="7"/>
  <c r="G484" i="7"/>
  <c r="F484" i="7"/>
  <c r="E484" i="7"/>
  <c r="D484" i="7"/>
  <c r="A484" i="7" s="1"/>
  <c r="C484" i="7"/>
  <c r="N483" i="7"/>
  <c r="M483" i="7"/>
  <c r="L483" i="7"/>
  <c r="K483" i="7"/>
  <c r="I483" i="7"/>
  <c r="H483" i="7"/>
  <c r="G483" i="7"/>
  <c r="F483" i="7"/>
  <c r="E483" i="7"/>
  <c r="D483" i="7"/>
  <c r="A483" i="7" s="1"/>
  <c r="C483" i="7"/>
  <c r="N482" i="7"/>
  <c r="M482" i="7"/>
  <c r="L482" i="7"/>
  <c r="K482" i="7"/>
  <c r="I482" i="7"/>
  <c r="H482" i="7"/>
  <c r="G482" i="7"/>
  <c r="F482" i="7"/>
  <c r="E482" i="7"/>
  <c r="D482" i="7"/>
  <c r="A482" i="7" s="1"/>
  <c r="C482" i="7"/>
  <c r="N481" i="7"/>
  <c r="M481" i="7"/>
  <c r="L481" i="7"/>
  <c r="I481" i="7" s="1"/>
  <c r="K481" i="7"/>
  <c r="H481" i="7"/>
  <c r="G481" i="7"/>
  <c r="F481" i="7"/>
  <c r="E481" i="7"/>
  <c r="D481" i="7"/>
  <c r="C481" i="7"/>
  <c r="A481" i="7"/>
  <c r="N480" i="7"/>
  <c r="M480" i="7"/>
  <c r="L480" i="7"/>
  <c r="I480" i="7" s="1"/>
  <c r="K480" i="7"/>
  <c r="H480" i="7"/>
  <c r="G480" i="7"/>
  <c r="F480" i="7"/>
  <c r="E480" i="7"/>
  <c r="D480" i="7"/>
  <c r="C480" i="7"/>
  <c r="A480" i="7"/>
  <c r="N479" i="7"/>
  <c r="M479" i="7"/>
  <c r="L479" i="7"/>
  <c r="K479" i="7"/>
  <c r="I479" i="7"/>
  <c r="H479" i="7"/>
  <c r="G479" i="7"/>
  <c r="F479" i="7"/>
  <c r="E479" i="7"/>
  <c r="D479" i="7"/>
  <c r="A479" i="7" s="1"/>
  <c r="C479" i="7"/>
  <c r="N478" i="7"/>
  <c r="M478" i="7"/>
  <c r="L478" i="7"/>
  <c r="K478" i="7"/>
  <c r="I478" i="7"/>
  <c r="H478" i="7"/>
  <c r="G478" i="7"/>
  <c r="F478" i="7"/>
  <c r="E478" i="7"/>
  <c r="D478" i="7"/>
  <c r="C478" i="7"/>
  <c r="A478" i="7"/>
  <c r="N477" i="7"/>
  <c r="M477" i="7"/>
  <c r="L477" i="7"/>
  <c r="I477" i="7" s="1"/>
  <c r="K477" i="7"/>
  <c r="H477" i="7"/>
  <c r="G477" i="7"/>
  <c r="F477" i="7"/>
  <c r="E477" i="7"/>
  <c r="D477" i="7"/>
  <c r="A477" i="7" s="1"/>
  <c r="C477" i="7"/>
  <c r="N476" i="7"/>
  <c r="M476" i="7"/>
  <c r="L476" i="7"/>
  <c r="I476" i="7" s="1"/>
  <c r="K476" i="7"/>
  <c r="H476" i="7"/>
  <c r="G476" i="7"/>
  <c r="F476" i="7"/>
  <c r="E476" i="7"/>
  <c r="D476" i="7"/>
  <c r="C476" i="7"/>
  <c r="A476" i="7"/>
  <c r="N475" i="7"/>
  <c r="M475" i="7"/>
  <c r="L475" i="7"/>
  <c r="I475" i="7" s="1"/>
  <c r="K475" i="7"/>
  <c r="H475" i="7"/>
  <c r="G475" i="7"/>
  <c r="F475" i="7"/>
  <c r="E475" i="7"/>
  <c r="D475" i="7"/>
  <c r="C475" i="7"/>
  <c r="A475" i="7"/>
  <c r="N474" i="7"/>
  <c r="M474" i="7"/>
  <c r="L474" i="7"/>
  <c r="K474" i="7"/>
  <c r="I474" i="7"/>
  <c r="H474" i="7"/>
  <c r="G474" i="7"/>
  <c r="F474" i="7"/>
  <c r="E474" i="7"/>
  <c r="D474" i="7"/>
  <c r="A474" i="7" s="1"/>
  <c r="C474" i="7"/>
  <c r="N473" i="7"/>
  <c r="M473" i="7"/>
  <c r="L473" i="7"/>
  <c r="I473" i="7" s="1"/>
  <c r="K473" i="7"/>
  <c r="H473" i="7"/>
  <c r="G473" i="7"/>
  <c r="F473" i="7"/>
  <c r="E473" i="7"/>
  <c r="D473" i="7"/>
  <c r="C473" i="7"/>
  <c r="A473" i="7"/>
  <c r="N472" i="7"/>
  <c r="M472" i="7"/>
  <c r="L472" i="7"/>
  <c r="I472" i="7" s="1"/>
  <c r="K472" i="7"/>
  <c r="H472" i="7"/>
  <c r="G472" i="7"/>
  <c r="F472" i="7"/>
  <c r="E472" i="7"/>
  <c r="D472" i="7"/>
  <c r="A472" i="7" s="1"/>
  <c r="C472" i="7"/>
  <c r="N471" i="7"/>
  <c r="M471" i="7"/>
  <c r="L471" i="7"/>
  <c r="K471" i="7"/>
  <c r="I471" i="7"/>
  <c r="H471" i="7"/>
  <c r="G471" i="7"/>
  <c r="F471" i="7"/>
  <c r="E471" i="7"/>
  <c r="D471" i="7"/>
  <c r="A471" i="7" s="1"/>
  <c r="C471" i="7"/>
  <c r="N470" i="7"/>
  <c r="M470" i="7"/>
  <c r="L470" i="7"/>
  <c r="K470" i="7"/>
  <c r="I470" i="7"/>
  <c r="H470" i="7"/>
  <c r="G470" i="7"/>
  <c r="F470" i="7"/>
  <c r="E470" i="7"/>
  <c r="D470" i="7"/>
  <c r="C470" i="7"/>
  <c r="A470" i="7"/>
  <c r="N469" i="7"/>
  <c r="M469" i="7"/>
  <c r="L469" i="7"/>
  <c r="K469" i="7"/>
  <c r="I469" i="7"/>
  <c r="H469" i="7"/>
  <c r="G469" i="7"/>
  <c r="F469" i="7"/>
  <c r="E469" i="7"/>
  <c r="D469" i="7"/>
  <c r="A469" i="7" s="1"/>
  <c r="C469" i="7"/>
  <c r="N468" i="7"/>
  <c r="M468" i="7"/>
  <c r="L468" i="7"/>
  <c r="I468" i="7" s="1"/>
  <c r="K468" i="7"/>
  <c r="H468" i="7"/>
  <c r="G468" i="7"/>
  <c r="F468" i="7"/>
  <c r="E468" i="7"/>
  <c r="D468" i="7"/>
  <c r="A468" i="7" s="1"/>
  <c r="C468" i="7"/>
  <c r="N467" i="7"/>
  <c r="M467" i="7"/>
  <c r="L467" i="7"/>
  <c r="I467" i="7" s="1"/>
  <c r="K467" i="7"/>
  <c r="H467" i="7"/>
  <c r="G467" i="7"/>
  <c r="F467" i="7"/>
  <c r="E467" i="7"/>
  <c r="D467" i="7"/>
  <c r="A467" i="7" s="1"/>
  <c r="C467" i="7"/>
  <c r="N466" i="7"/>
  <c r="M466" i="7"/>
  <c r="L466" i="7"/>
  <c r="K466" i="7"/>
  <c r="I466" i="7"/>
  <c r="H466" i="7"/>
  <c r="G466" i="7"/>
  <c r="F466" i="7"/>
  <c r="E466" i="7"/>
  <c r="D466" i="7"/>
  <c r="A466" i="7" s="1"/>
  <c r="C466" i="7"/>
  <c r="N465" i="7"/>
  <c r="M465" i="7"/>
  <c r="L465" i="7"/>
  <c r="I465" i="7" s="1"/>
  <c r="K465" i="7"/>
  <c r="H465" i="7"/>
  <c r="G465" i="7"/>
  <c r="F465" i="7"/>
  <c r="E465" i="7"/>
  <c r="D465" i="7"/>
  <c r="A465" i="7" s="1"/>
  <c r="C465" i="7"/>
  <c r="N464" i="7"/>
  <c r="M464" i="7"/>
  <c r="L464" i="7"/>
  <c r="I464" i="7" s="1"/>
  <c r="K464" i="7"/>
  <c r="H464" i="7"/>
  <c r="G464" i="7"/>
  <c r="F464" i="7"/>
  <c r="E464" i="7"/>
  <c r="D464" i="7"/>
  <c r="A464" i="7" s="1"/>
  <c r="C464" i="7"/>
  <c r="N463" i="7"/>
  <c r="M463" i="7"/>
  <c r="L463" i="7"/>
  <c r="I463" i="7" s="1"/>
  <c r="K463" i="7"/>
  <c r="H463" i="7"/>
  <c r="G463" i="7"/>
  <c r="F463" i="7"/>
  <c r="E463" i="7"/>
  <c r="D463" i="7"/>
  <c r="C463" i="7"/>
  <c r="A463" i="7"/>
  <c r="N462" i="7"/>
  <c r="M462" i="7"/>
  <c r="L462" i="7"/>
  <c r="K462" i="7"/>
  <c r="I462" i="7"/>
  <c r="H462" i="7"/>
  <c r="G462" i="7"/>
  <c r="F462" i="7"/>
  <c r="E462" i="7"/>
  <c r="D462" i="7"/>
  <c r="A462" i="7" s="1"/>
  <c r="C462" i="7"/>
  <c r="N461" i="7"/>
  <c r="M461" i="7"/>
  <c r="L461" i="7"/>
  <c r="K461" i="7"/>
  <c r="I461" i="7"/>
  <c r="H461" i="7"/>
  <c r="G461" i="7"/>
  <c r="F461" i="7"/>
  <c r="E461" i="7"/>
  <c r="D461" i="7"/>
  <c r="C461" i="7"/>
  <c r="A461" i="7"/>
  <c r="N460" i="7"/>
  <c r="M460" i="7"/>
  <c r="L460" i="7"/>
  <c r="I460" i="7" s="1"/>
  <c r="K460" i="7"/>
  <c r="H460" i="7"/>
  <c r="G460" i="7"/>
  <c r="F460" i="7"/>
  <c r="E460" i="7"/>
  <c r="D460" i="7"/>
  <c r="C460" i="7"/>
  <c r="A460" i="7"/>
  <c r="N459" i="7"/>
  <c r="M459" i="7"/>
  <c r="L459" i="7"/>
  <c r="K459" i="7"/>
  <c r="I459" i="7"/>
  <c r="H459" i="7"/>
  <c r="G459" i="7"/>
  <c r="F459" i="7"/>
  <c r="E459" i="7"/>
  <c r="D459" i="7"/>
  <c r="A459" i="7" s="1"/>
  <c r="C459" i="7"/>
  <c r="N458" i="7"/>
  <c r="M458" i="7"/>
  <c r="L458" i="7"/>
  <c r="K458" i="7"/>
  <c r="I458" i="7"/>
  <c r="H458" i="7"/>
  <c r="G458" i="7"/>
  <c r="F458" i="7"/>
  <c r="E458" i="7"/>
  <c r="D458" i="7"/>
  <c r="C458" i="7"/>
  <c r="A458" i="7"/>
  <c r="N457" i="7"/>
  <c r="M457" i="7"/>
  <c r="L457" i="7"/>
  <c r="I457" i="7" s="1"/>
  <c r="K457" i="7"/>
  <c r="H457" i="7"/>
  <c r="G457" i="7"/>
  <c r="F457" i="7"/>
  <c r="E457" i="7"/>
  <c r="D457" i="7"/>
  <c r="C457" i="7"/>
  <c r="A457" i="7"/>
  <c r="N456" i="7"/>
  <c r="M456" i="7"/>
  <c r="L456" i="7"/>
  <c r="I456" i="7" s="1"/>
  <c r="K456" i="7"/>
  <c r="H456" i="7"/>
  <c r="G456" i="7"/>
  <c r="F456" i="7"/>
  <c r="E456" i="7"/>
  <c r="D456" i="7"/>
  <c r="C456" i="7"/>
  <c r="A456" i="7"/>
  <c r="N455" i="7"/>
  <c r="M455" i="7"/>
  <c r="L455" i="7"/>
  <c r="K455" i="7"/>
  <c r="I455" i="7"/>
  <c r="H455" i="7"/>
  <c r="G455" i="7"/>
  <c r="F455" i="7"/>
  <c r="E455" i="7"/>
  <c r="D455" i="7"/>
  <c r="C455" i="7"/>
  <c r="A455" i="7"/>
  <c r="N454" i="7"/>
  <c r="M454" i="7"/>
  <c r="L454" i="7"/>
  <c r="K454" i="7"/>
  <c r="I454" i="7"/>
  <c r="H454" i="7"/>
  <c r="G454" i="7"/>
  <c r="F454" i="7"/>
  <c r="E454" i="7"/>
  <c r="D454" i="7"/>
  <c r="C454" i="7"/>
  <c r="A454" i="7"/>
  <c r="N453" i="7"/>
  <c r="M453" i="7"/>
  <c r="L453" i="7"/>
  <c r="I453" i="7" s="1"/>
  <c r="K453" i="7"/>
  <c r="H453" i="7"/>
  <c r="G453" i="7"/>
  <c r="F453" i="7"/>
  <c r="E453" i="7"/>
  <c r="D453" i="7"/>
  <c r="A453" i="7" s="1"/>
  <c r="C453" i="7"/>
  <c r="N452" i="7"/>
  <c r="M452" i="7"/>
  <c r="L452" i="7"/>
  <c r="I452" i="7" s="1"/>
  <c r="K452" i="7"/>
  <c r="H452" i="7"/>
  <c r="G452" i="7"/>
  <c r="F452" i="7"/>
  <c r="E452" i="7"/>
  <c r="D452" i="7"/>
  <c r="A452" i="7" s="1"/>
  <c r="C452" i="7"/>
  <c r="N451" i="7"/>
  <c r="M451" i="7"/>
  <c r="L451" i="7"/>
  <c r="I451" i="7" s="1"/>
  <c r="K451" i="7"/>
  <c r="H451" i="7"/>
  <c r="G451" i="7"/>
  <c r="F451" i="7"/>
  <c r="E451" i="7"/>
  <c r="D451" i="7"/>
  <c r="A451" i="7" s="1"/>
  <c r="C451" i="7"/>
  <c r="N450" i="7"/>
  <c r="M450" i="7"/>
  <c r="L450" i="7"/>
  <c r="K450" i="7"/>
  <c r="I450" i="7"/>
  <c r="H450" i="7"/>
  <c r="G450" i="7"/>
  <c r="F450" i="7"/>
  <c r="E450" i="7"/>
  <c r="D450" i="7"/>
  <c r="A450" i="7" s="1"/>
  <c r="C450" i="7"/>
  <c r="N449" i="7"/>
  <c r="M449" i="7"/>
  <c r="L449" i="7"/>
  <c r="K449" i="7"/>
  <c r="I449" i="7"/>
  <c r="H449" i="7"/>
  <c r="G449" i="7"/>
  <c r="F449" i="7"/>
  <c r="E449" i="7"/>
  <c r="D449" i="7"/>
  <c r="A449" i="7" s="1"/>
  <c r="C449" i="7"/>
  <c r="N448" i="7"/>
  <c r="M448" i="7"/>
  <c r="L448" i="7"/>
  <c r="I448" i="7" s="1"/>
  <c r="K448" i="7"/>
  <c r="H448" i="7"/>
  <c r="G448" i="7"/>
  <c r="F448" i="7"/>
  <c r="E448" i="7"/>
  <c r="D448" i="7"/>
  <c r="C448" i="7"/>
  <c r="A448" i="7"/>
  <c r="N447" i="7"/>
  <c r="M447" i="7"/>
  <c r="L447" i="7"/>
  <c r="I447" i="7" s="1"/>
  <c r="K447" i="7"/>
  <c r="H447" i="7"/>
  <c r="G447" i="7"/>
  <c r="F447" i="7"/>
  <c r="E447" i="7"/>
  <c r="D447" i="7"/>
  <c r="A447" i="7" s="1"/>
  <c r="C447" i="7"/>
  <c r="N446" i="7"/>
  <c r="M446" i="7"/>
  <c r="L446" i="7"/>
  <c r="K446" i="7"/>
  <c r="I446" i="7"/>
  <c r="H446" i="7"/>
  <c r="G446" i="7"/>
  <c r="F446" i="7"/>
  <c r="E446" i="7"/>
  <c r="D446" i="7"/>
  <c r="C446" i="7"/>
  <c r="A446" i="7"/>
  <c r="N445" i="7"/>
  <c r="M445" i="7"/>
  <c r="L445" i="7"/>
  <c r="K445" i="7"/>
  <c r="I445" i="7"/>
  <c r="H445" i="7"/>
  <c r="G445" i="7"/>
  <c r="F445" i="7"/>
  <c r="E445" i="7"/>
  <c r="D445" i="7"/>
  <c r="A445" i="7" s="1"/>
  <c r="C445" i="7"/>
  <c r="N444" i="7"/>
  <c r="M444" i="7"/>
  <c r="L444" i="7"/>
  <c r="I444" i="7" s="1"/>
  <c r="K444" i="7"/>
  <c r="H444" i="7"/>
  <c r="G444" i="7"/>
  <c r="F444" i="7"/>
  <c r="E444" i="7"/>
  <c r="D444" i="7"/>
  <c r="C444" i="7"/>
  <c r="A444" i="7"/>
  <c r="N443" i="7"/>
  <c r="M443" i="7"/>
  <c r="L443" i="7"/>
  <c r="I443" i="7" s="1"/>
  <c r="K443" i="7"/>
  <c r="H443" i="7"/>
  <c r="G443" i="7"/>
  <c r="F443" i="7"/>
  <c r="E443" i="7"/>
  <c r="D443" i="7"/>
  <c r="C443" i="7"/>
  <c r="A443" i="7"/>
  <c r="N442" i="7"/>
  <c r="M442" i="7"/>
  <c r="L442" i="7"/>
  <c r="K442" i="7"/>
  <c r="I442" i="7"/>
  <c r="H442" i="7"/>
  <c r="G442" i="7"/>
  <c r="F442" i="7"/>
  <c r="E442" i="7"/>
  <c r="D442" i="7"/>
  <c r="C442" i="7"/>
  <c r="A442" i="7"/>
  <c r="N441" i="7"/>
  <c r="M441" i="7"/>
  <c r="L441" i="7"/>
  <c r="I441" i="7" s="1"/>
  <c r="K441" i="7"/>
  <c r="H441" i="7"/>
  <c r="G441" i="7"/>
  <c r="F441" i="7"/>
  <c r="E441" i="7"/>
  <c r="D441" i="7"/>
  <c r="A441" i="7" s="1"/>
  <c r="C441" i="7"/>
  <c r="N440" i="7"/>
  <c r="M440" i="7"/>
  <c r="L440" i="7"/>
  <c r="I440" i="7" s="1"/>
  <c r="K440" i="7"/>
  <c r="H440" i="7"/>
  <c r="G440" i="7"/>
  <c r="F440" i="7"/>
  <c r="E440" i="7"/>
  <c r="D440" i="7"/>
  <c r="C440" i="7"/>
  <c r="A440" i="7"/>
  <c r="N439" i="7"/>
  <c r="M439" i="7"/>
  <c r="L439" i="7"/>
  <c r="I439" i="7" s="1"/>
  <c r="K439" i="7"/>
  <c r="H439" i="7"/>
  <c r="G439" i="7"/>
  <c r="F439" i="7"/>
  <c r="E439" i="7"/>
  <c r="D439" i="7"/>
  <c r="C439" i="7"/>
  <c r="A439" i="7"/>
  <c r="N438" i="7"/>
  <c r="M438" i="7"/>
  <c r="L438" i="7"/>
  <c r="K438" i="7"/>
  <c r="I438" i="7"/>
  <c r="H438" i="7"/>
  <c r="G438" i="7"/>
  <c r="F438" i="7"/>
  <c r="E438" i="7"/>
  <c r="D438" i="7"/>
  <c r="A438" i="7" s="1"/>
  <c r="C438" i="7"/>
  <c r="N437" i="7"/>
  <c r="M437" i="7"/>
  <c r="L437" i="7"/>
  <c r="K437" i="7"/>
  <c r="I437" i="7"/>
  <c r="H437" i="7"/>
  <c r="G437" i="7"/>
  <c r="F437" i="7"/>
  <c r="E437" i="7"/>
  <c r="D437" i="7"/>
  <c r="C437" i="7"/>
  <c r="A437" i="7"/>
  <c r="N436" i="7"/>
  <c r="M436" i="7"/>
  <c r="L436" i="7"/>
  <c r="I436" i="7" s="1"/>
  <c r="K436" i="7"/>
  <c r="H436" i="7"/>
  <c r="G436" i="7"/>
  <c r="F436" i="7"/>
  <c r="E436" i="7"/>
  <c r="D436" i="7"/>
  <c r="A436" i="7" s="1"/>
  <c r="C436" i="7"/>
  <c r="N435" i="7"/>
  <c r="M435" i="7"/>
  <c r="L435" i="7"/>
  <c r="K435" i="7"/>
  <c r="I435" i="7"/>
  <c r="H435" i="7"/>
  <c r="G435" i="7"/>
  <c r="F435" i="7"/>
  <c r="E435" i="7"/>
  <c r="D435" i="7"/>
  <c r="A435" i="7" s="1"/>
  <c r="C435" i="7"/>
  <c r="N434" i="7"/>
  <c r="M434" i="7"/>
  <c r="L434" i="7"/>
  <c r="K434" i="7"/>
  <c r="I434" i="7"/>
  <c r="H434" i="7"/>
  <c r="G434" i="7"/>
  <c r="F434" i="7"/>
  <c r="E434" i="7"/>
  <c r="D434" i="7"/>
  <c r="A434" i="7" s="1"/>
  <c r="C434" i="7"/>
  <c r="N433" i="7"/>
  <c r="M433" i="7"/>
  <c r="L433" i="7"/>
  <c r="I433" i="7" s="1"/>
  <c r="K433" i="7"/>
  <c r="H433" i="7"/>
  <c r="G433" i="7"/>
  <c r="F433" i="7"/>
  <c r="E433" i="7"/>
  <c r="D433" i="7"/>
  <c r="C433" i="7"/>
  <c r="A433" i="7"/>
  <c r="N432" i="7"/>
  <c r="M432" i="7"/>
  <c r="L432" i="7"/>
  <c r="I432" i="7" s="1"/>
  <c r="K432" i="7"/>
  <c r="H432" i="7"/>
  <c r="G432" i="7"/>
  <c r="F432" i="7"/>
  <c r="E432" i="7"/>
  <c r="D432" i="7"/>
  <c r="A432" i="7" s="1"/>
  <c r="C432" i="7"/>
  <c r="N431" i="7"/>
  <c r="M431" i="7"/>
  <c r="L431" i="7"/>
  <c r="I431" i="7" s="1"/>
  <c r="K431" i="7"/>
  <c r="H431" i="7"/>
  <c r="G431" i="7"/>
  <c r="F431" i="7"/>
  <c r="E431" i="7"/>
  <c r="D431" i="7"/>
  <c r="C431" i="7"/>
  <c r="A431" i="7"/>
  <c r="N430" i="7"/>
  <c r="M430" i="7"/>
  <c r="L430" i="7"/>
  <c r="K430" i="7"/>
  <c r="I430" i="7"/>
  <c r="H430" i="7"/>
  <c r="G430" i="7"/>
  <c r="F430" i="7"/>
  <c r="E430" i="7"/>
  <c r="D430" i="7"/>
  <c r="A430" i="7" s="1"/>
  <c r="C430" i="7"/>
  <c r="N429" i="7"/>
  <c r="M429" i="7"/>
  <c r="L429" i="7"/>
  <c r="I429" i="7" s="1"/>
  <c r="K429" i="7"/>
  <c r="H429" i="7"/>
  <c r="G429" i="7"/>
  <c r="F429" i="7"/>
  <c r="E429" i="7"/>
  <c r="D429" i="7"/>
  <c r="A429" i="7" s="1"/>
  <c r="C429" i="7"/>
  <c r="N428" i="7"/>
  <c r="M428" i="7"/>
  <c r="L428" i="7"/>
  <c r="I428" i="7" s="1"/>
  <c r="K428" i="7"/>
  <c r="H428" i="7"/>
  <c r="G428" i="7"/>
  <c r="F428" i="7"/>
  <c r="E428" i="7"/>
  <c r="D428" i="7"/>
  <c r="C428" i="7"/>
  <c r="A428" i="7"/>
  <c r="N427" i="7"/>
  <c r="M427" i="7"/>
  <c r="L427" i="7"/>
  <c r="I427" i="7" s="1"/>
  <c r="K427" i="7"/>
  <c r="H427" i="7"/>
  <c r="G427" i="7"/>
  <c r="F427" i="7"/>
  <c r="E427" i="7"/>
  <c r="D427" i="7"/>
  <c r="C427" i="7"/>
  <c r="A427" i="7"/>
  <c r="N426" i="7"/>
  <c r="M426" i="7"/>
  <c r="L426" i="7"/>
  <c r="K426" i="7"/>
  <c r="I426" i="7"/>
  <c r="H426" i="7"/>
  <c r="G426" i="7"/>
  <c r="F426" i="7"/>
  <c r="E426" i="7"/>
  <c r="D426" i="7"/>
  <c r="C426" i="7"/>
  <c r="A426" i="7"/>
  <c r="N425" i="7"/>
  <c r="M425" i="7"/>
  <c r="L425" i="7"/>
  <c r="K425" i="7"/>
  <c r="I425" i="7"/>
  <c r="H425" i="7"/>
  <c r="G425" i="7"/>
  <c r="F425" i="7"/>
  <c r="E425" i="7"/>
  <c r="D425" i="7"/>
  <c r="C425" i="7"/>
  <c r="A425" i="7"/>
  <c r="N424" i="7"/>
  <c r="M424" i="7"/>
  <c r="L424" i="7"/>
  <c r="I424" i="7" s="1"/>
  <c r="K424" i="7"/>
  <c r="H424" i="7"/>
  <c r="G424" i="7"/>
  <c r="F424" i="7"/>
  <c r="E424" i="7"/>
  <c r="D424" i="7"/>
  <c r="A424" i="7" s="1"/>
  <c r="C424" i="7"/>
  <c r="N423" i="7"/>
  <c r="M423" i="7"/>
  <c r="L423" i="7"/>
  <c r="K423" i="7"/>
  <c r="I423" i="7"/>
  <c r="H423" i="7"/>
  <c r="G423" i="7"/>
  <c r="F423" i="7"/>
  <c r="E423" i="7"/>
  <c r="D423" i="7"/>
  <c r="A423" i="7" s="1"/>
  <c r="C423" i="7"/>
  <c r="N422" i="7"/>
  <c r="M422" i="7"/>
  <c r="L422" i="7"/>
  <c r="K422" i="7"/>
  <c r="I422" i="7"/>
  <c r="H422" i="7"/>
  <c r="G422" i="7"/>
  <c r="F422" i="7"/>
  <c r="E422" i="7"/>
  <c r="D422" i="7"/>
  <c r="A422" i="7" s="1"/>
  <c r="C422" i="7"/>
  <c r="N421" i="7"/>
  <c r="M421" i="7"/>
  <c r="L421" i="7"/>
  <c r="K421" i="7"/>
  <c r="I421" i="7"/>
  <c r="H421" i="7"/>
  <c r="G421" i="7"/>
  <c r="F421" i="7"/>
  <c r="E421" i="7"/>
  <c r="D421" i="7"/>
  <c r="C421" i="7"/>
  <c r="A421" i="7"/>
  <c r="N420" i="7"/>
  <c r="M420" i="7"/>
  <c r="L420" i="7"/>
  <c r="I420" i="7" s="1"/>
  <c r="K420" i="7"/>
  <c r="H420" i="7"/>
  <c r="G420" i="7"/>
  <c r="F420" i="7"/>
  <c r="E420" i="7"/>
  <c r="D420" i="7"/>
  <c r="A420" i="7" s="1"/>
  <c r="C420" i="7"/>
  <c r="N419" i="7"/>
  <c r="M419" i="7"/>
  <c r="L419" i="7"/>
  <c r="K419" i="7"/>
  <c r="I419" i="7"/>
  <c r="H419" i="7"/>
  <c r="G419" i="7"/>
  <c r="F419" i="7"/>
  <c r="E419" i="7"/>
  <c r="D419" i="7"/>
  <c r="A419" i="7" s="1"/>
  <c r="C419" i="7"/>
  <c r="N418" i="7"/>
  <c r="M418" i="7"/>
  <c r="L418" i="7"/>
  <c r="K418" i="7"/>
  <c r="I418" i="7"/>
  <c r="H418" i="7"/>
  <c r="G418" i="7"/>
  <c r="F418" i="7"/>
  <c r="E418" i="7"/>
  <c r="D418" i="7"/>
  <c r="C418" i="7"/>
  <c r="A418" i="7"/>
  <c r="N417" i="7"/>
  <c r="M417" i="7"/>
  <c r="L417" i="7"/>
  <c r="I417" i="7" s="1"/>
  <c r="K417" i="7"/>
  <c r="H417" i="7"/>
  <c r="G417" i="7"/>
  <c r="F417" i="7"/>
  <c r="E417" i="7"/>
  <c r="D417" i="7"/>
  <c r="A417" i="7" s="1"/>
  <c r="C417" i="7"/>
  <c r="N416" i="7"/>
  <c r="M416" i="7"/>
  <c r="L416" i="7"/>
  <c r="K416" i="7"/>
  <c r="I416" i="7"/>
  <c r="H416" i="7"/>
  <c r="G416" i="7"/>
  <c r="F416" i="7"/>
  <c r="E416" i="7"/>
  <c r="D416" i="7"/>
  <c r="A416" i="7" s="1"/>
  <c r="C416" i="7"/>
  <c r="N415" i="7"/>
  <c r="M415" i="7"/>
  <c r="L415" i="7"/>
  <c r="K415" i="7"/>
  <c r="I415" i="7"/>
  <c r="H415" i="7"/>
  <c r="G415" i="7"/>
  <c r="F415" i="7"/>
  <c r="E415" i="7"/>
  <c r="D415" i="7"/>
  <c r="A415" i="7" s="1"/>
  <c r="C415" i="7"/>
  <c r="N414" i="7"/>
  <c r="M414" i="7"/>
  <c r="L414" i="7"/>
  <c r="K414" i="7"/>
  <c r="I414" i="7"/>
  <c r="H414" i="7"/>
  <c r="G414" i="7"/>
  <c r="F414" i="7"/>
  <c r="E414" i="7"/>
  <c r="D414" i="7"/>
  <c r="A414" i="7" s="1"/>
  <c r="C414" i="7"/>
  <c r="N413" i="7"/>
  <c r="M413" i="7"/>
  <c r="L413" i="7"/>
  <c r="I413" i="7" s="1"/>
  <c r="K413" i="7"/>
  <c r="H413" i="7"/>
  <c r="G413" i="7"/>
  <c r="F413" i="7"/>
  <c r="E413" i="7"/>
  <c r="D413" i="7"/>
  <c r="C413" i="7"/>
  <c r="A413" i="7"/>
  <c r="N412" i="7"/>
  <c r="M412" i="7"/>
  <c r="L412" i="7"/>
  <c r="I412" i="7" s="1"/>
  <c r="K412" i="7"/>
  <c r="H412" i="7"/>
  <c r="G412" i="7"/>
  <c r="F412" i="7"/>
  <c r="E412" i="7"/>
  <c r="D412" i="7"/>
  <c r="A412" i="7" s="1"/>
  <c r="C412" i="7"/>
  <c r="N411" i="7"/>
  <c r="M411" i="7"/>
  <c r="L411" i="7"/>
  <c r="K411" i="7"/>
  <c r="I411" i="7"/>
  <c r="H411" i="7"/>
  <c r="G411" i="7"/>
  <c r="F411" i="7"/>
  <c r="E411" i="7"/>
  <c r="D411" i="7"/>
  <c r="A411" i="7" s="1"/>
  <c r="C411" i="7"/>
  <c r="N410" i="7"/>
  <c r="M410" i="7"/>
  <c r="L410" i="7"/>
  <c r="K410" i="7"/>
  <c r="I410" i="7"/>
  <c r="H410" i="7"/>
  <c r="G410" i="7"/>
  <c r="F410" i="7"/>
  <c r="E410" i="7"/>
  <c r="D410" i="7"/>
  <c r="C410" i="7"/>
  <c r="A410" i="7"/>
  <c r="N409" i="7"/>
  <c r="M409" i="7"/>
  <c r="L409" i="7"/>
  <c r="I409" i="7" s="1"/>
  <c r="K409" i="7"/>
  <c r="H409" i="7"/>
  <c r="G409" i="7"/>
  <c r="F409" i="7"/>
  <c r="E409" i="7"/>
  <c r="D409" i="7"/>
  <c r="C409" i="7"/>
  <c r="A409" i="7"/>
  <c r="N408" i="7"/>
  <c r="M408" i="7"/>
  <c r="L408" i="7"/>
  <c r="K408" i="7"/>
  <c r="I408" i="7"/>
  <c r="H408" i="7"/>
  <c r="G408" i="7"/>
  <c r="F408" i="7"/>
  <c r="E408" i="7"/>
  <c r="D408" i="7"/>
  <c r="A408" i="7" s="1"/>
  <c r="C408" i="7"/>
  <c r="N407" i="7"/>
  <c r="M407" i="7"/>
  <c r="L407" i="7"/>
  <c r="K407" i="7"/>
  <c r="I407" i="7"/>
  <c r="H407" i="7"/>
  <c r="G407" i="7"/>
  <c r="F407" i="7"/>
  <c r="E407" i="7"/>
  <c r="D407" i="7"/>
  <c r="A407" i="7" s="1"/>
  <c r="C407" i="7"/>
  <c r="N406" i="7"/>
  <c r="M406" i="7"/>
  <c r="L406" i="7"/>
  <c r="K406" i="7"/>
  <c r="I406" i="7"/>
  <c r="H406" i="7"/>
  <c r="G406" i="7"/>
  <c r="F406" i="7"/>
  <c r="E406" i="7"/>
  <c r="D406" i="7"/>
  <c r="C406" i="7"/>
  <c r="A406" i="7"/>
  <c r="N405" i="7"/>
  <c r="M405" i="7"/>
  <c r="L405" i="7"/>
  <c r="I405" i="7" s="1"/>
  <c r="K405" i="7"/>
  <c r="H405" i="7"/>
  <c r="G405" i="7"/>
  <c r="F405" i="7"/>
  <c r="E405" i="7"/>
  <c r="D405" i="7"/>
  <c r="A405" i="7" s="1"/>
  <c r="C405" i="7"/>
  <c r="N404" i="7"/>
  <c r="M404" i="7"/>
  <c r="L404" i="7"/>
  <c r="K404" i="7"/>
  <c r="I404" i="7"/>
  <c r="H404" i="7"/>
  <c r="G404" i="7"/>
  <c r="F404" i="7"/>
  <c r="E404" i="7"/>
  <c r="D404" i="7"/>
  <c r="A404" i="7" s="1"/>
  <c r="C404" i="7"/>
  <c r="N403" i="7"/>
  <c r="M403" i="7"/>
  <c r="L403" i="7"/>
  <c r="K403" i="7"/>
  <c r="I403" i="7"/>
  <c r="H403" i="7"/>
  <c r="G403" i="7"/>
  <c r="F403" i="7"/>
  <c r="E403" i="7"/>
  <c r="D403" i="7"/>
  <c r="A403" i="7" s="1"/>
  <c r="C403" i="7"/>
  <c r="N402" i="7"/>
  <c r="M402" i="7"/>
  <c r="L402" i="7"/>
  <c r="K402" i="7"/>
  <c r="I402" i="7"/>
  <c r="H402" i="7"/>
  <c r="G402" i="7"/>
  <c r="F402" i="7"/>
  <c r="E402" i="7"/>
  <c r="D402" i="7"/>
  <c r="A402" i="7" s="1"/>
  <c r="C402" i="7"/>
  <c r="N401" i="7"/>
  <c r="M401" i="7"/>
  <c r="L401" i="7"/>
  <c r="I401" i="7" s="1"/>
  <c r="K401" i="7"/>
  <c r="H401" i="7"/>
  <c r="G401" i="7"/>
  <c r="F401" i="7"/>
  <c r="E401" i="7"/>
  <c r="D401" i="7"/>
  <c r="C401" i="7"/>
  <c r="A401" i="7"/>
  <c r="N400" i="7"/>
  <c r="M400" i="7"/>
  <c r="L400" i="7"/>
  <c r="I400" i="7" s="1"/>
  <c r="K400" i="7"/>
  <c r="H400" i="7"/>
  <c r="G400" i="7"/>
  <c r="F400" i="7"/>
  <c r="E400" i="7"/>
  <c r="D400" i="7"/>
  <c r="A400" i="7" s="1"/>
  <c r="C400" i="7"/>
  <c r="N399" i="7"/>
  <c r="M399" i="7"/>
  <c r="L399" i="7"/>
  <c r="K399" i="7"/>
  <c r="I399" i="7"/>
  <c r="H399" i="7"/>
  <c r="G399" i="7"/>
  <c r="F399" i="7"/>
  <c r="E399" i="7"/>
  <c r="D399" i="7"/>
  <c r="A399" i="7" s="1"/>
  <c r="C399" i="7"/>
  <c r="N398" i="7"/>
  <c r="M398" i="7"/>
  <c r="L398" i="7"/>
  <c r="K398" i="7"/>
  <c r="I398" i="7"/>
  <c r="H398" i="7"/>
  <c r="G398" i="7"/>
  <c r="F398" i="7"/>
  <c r="E398" i="7"/>
  <c r="D398" i="7"/>
  <c r="C398" i="7"/>
  <c r="A398" i="7"/>
  <c r="N397" i="7"/>
  <c r="M397" i="7"/>
  <c r="L397" i="7"/>
  <c r="I397" i="7" s="1"/>
  <c r="K397" i="7"/>
  <c r="H397" i="7"/>
  <c r="G397" i="7"/>
  <c r="F397" i="7"/>
  <c r="E397" i="7"/>
  <c r="D397" i="7"/>
  <c r="A397" i="7" s="1"/>
  <c r="C397" i="7"/>
  <c r="N396" i="7"/>
  <c r="M396" i="7"/>
  <c r="L396" i="7"/>
  <c r="K396" i="7"/>
  <c r="I396" i="7"/>
  <c r="H396" i="7"/>
  <c r="G396" i="7"/>
  <c r="F396" i="7"/>
  <c r="E396" i="7"/>
  <c r="D396" i="7"/>
  <c r="A396" i="7" s="1"/>
  <c r="C396" i="7"/>
  <c r="N395" i="7"/>
  <c r="M395" i="7"/>
  <c r="L395" i="7"/>
  <c r="K395" i="7"/>
  <c r="I395" i="7"/>
  <c r="H395" i="7"/>
  <c r="G395" i="7"/>
  <c r="F395" i="7"/>
  <c r="E395" i="7"/>
  <c r="D395" i="7"/>
  <c r="A395" i="7" s="1"/>
  <c r="C395" i="7"/>
  <c r="N394" i="7"/>
  <c r="M394" i="7"/>
  <c r="L394" i="7"/>
  <c r="K394" i="7"/>
  <c r="I394" i="7"/>
  <c r="H394" i="7"/>
  <c r="G394" i="7"/>
  <c r="F394" i="7"/>
  <c r="E394" i="7"/>
  <c r="D394" i="7"/>
  <c r="A394" i="7" s="1"/>
  <c r="C394" i="7"/>
  <c r="N393" i="7"/>
  <c r="M393" i="7"/>
  <c r="L393" i="7"/>
  <c r="I393" i="7" s="1"/>
  <c r="K393" i="7"/>
  <c r="H393" i="7"/>
  <c r="G393" i="7"/>
  <c r="F393" i="7"/>
  <c r="E393" i="7"/>
  <c r="D393" i="7"/>
  <c r="A393" i="7" s="1"/>
  <c r="C393" i="7"/>
  <c r="N392" i="7"/>
  <c r="M392" i="7"/>
  <c r="L392" i="7"/>
  <c r="I392" i="7" s="1"/>
  <c r="K392" i="7"/>
  <c r="H392" i="7"/>
  <c r="G392" i="7"/>
  <c r="F392" i="7"/>
  <c r="E392" i="7"/>
  <c r="D392" i="7"/>
  <c r="A392" i="7" s="1"/>
  <c r="C392" i="7"/>
  <c r="N391" i="7"/>
  <c r="M391" i="7"/>
  <c r="L391" i="7"/>
  <c r="K391" i="7"/>
  <c r="I391" i="7"/>
  <c r="H391" i="7"/>
  <c r="G391" i="7"/>
  <c r="F391" i="7"/>
  <c r="E391" i="7"/>
  <c r="D391" i="7"/>
  <c r="A391" i="7" s="1"/>
  <c r="C391" i="7"/>
  <c r="N390" i="7"/>
  <c r="M390" i="7"/>
  <c r="L390" i="7"/>
  <c r="K390" i="7"/>
  <c r="I390" i="7"/>
  <c r="H390" i="7"/>
  <c r="G390" i="7"/>
  <c r="F390" i="7"/>
  <c r="E390" i="7"/>
  <c r="D390" i="7"/>
  <c r="C390" i="7"/>
  <c r="A390" i="7"/>
  <c r="N389" i="7"/>
  <c r="M389" i="7"/>
  <c r="L389" i="7"/>
  <c r="I389" i="7" s="1"/>
  <c r="K389" i="7"/>
  <c r="H389" i="7"/>
  <c r="G389" i="7"/>
  <c r="F389" i="7"/>
  <c r="E389" i="7"/>
  <c r="D389" i="7"/>
  <c r="C389" i="7"/>
  <c r="A389" i="7"/>
  <c r="N388" i="7"/>
  <c r="M388" i="7"/>
  <c r="L388" i="7"/>
  <c r="K388" i="7"/>
  <c r="I388" i="7"/>
  <c r="H388" i="7"/>
  <c r="G388" i="7"/>
  <c r="F388" i="7"/>
  <c r="E388" i="7"/>
  <c r="D388" i="7"/>
  <c r="A388" i="7" s="1"/>
  <c r="C388" i="7"/>
  <c r="N387" i="7"/>
  <c r="M387" i="7"/>
  <c r="L387" i="7"/>
  <c r="K387" i="7"/>
  <c r="I387" i="7"/>
  <c r="H387" i="7"/>
  <c r="G387" i="7"/>
  <c r="F387" i="7"/>
  <c r="E387" i="7"/>
  <c r="D387" i="7"/>
  <c r="A387" i="7" s="1"/>
  <c r="C387" i="7"/>
  <c r="N386" i="7"/>
  <c r="M386" i="7"/>
  <c r="L386" i="7"/>
  <c r="K386" i="7"/>
  <c r="I386" i="7"/>
  <c r="H386" i="7"/>
  <c r="G386" i="7"/>
  <c r="F386" i="7"/>
  <c r="E386" i="7"/>
  <c r="D386" i="7"/>
  <c r="C386" i="7"/>
  <c r="A386" i="7"/>
  <c r="N385" i="7"/>
  <c r="M385" i="7"/>
  <c r="L385" i="7"/>
  <c r="I385" i="7" s="1"/>
  <c r="K385" i="7"/>
  <c r="H385" i="7"/>
  <c r="G385" i="7"/>
  <c r="F385" i="7"/>
  <c r="E385" i="7"/>
  <c r="D385" i="7"/>
  <c r="A385" i="7" s="1"/>
  <c r="C385" i="7"/>
  <c r="N384" i="7"/>
  <c r="M384" i="7"/>
  <c r="L384" i="7"/>
  <c r="K384" i="7"/>
  <c r="I384" i="7"/>
  <c r="H384" i="7"/>
  <c r="G384" i="7"/>
  <c r="F384" i="7"/>
  <c r="E384" i="7"/>
  <c r="D384" i="7"/>
  <c r="C384" i="7"/>
  <c r="A384" i="7"/>
  <c r="N383" i="7"/>
  <c r="M383" i="7"/>
  <c r="L383" i="7"/>
  <c r="K383" i="7"/>
  <c r="I383" i="7"/>
  <c r="H383" i="7"/>
  <c r="G383" i="7"/>
  <c r="F383" i="7"/>
  <c r="E383" i="7"/>
  <c r="D383" i="7"/>
  <c r="A383" i="7" s="1"/>
  <c r="C383" i="7"/>
  <c r="N382" i="7"/>
  <c r="M382" i="7"/>
  <c r="L382" i="7"/>
  <c r="K382" i="7"/>
  <c r="I382" i="7"/>
  <c r="H382" i="7"/>
  <c r="G382" i="7"/>
  <c r="F382" i="7"/>
  <c r="E382" i="7"/>
  <c r="D382" i="7"/>
  <c r="A382" i="7" s="1"/>
  <c r="C382" i="7"/>
  <c r="N381" i="7"/>
  <c r="M381" i="7"/>
  <c r="L381" i="7"/>
  <c r="I381" i="7" s="1"/>
  <c r="K381" i="7"/>
  <c r="H381" i="7"/>
  <c r="G381" i="7"/>
  <c r="F381" i="7"/>
  <c r="E381" i="7"/>
  <c r="D381" i="7"/>
  <c r="A381" i="7" s="1"/>
  <c r="C381" i="7"/>
  <c r="N380" i="7"/>
  <c r="M380" i="7"/>
  <c r="L380" i="7"/>
  <c r="I380" i="7" s="1"/>
  <c r="K380" i="7"/>
  <c r="H380" i="7"/>
  <c r="G380" i="7"/>
  <c r="F380" i="7"/>
  <c r="E380" i="7"/>
  <c r="D380" i="7"/>
  <c r="A380" i="7" s="1"/>
  <c r="C380" i="7"/>
  <c r="N379" i="7"/>
  <c r="M379" i="7"/>
  <c r="L379" i="7"/>
  <c r="K379" i="7"/>
  <c r="I379" i="7"/>
  <c r="H379" i="7"/>
  <c r="G379" i="7"/>
  <c r="F379" i="7"/>
  <c r="E379" i="7"/>
  <c r="D379" i="7"/>
  <c r="A379" i="7" s="1"/>
  <c r="C379" i="7"/>
  <c r="N378" i="7"/>
  <c r="M378" i="7"/>
  <c r="L378" i="7"/>
  <c r="K378" i="7"/>
  <c r="I378" i="7"/>
  <c r="H378" i="7"/>
  <c r="G378" i="7"/>
  <c r="F378" i="7"/>
  <c r="E378" i="7"/>
  <c r="D378" i="7"/>
  <c r="C378" i="7"/>
  <c r="A378" i="7"/>
  <c r="N377" i="7"/>
  <c r="M377" i="7"/>
  <c r="L377" i="7"/>
  <c r="I377" i="7" s="1"/>
  <c r="K377" i="7"/>
  <c r="H377" i="7"/>
  <c r="G377" i="7"/>
  <c r="F377" i="7"/>
  <c r="E377" i="7"/>
  <c r="D377" i="7"/>
  <c r="C377" i="7"/>
  <c r="A377" i="7"/>
  <c r="N376" i="7"/>
  <c r="M376" i="7"/>
  <c r="L376" i="7"/>
  <c r="K376" i="7"/>
  <c r="I376" i="7"/>
  <c r="H376" i="7"/>
  <c r="G376" i="7"/>
  <c r="F376" i="7"/>
  <c r="E376" i="7"/>
  <c r="D376" i="7"/>
  <c r="A376" i="7" s="1"/>
  <c r="C376" i="7"/>
  <c r="N375" i="7"/>
  <c r="M375" i="7"/>
  <c r="L375" i="7"/>
  <c r="K375" i="7"/>
  <c r="I375" i="7"/>
  <c r="H375" i="7"/>
  <c r="G375" i="7"/>
  <c r="F375" i="7"/>
  <c r="E375" i="7"/>
  <c r="D375" i="7"/>
  <c r="A375" i="7" s="1"/>
  <c r="C375" i="7"/>
  <c r="N374" i="7"/>
  <c r="M374" i="7"/>
  <c r="L374" i="7"/>
  <c r="K374" i="7"/>
  <c r="I374" i="7"/>
  <c r="H374" i="7"/>
  <c r="G374" i="7"/>
  <c r="F374" i="7"/>
  <c r="E374" i="7"/>
  <c r="D374" i="7"/>
  <c r="A374" i="7" s="1"/>
  <c r="C374" i="7"/>
  <c r="N373" i="7"/>
  <c r="M373" i="7"/>
  <c r="L373" i="7"/>
  <c r="I373" i="7" s="1"/>
  <c r="K373" i="7"/>
  <c r="H373" i="7"/>
  <c r="G373" i="7"/>
  <c r="F373" i="7"/>
  <c r="E373" i="7"/>
  <c r="D373" i="7"/>
  <c r="A373" i="7" s="1"/>
  <c r="C373" i="7"/>
  <c r="N372" i="7"/>
  <c r="M372" i="7"/>
  <c r="L372" i="7"/>
  <c r="I372" i="7" s="1"/>
  <c r="K372" i="7"/>
  <c r="H372" i="7"/>
  <c r="G372" i="7"/>
  <c r="F372" i="7"/>
  <c r="E372" i="7"/>
  <c r="D372" i="7"/>
  <c r="A372" i="7" s="1"/>
  <c r="C372" i="7"/>
  <c r="N371" i="7"/>
  <c r="M371" i="7"/>
  <c r="L371" i="7"/>
  <c r="K371" i="7"/>
  <c r="I371" i="7"/>
  <c r="H371" i="7"/>
  <c r="G371" i="7"/>
  <c r="F371" i="7"/>
  <c r="E371" i="7"/>
  <c r="D371" i="7"/>
  <c r="A371" i="7" s="1"/>
  <c r="C371" i="7"/>
  <c r="N370" i="7"/>
  <c r="M370" i="7"/>
  <c r="L370" i="7"/>
  <c r="K370" i="7"/>
  <c r="I370" i="7"/>
  <c r="H370" i="7"/>
  <c r="G370" i="7"/>
  <c r="F370" i="7"/>
  <c r="E370" i="7"/>
  <c r="D370" i="7"/>
  <c r="C370" i="7"/>
  <c r="A370" i="7"/>
  <c r="N369" i="7"/>
  <c r="M369" i="7"/>
  <c r="L369" i="7"/>
  <c r="I369" i="7" s="1"/>
  <c r="K369" i="7"/>
  <c r="H369" i="7"/>
  <c r="G369" i="7"/>
  <c r="F369" i="7"/>
  <c r="E369" i="7"/>
  <c r="D369" i="7"/>
  <c r="A369" i="7" s="1"/>
  <c r="C369" i="7"/>
  <c r="N368" i="7"/>
  <c r="M368" i="7"/>
  <c r="L368" i="7"/>
  <c r="K368" i="7"/>
  <c r="I368" i="7"/>
  <c r="H368" i="7"/>
  <c r="G368" i="7"/>
  <c r="F368" i="7"/>
  <c r="E368" i="7"/>
  <c r="D368" i="7"/>
  <c r="C368" i="7"/>
  <c r="A368" i="7"/>
  <c r="N367" i="7"/>
  <c r="M367" i="7"/>
  <c r="L367" i="7"/>
  <c r="K367" i="7"/>
  <c r="I367" i="7"/>
  <c r="H367" i="7"/>
  <c r="G367" i="7"/>
  <c r="F367" i="7"/>
  <c r="E367" i="7"/>
  <c r="D367" i="7"/>
  <c r="A367" i="7" s="1"/>
  <c r="C367" i="7"/>
  <c r="N366" i="7"/>
  <c r="M366" i="7"/>
  <c r="L366" i="7"/>
  <c r="K366" i="7"/>
  <c r="I366" i="7"/>
  <c r="H366" i="7"/>
  <c r="G366" i="7"/>
  <c r="F366" i="7"/>
  <c r="E366" i="7"/>
  <c r="D366" i="7"/>
  <c r="A366" i="7" s="1"/>
  <c r="C366" i="7"/>
  <c r="N365" i="7"/>
  <c r="M365" i="7"/>
  <c r="L365" i="7"/>
  <c r="I365" i="7" s="1"/>
  <c r="K365" i="7"/>
  <c r="H365" i="7"/>
  <c r="G365" i="7"/>
  <c r="F365" i="7"/>
  <c r="E365" i="7"/>
  <c r="D365" i="7"/>
  <c r="C365" i="7"/>
  <c r="A365" i="7"/>
  <c r="N364" i="7"/>
  <c r="M364" i="7"/>
  <c r="L364" i="7"/>
  <c r="I364" i="7" s="1"/>
  <c r="K364" i="7"/>
  <c r="H364" i="7"/>
  <c r="G364" i="7"/>
  <c r="F364" i="7"/>
  <c r="E364" i="7"/>
  <c r="D364" i="7"/>
  <c r="C364" i="7"/>
  <c r="A364" i="7"/>
  <c r="N363" i="7"/>
  <c r="M363" i="7"/>
  <c r="L363" i="7"/>
  <c r="K363" i="7"/>
  <c r="I363" i="7"/>
  <c r="H363" i="7"/>
  <c r="G363" i="7"/>
  <c r="F363" i="7"/>
  <c r="E363" i="7"/>
  <c r="D363" i="7"/>
  <c r="A363" i="7" s="1"/>
  <c r="C363" i="7"/>
  <c r="N362" i="7"/>
  <c r="M362" i="7"/>
  <c r="L362" i="7"/>
  <c r="K362" i="7"/>
  <c r="I362" i="7"/>
  <c r="H362" i="7"/>
  <c r="G362" i="7"/>
  <c r="F362" i="7"/>
  <c r="E362" i="7"/>
  <c r="D362" i="7"/>
  <c r="A362" i="7" s="1"/>
  <c r="C362" i="7"/>
  <c r="N361" i="7"/>
  <c r="M361" i="7"/>
  <c r="L361" i="7"/>
  <c r="I361" i="7" s="1"/>
  <c r="K361" i="7"/>
  <c r="H361" i="7"/>
  <c r="G361" i="7"/>
  <c r="F361" i="7"/>
  <c r="E361" i="7"/>
  <c r="D361" i="7"/>
  <c r="C361" i="7"/>
  <c r="A361" i="7"/>
  <c r="N360" i="7"/>
  <c r="M360" i="7"/>
  <c r="L360" i="7"/>
  <c r="I360" i="7" s="1"/>
  <c r="K360" i="7"/>
  <c r="H360" i="7"/>
  <c r="G360" i="7"/>
  <c r="F360" i="7"/>
  <c r="E360" i="7"/>
  <c r="D360" i="7"/>
  <c r="A360" i="7" s="1"/>
  <c r="C360" i="7"/>
  <c r="N359" i="7"/>
  <c r="M359" i="7"/>
  <c r="L359" i="7"/>
  <c r="K359" i="7"/>
  <c r="I359" i="7"/>
  <c r="H359" i="7"/>
  <c r="G359" i="7"/>
  <c r="F359" i="7"/>
  <c r="E359" i="7"/>
  <c r="D359" i="7"/>
  <c r="C359" i="7"/>
  <c r="A359" i="7"/>
  <c r="N358" i="7"/>
  <c r="M358" i="7"/>
  <c r="L358" i="7"/>
  <c r="K358" i="7"/>
  <c r="I358" i="7"/>
  <c r="H358" i="7"/>
  <c r="G358" i="7"/>
  <c r="F358" i="7"/>
  <c r="E358" i="7"/>
  <c r="D358" i="7"/>
  <c r="A358" i="7" s="1"/>
  <c r="C358" i="7"/>
  <c r="N357" i="7"/>
  <c r="M357" i="7"/>
  <c r="L357" i="7"/>
  <c r="I357" i="7" s="1"/>
  <c r="K357" i="7"/>
  <c r="H357" i="7"/>
  <c r="G357" i="7"/>
  <c r="F357" i="7"/>
  <c r="E357" i="7"/>
  <c r="D357" i="7"/>
  <c r="A357" i="7" s="1"/>
  <c r="C357" i="7"/>
  <c r="N356" i="7"/>
  <c r="M356" i="7"/>
  <c r="L356" i="7"/>
  <c r="I356" i="7" s="1"/>
  <c r="K356" i="7"/>
  <c r="H356" i="7"/>
  <c r="G356" i="7"/>
  <c r="F356" i="7"/>
  <c r="E356" i="7"/>
  <c r="D356" i="7"/>
  <c r="A356" i="7" s="1"/>
  <c r="C356" i="7"/>
  <c r="N355" i="7"/>
  <c r="M355" i="7"/>
  <c r="L355" i="7"/>
  <c r="K355" i="7"/>
  <c r="I355" i="7"/>
  <c r="H355" i="7"/>
  <c r="G355" i="7"/>
  <c r="F355" i="7"/>
  <c r="E355" i="7"/>
  <c r="D355" i="7"/>
  <c r="C355" i="7"/>
  <c r="A355" i="7"/>
  <c r="N354" i="7"/>
  <c r="M354" i="7"/>
  <c r="L354" i="7"/>
  <c r="K354" i="7"/>
  <c r="I354" i="7"/>
  <c r="H354" i="7"/>
  <c r="G354" i="7"/>
  <c r="F354" i="7"/>
  <c r="E354" i="7"/>
  <c r="D354" i="7"/>
  <c r="A354" i="7" s="1"/>
  <c r="C354" i="7"/>
  <c r="N353" i="7"/>
  <c r="M353" i="7"/>
  <c r="L353" i="7"/>
  <c r="I353" i="7" s="1"/>
  <c r="K353" i="7"/>
  <c r="H353" i="7"/>
  <c r="G353" i="7"/>
  <c r="F353" i="7"/>
  <c r="E353" i="7"/>
  <c r="D353" i="7"/>
  <c r="C353" i="7"/>
  <c r="A353" i="7"/>
  <c r="N352" i="7"/>
  <c r="M352" i="7"/>
  <c r="L352" i="7"/>
  <c r="I352" i="7" s="1"/>
  <c r="K352" i="7"/>
  <c r="H352" i="7"/>
  <c r="G352" i="7"/>
  <c r="F352" i="7"/>
  <c r="E352" i="7"/>
  <c r="D352" i="7"/>
  <c r="A352" i="7" s="1"/>
  <c r="C352" i="7"/>
  <c r="N351" i="7"/>
  <c r="M351" i="7"/>
  <c r="L351" i="7"/>
  <c r="K351" i="7"/>
  <c r="I351" i="7"/>
  <c r="H351" i="7"/>
  <c r="G351" i="7"/>
  <c r="F351" i="7"/>
  <c r="E351" i="7"/>
  <c r="D351" i="7"/>
  <c r="A351" i="7" s="1"/>
  <c r="C351" i="7"/>
  <c r="N350" i="7"/>
  <c r="M350" i="7"/>
  <c r="L350" i="7"/>
  <c r="K350" i="7"/>
  <c r="I350" i="7"/>
  <c r="H350" i="7"/>
  <c r="G350" i="7"/>
  <c r="F350" i="7"/>
  <c r="E350" i="7"/>
  <c r="D350" i="7"/>
  <c r="C350" i="7"/>
  <c r="A350" i="7"/>
  <c r="N349" i="7"/>
  <c r="M349" i="7"/>
  <c r="L349" i="7"/>
  <c r="I349" i="7" s="1"/>
  <c r="K349" i="7"/>
  <c r="H349" i="7"/>
  <c r="G349" i="7"/>
  <c r="F349" i="7"/>
  <c r="E349" i="7"/>
  <c r="D349" i="7"/>
  <c r="C349" i="7"/>
  <c r="A349" i="7"/>
  <c r="N348" i="7"/>
  <c r="M348" i="7"/>
  <c r="L348" i="7"/>
  <c r="K348" i="7"/>
  <c r="I348" i="7"/>
  <c r="H348" i="7"/>
  <c r="G348" i="7"/>
  <c r="F348" i="7"/>
  <c r="E348" i="7"/>
  <c r="D348" i="7"/>
  <c r="C348" i="7"/>
  <c r="A348" i="7"/>
  <c r="N347" i="7"/>
  <c r="M347" i="7"/>
  <c r="L347" i="7"/>
  <c r="K347" i="7"/>
  <c r="I347" i="7"/>
  <c r="H347" i="7"/>
  <c r="G347" i="7"/>
  <c r="F347" i="7"/>
  <c r="E347" i="7"/>
  <c r="D347" i="7"/>
  <c r="A347" i="7" s="1"/>
  <c r="C347" i="7"/>
  <c r="N346" i="7"/>
  <c r="M346" i="7"/>
  <c r="L346" i="7"/>
  <c r="K346" i="7"/>
  <c r="I346" i="7"/>
  <c r="H346" i="7"/>
  <c r="G346" i="7"/>
  <c r="F346" i="7"/>
  <c r="E346" i="7"/>
  <c r="D346" i="7"/>
  <c r="A346" i="7" s="1"/>
  <c r="C346" i="7"/>
  <c r="N345" i="7"/>
  <c r="M345" i="7"/>
  <c r="L345" i="7"/>
  <c r="I345" i="7" s="1"/>
  <c r="K345" i="7"/>
  <c r="H345" i="7"/>
  <c r="G345" i="7"/>
  <c r="F345" i="7"/>
  <c r="E345" i="7"/>
  <c r="D345" i="7"/>
  <c r="A345" i="7" s="1"/>
  <c r="C345" i="7"/>
  <c r="N344" i="7"/>
  <c r="M344" i="7"/>
  <c r="L344" i="7"/>
  <c r="I344" i="7" s="1"/>
  <c r="K344" i="7"/>
  <c r="H344" i="7"/>
  <c r="G344" i="7"/>
  <c r="F344" i="7"/>
  <c r="E344" i="7"/>
  <c r="D344" i="7"/>
  <c r="C344" i="7"/>
  <c r="A344" i="7"/>
  <c r="N343" i="7"/>
  <c r="M343" i="7"/>
  <c r="L343" i="7"/>
  <c r="K343" i="7"/>
  <c r="I343" i="7"/>
  <c r="H343" i="7"/>
  <c r="G343" i="7"/>
  <c r="F343" i="7"/>
  <c r="E343" i="7"/>
  <c r="D343" i="7"/>
  <c r="A343" i="7" s="1"/>
  <c r="C343" i="7"/>
  <c r="N342" i="7"/>
  <c r="M342" i="7"/>
  <c r="L342" i="7"/>
  <c r="K342" i="7"/>
  <c r="I342" i="7"/>
  <c r="H342" i="7"/>
  <c r="G342" i="7"/>
  <c r="F342" i="7"/>
  <c r="E342" i="7"/>
  <c r="D342" i="7"/>
  <c r="A342" i="7" s="1"/>
  <c r="C342" i="7"/>
  <c r="N341" i="7"/>
  <c r="M341" i="7"/>
  <c r="L341" i="7"/>
  <c r="I341" i="7" s="1"/>
  <c r="K341" i="7"/>
  <c r="H341" i="7"/>
  <c r="G341" i="7"/>
  <c r="F341" i="7"/>
  <c r="E341" i="7"/>
  <c r="D341" i="7"/>
  <c r="A341" i="7" s="1"/>
  <c r="C341" i="7"/>
  <c r="N340" i="7"/>
  <c r="M340" i="7"/>
  <c r="L340" i="7"/>
  <c r="I340" i="7" s="1"/>
  <c r="K340" i="7"/>
  <c r="H340" i="7"/>
  <c r="G340" i="7"/>
  <c r="F340" i="7"/>
  <c r="E340" i="7"/>
  <c r="D340" i="7"/>
  <c r="A340" i="7" s="1"/>
  <c r="C340" i="7"/>
  <c r="N339" i="7"/>
  <c r="M339" i="7"/>
  <c r="L339" i="7"/>
  <c r="K339" i="7"/>
  <c r="I339" i="7"/>
  <c r="H339" i="7"/>
  <c r="G339" i="7"/>
  <c r="F339" i="7"/>
  <c r="E339" i="7"/>
  <c r="D339" i="7"/>
  <c r="A339" i="7" s="1"/>
  <c r="C339" i="7"/>
  <c r="N338" i="7"/>
  <c r="M338" i="7"/>
  <c r="L338" i="7"/>
  <c r="K338" i="7"/>
  <c r="I338" i="7"/>
  <c r="H338" i="7"/>
  <c r="G338" i="7"/>
  <c r="F338" i="7"/>
  <c r="E338" i="7"/>
  <c r="D338" i="7"/>
  <c r="C338" i="7"/>
  <c r="A338" i="7"/>
  <c r="N337" i="7"/>
  <c r="M337" i="7"/>
  <c r="L337" i="7"/>
  <c r="I337" i="7" s="1"/>
  <c r="K337" i="7"/>
  <c r="H337" i="7"/>
  <c r="G337" i="7"/>
  <c r="F337" i="7"/>
  <c r="E337" i="7"/>
  <c r="D337" i="7"/>
  <c r="A337" i="7" s="1"/>
  <c r="C337" i="7"/>
  <c r="N336" i="7"/>
  <c r="M336" i="7"/>
  <c r="L336" i="7"/>
  <c r="K336" i="7"/>
  <c r="I336" i="7"/>
  <c r="H336" i="7"/>
  <c r="G336" i="7"/>
  <c r="F336" i="7"/>
  <c r="E336" i="7"/>
  <c r="D336" i="7"/>
  <c r="A336" i="7" s="1"/>
  <c r="C336" i="7"/>
  <c r="N335" i="7"/>
  <c r="M335" i="7"/>
  <c r="L335" i="7"/>
  <c r="K335" i="7"/>
  <c r="I335" i="7"/>
  <c r="H335" i="7"/>
  <c r="G335" i="7"/>
  <c r="F335" i="7"/>
  <c r="E335" i="7"/>
  <c r="D335" i="7"/>
  <c r="C335" i="7"/>
  <c r="A335" i="7"/>
  <c r="N334" i="7"/>
  <c r="M334" i="7"/>
  <c r="L334" i="7"/>
  <c r="K334" i="7"/>
  <c r="I334" i="7"/>
  <c r="H334" i="7"/>
  <c r="G334" i="7"/>
  <c r="F334" i="7"/>
  <c r="E334" i="7"/>
  <c r="D334" i="7"/>
  <c r="C334" i="7"/>
  <c r="A334" i="7"/>
  <c r="N333" i="7"/>
  <c r="M333" i="7"/>
  <c r="L333" i="7"/>
  <c r="I333" i="7" s="1"/>
  <c r="K333" i="7"/>
  <c r="H333" i="7"/>
  <c r="G333" i="7"/>
  <c r="F333" i="7"/>
  <c r="E333" i="7"/>
  <c r="D333" i="7"/>
  <c r="C333" i="7"/>
  <c r="A333" i="7"/>
  <c r="N332" i="7"/>
  <c r="M332" i="7"/>
  <c r="L332" i="7"/>
  <c r="K332" i="7"/>
  <c r="I332" i="7"/>
  <c r="H332" i="7"/>
  <c r="G332" i="7"/>
  <c r="F332" i="7"/>
  <c r="E332" i="7"/>
  <c r="D332" i="7"/>
  <c r="A332" i="7" s="1"/>
  <c r="C332" i="7"/>
  <c r="N331" i="7"/>
  <c r="M331" i="7"/>
  <c r="L331" i="7"/>
  <c r="K331" i="7"/>
  <c r="I331" i="7"/>
  <c r="H331" i="7"/>
  <c r="G331" i="7"/>
  <c r="F331" i="7"/>
  <c r="E331" i="7"/>
  <c r="D331" i="7"/>
  <c r="C331" i="7"/>
  <c r="A331" i="7"/>
  <c r="N330" i="7"/>
  <c r="M330" i="7"/>
  <c r="L330" i="7"/>
  <c r="K330" i="7"/>
  <c r="I330" i="7"/>
  <c r="H330" i="7"/>
  <c r="G330" i="7"/>
  <c r="F330" i="7"/>
  <c r="E330" i="7"/>
  <c r="D330" i="7"/>
  <c r="C330" i="7"/>
  <c r="A330" i="7"/>
  <c r="N329" i="7"/>
  <c r="M329" i="7"/>
  <c r="L329" i="7"/>
  <c r="I329" i="7" s="1"/>
  <c r="K329" i="7"/>
  <c r="H329" i="7"/>
  <c r="G329" i="7"/>
  <c r="F329" i="7"/>
  <c r="E329" i="7"/>
  <c r="D329" i="7"/>
  <c r="C329" i="7"/>
  <c r="A329" i="7"/>
  <c r="N328" i="7"/>
  <c r="M328" i="7"/>
  <c r="L328" i="7"/>
  <c r="K328" i="7"/>
  <c r="I328" i="7"/>
  <c r="H328" i="7"/>
  <c r="G328" i="7"/>
  <c r="F328" i="7"/>
  <c r="E328" i="7"/>
  <c r="D328" i="7"/>
  <c r="A328" i="7" s="1"/>
  <c r="C328" i="7"/>
  <c r="N327" i="7"/>
  <c r="M327" i="7"/>
  <c r="L327" i="7"/>
  <c r="K327" i="7"/>
  <c r="I327" i="7"/>
  <c r="H327" i="7"/>
  <c r="G327" i="7"/>
  <c r="F327" i="7"/>
  <c r="E327" i="7"/>
  <c r="D327" i="7"/>
  <c r="C327" i="7"/>
  <c r="A327" i="7"/>
  <c r="N326" i="7"/>
  <c r="M326" i="7"/>
  <c r="L326" i="7"/>
  <c r="K326" i="7"/>
  <c r="I326" i="7"/>
  <c r="H326" i="7"/>
  <c r="G326" i="7"/>
  <c r="F326" i="7"/>
  <c r="E326" i="7"/>
  <c r="D326" i="7"/>
  <c r="A326" i="7" s="1"/>
  <c r="C326" i="7"/>
  <c r="N325" i="7"/>
  <c r="M325" i="7"/>
  <c r="L325" i="7"/>
  <c r="I325" i="7" s="1"/>
  <c r="K325" i="7"/>
  <c r="H325" i="7"/>
  <c r="G325" i="7"/>
  <c r="F325" i="7"/>
  <c r="E325" i="7"/>
  <c r="D325" i="7"/>
  <c r="A325" i="7" s="1"/>
  <c r="C325" i="7"/>
  <c r="N324" i="7"/>
  <c r="M324" i="7"/>
  <c r="L324" i="7"/>
  <c r="I324" i="7" s="1"/>
  <c r="K324" i="7"/>
  <c r="H324" i="7"/>
  <c r="G324" i="7"/>
  <c r="F324" i="7"/>
  <c r="E324" i="7"/>
  <c r="D324" i="7"/>
  <c r="C324" i="7"/>
  <c r="A324" i="7"/>
  <c r="N323" i="7"/>
  <c r="M323" i="7"/>
  <c r="L323" i="7"/>
  <c r="K323" i="7"/>
  <c r="I323" i="7"/>
  <c r="H323" i="7"/>
  <c r="G323" i="7"/>
  <c r="F323" i="7"/>
  <c r="E323" i="7"/>
  <c r="D323" i="7"/>
  <c r="A323" i="7" s="1"/>
  <c r="C323" i="7"/>
  <c r="N322" i="7"/>
  <c r="M322" i="7"/>
  <c r="L322" i="7"/>
  <c r="K322" i="7"/>
  <c r="I322" i="7"/>
  <c r="H322" i="7"/>
  <c r="G322" i="7"/>
  <c r="F322" i="7"/>
  <c r="E322" i="7"/>
  <c r="D322" i="7"/>
  <c r="A322" i="7" s="1"/>
  <c r="C322" i="7"/>
  <c r="N321" i="7"/>
  <c r="M321" i="7"/>
  <c r="L321" i="7"/>
  <c r="I321" i="7" s="1"/>
  <c r="K321" i="7"/>
  <c r="H321" i="7"/>
  <c r="G321" i="7"/>
  <c r="F321" i="7"/>
  <c r="E321" i="7"/>
  <c r="D321" i="7"/>
  <c r="A321" i="7" s="1"/>
  <c r="C321" i="7"/>
  <c r="N320" i="7"/>
  <c r="M320" i="7"/>
  <c r="L320" i="7"/>
  <c r="I320" i="7" s="1"/>
  <c r="K320" i="7"/>
  <c r="H320" i="7"/>
  <c r="G320" i="7"/>
  <c r="F320" i="7"/>
  <c r="E320" i="7"/>
  <c r="D320" i="7"/>
  <c r="A320" i="7" s="1"/>
  <c r="C320" i="7"/>
  <c r="N319" i="7"/>
  <c r="M319" i="7"/>
  <c r="L319" i="7"/>
  <c r="K319" i="7"/>
  <c r="I319" i="7"/>
  <c r="H319" i="7"/>
  <c r="G319" i="7"/>
  <c r="F319" i="7"/>
  <c r="E319" i="7"/>
  <c r="D319" i="7"/>
  <c r="C319" i="7"/>
  <c r="A319" i="7"/>
  <c r="N318" i="7"/>
  <c r="M318" i="7"/>
  <c r="L318" i="7"/>
  <c r="K318" i="7"/>
  <c r="I318" i="7"/>
  <c r="H318" i="7"/>
  <c r="G318" i="7"/>
  <c r="F318" i="7"/>
  <c r="E318" i="7"/>
  <c r="D318" i="7"/>
  <c r="A318" i="7" s="1"/>
  <c r="C318" i="7"/>
  <c r="N317" i="7"/>
  <c r="M317" i="7"/>
  <c r="L317" i="7"/>
  <c r="I317" i="7" s="1"/>
  <c r="K317" i="7"/>
  <c r="H317" i="7"/>
  <c r="G317" i="7"/>
  <c r="F317" i="7"/>
  <c r="E317" i="7"/>
  <c r="D317" i="7"/>
  <c r="A317" i="7" s="1"/>
  <c r="C317" i="7"/>
  <c r="N316" i="7"/>
  <c r="M316" i="7"/>
  <c r="L316" i="7"/>
  <c r="I316" i="7" s="1"/>
  <c r="K316" i="7"/>
  <c r="H316" i="7"/>
  <c r="G316" i="7"/>
  <c r="F316" i="7"/>
  <c r="E316" i="7"/>
  <c r="D316" i="7"/>
  <c r="A316" i="7" s="1"/>
  <c r="C316" i="7"/>
  <c r="N315" i="7"/>
  <c r="M315" i="7"/>
  <c r="L315" i="7"/>
  <c r="K315" i="7"/>
  <c r="I315" i="7"/>
  <c r="H315" i="7"/>
  <c r="G315" i="7"/>
  <c r="F315" i="7"/>
  <c r="E315" i="7"/>
  <c r="D315" i="7"/>
  <c r="C315" i="7"/>
  <c r="A315" i="7"/>
  <c r="N314" i="7"/>
  <c r="M314" i="7"/>
  <c r="L314" i="7"/>
  <c r="K314" i="7"/>
  <c r="I314" i="7"/>
  <c r="H314" i="7"/>
  <c r="G314" i="7"/>
  <c r="F314" i="7"/>
  <c r="E314" i="7"/>
  <c r="D314" i="7"/>
  <c r="C314" i="7"/>
  <c r="A314" i="7"/>
  <c r="N313" i="7"/>
  <c r="M313" i="7"/>
  <c r="L313" i="7"/>
  <c r="I313" i="7" s="1"/>
  <c r="K313" i="7"/>
  <c r="H313" i="7"/>
  <c r="G313" i="7"/>
  <c r="F313" i="7"/>
  <c r="E313" i="7"/>
  <c r="D313" i="7"/>
  <c r="A313" i="7" s="1"/>
  <c r="C313" i="7"/>
  <c r="N312" i="7"/>
  <c r="M312" i="7"/>
  <c r="L312" i="7"/>
  <c r="K312" i="7"/>
  <c r="I312" i="7"/>
  <c r="H312" i="7"/>
  <c r="G312" i="7"/>
  <c r="F312" i="7"/>
  <c r="E312" i="7"/>
  <c r="D312" i="7"/>
  <c r="A312" i="7" s="1"/>
  <c r="C312" i="7"/>
  <c r="N311" i="7"/>
  <c r="M311" i="7"/>
  <c r="L311" i="7"/>
  <c r="K311" i="7"/>
  <c r="I311" i="7"/>
  <c r="H311" i="7"/>
  <c r="G311" i="7"/>
  <c r="F311" i="7"/>
  <c r="E311" i="7"/>
  <c r="D311" i="7"/>
  <c r="A311" i="7" s="1"/>
  <c r="C311" i="7"/>
  <c r="N310" i="7"/>
  <c r="M310" i="7"/>
  <c r="L310" i="7"/>
  <c r="K310" i="7"/>
  <c r="I310" i="7"/>
  <c r="H310" i="7"/>
  <c r="G310" i="7"/>
  <c r="F310" i="7"/>
  <c r="E310" i="7"/>
  <c r="D310" i="7"/>
  <c r="C310" i="7"/>
  <c r="A310" i="7"/>
  <c r="N309" i="7"/>
  <c r="M309" i="7"/>
  <c r="L309" i="7"/>
  <c r="I309" i="7" s="1"/>
  <c r="K309" i="7"/>
  <c r="H309" i="7"/>
  <c r="G309" i="7"/>
  <c r="F309" i="7"/>
  <c r="E309" i="7"/>
  <c r="D309" i="7"/>
  <c r="A309" i="7" s="1"/>
  <c r="C309" i="7"/>
  <c r="N308" i="7"/>
  <c r="M308" i="7"/>
  <c r="L308" i="7"/>
  <c r="K308" i="7"/>
  <c r="I308" i="7"/>
  <c r="H308" i="7"/>
  <c r="G308" i="7"/>
  <c r="F308" i="7"/>
  <c r="E308" i="7"/>
  <c r="D308" i="7"/>
  <c r="C308" i="7"/>
  <c r="A308" i="7"/>
  <c r="N307" i="7"/>
  <c r="M307" i="7"/>
  <c r="L307" i="7"/>
  <c r="K307" i="7"/>
  <c r="I307" i="7"/>
  <c r="H307" i="7"/>
  <c r="G307" i="7"/>
  <c r="F307" i="7"/>
  <c r="E307" i="7"/>
  <c r="D307" i="7"/>
  <c r="A307" i="7" s="1"/>
  <c r="C307" i="7"/>
  <c r="N306" i="7"/>
  <c r="M306" i="7"/>
  <c r="L306" i="7"/>
  <c r="K306" i="7"/>
  <c r="I306" i="7"/>
  <c r="H306" i="7"/>
  <c r="G306" i="7"/>
  <c r="F306" i="7"/>
  <c r="E306" i="7"/>
  <c r="D306" i="7"/>
  <c r="C306" i="7"/>
  <c r="A306" i="7"/>
  <c r="N305" i="7"/>
  <c r="M305" i="7"/>
  <c r="L305" i="7"/>
  <c r="I305" i="7" s="1"/>
  <c r="K305" i="7"/>
  <c r="H305" i="7"/>
  <c r="G305" i="7"/>
  <c r="F305" i="7"/>
  <c r="E305" i="7"/>
  <c r="D305" i="7"/>
  <c r="A305" i="7" s="1"/>
  <c r="C305" i="7"/>
  <c r="N304" i="7"/>
  <c r="M304" i="7"/>
  <c r="L304" i="7"/>
  <c r="K304" i="7"/>
  <c r="I304" i="7"/>
  <c r="H304" i="7"/>
  <c r="G304" i="7"/>
  <c r="F304" i="7"/>
  <c r="E304" i="7"/>
  <c r="D304" i="7"/>
  <c r="C304" i="7"/>
  <c r="A304" i="7"/>
  <c r="N303" i="7"/>
  <c r="M303" i="7"/>
  <c r="L303" i="7"/>
  <c r="K303" i="7"/>
  <c r="I303" i="7"/>
  <c r="H303" i="7"/>
  <c r="G303" i="7"/>
  <c r="F303" i="7"/>
  <c r="E303" i="7"/>
  <c r="D303" i="7"/>
  <c r="A303" i="7" s="1"/>
  <c r="C303" i="7"/>
  <c r="N302" i="7"/>
  <c r="M302" i="7"/>
  <c r="L302" i="7"/>
  <c r="K302" i="7"/>
  <c r="I302" i="7"/>
  <c r="H302" i="7"/>
  <c r="G302" i="7"/>
  <c r="F302" i="7"/>
  <c r="E302" i="7"/>
  <c r="D302" i="7"/>
  <c r="A302" i="7" s="1"/>
  <c r="C302" i="7"/>
  <c r="N301" i="7"/>
  <c r="M301" i="7"/>
  <c r="L301" i="7"/>
  <c r="I301" i="7" s="1"/>
  <c r="K301" i="7"/>
  <c r="H301" i="7"/>
  <c r="G301" i="7"/>
  <c r="F301" i="7"/>
  <c r="E301" i="7"/>
  <c r="D301" i="7"/>
  <c r="C301" i="7"/>
  <c r="A301" i="7"/>
  <c r="N300" i="7"/>
  <c r="M300" i="7"/>
  <c r="L300" i="7"/>
  <c r="I300" i="7" s="1"/>
  <c r="K300" i="7"/>
  <c r="H300" i="7"/>
  <c r="G300" i="7"/>
  <c r="F300" i="7"/>
  <c r="E300" i="7"/>
  <c r="D300" i="7"/>
  <c r="C300" i="7"/>
  <c r="A300" i="7"/>
  <c r="N299" i="7"/>
  <c r="M299" i="7"/>
  <c r="L299" i="7"/>
  <c r="K299" i="7"/>
  <c r="I299" i="7"/>
  <c r="H299" i="7"/>
  <c r="G299" i="7"/>
  <c r="F299" i="7"/>
  <c r="E299" i="7"/>
  <c r="D299" i="7"/>
  <c r="C299" i="7"/>
  <c r="A299" i="7"/>
  <c r="N298" i="7"/>
  <c r="M298" i="7"/>
  <c r="L298" i="7"/>
  <c r="K298" i="7"/>
  <c r="I298" i="7"/>
  <c r="H298" i="7"/>
  <c r="G298" i="7"/>
  <c r="F298" i="7"/>
  <c r="E298" i="7"/>
  <c r="D298" i="7"/>
  <c r="A298" i="7" s="1"/>
  <c r="C298" i="7"/>
  <c r="N297" i="7"/>
  <c r="M297" i="7"/>
  <c r="L297" i="7"/>
  <c r="I297" i="7" s="1"/>
  <c r="K297" i="7"/>
  <c r="H297" i="7"/>
  <c r="G297" i="7"/>
  <c r="F297" i="7"/>
  <c r="E297" i="7"/>
  <c r="D297" i="7"/>
  <c r="C297" i="7"/>
  <c r="A297" i="7"/>
  <c r="N296" i="7"/>
  <c r="M296" i="7"/>
  <c r="L296" i="7"/>
  <c r="I296" i="7" s="1"/>
  <c r="K296" i="7"/>
  <c r="H296" i="7"/>
  <c r="G296" i="7"/>
  <c r="F296" i="7"/>
  <c r="E296" i="7"/>
  <c r="D296" i="7"/>
  <c r="A296" i="7" s="1"/>
  <c r="C296" i="7"/>
  <c r="N295" i="7"/>
  <c r="M295" i="7"/>
  <c r="L295" i="7"/>
  <c r="K295" i="7"/>
  <c r="I295" i="7"/>
  <c r="H295" i="7"/>
  <c r="G295" i="7"/>
  <c r="F295" i="7"/>
  <c r="E295" i="7"/>
  <c r="D295" i="7"/>
  <c r="C295" i="7"/>
  <c r="A295" i="7"/>
  <c r="N294" i="7"/>
  <c r="M294" i="7"/>
  <c r="L294" i="7"/>
  <c r="K294" i="7"/>
  <c r="I294" i="7"/>
  <c r="H294" i="7"/>
  <c r="G294" i="7"/>
  <c r="F294" i="7"/>
  <c r="E294" i="7"/>
  <c r="D294" i="7"/>
  <c r="A294" i="7" s="1"/>
  <c r="C294" i="7"/>
  <c r="N293" i="7"/>
  <c r="M293" i="7"/>
  <c r="L293" i="7"/>
  <c r="I293" i="7" s="1"/>
  <c r="K293" i="7"/>
  <c r="H293" i="7"/>
  <c r="G293" i="7"/>
  <c r="F293" i="7"/>
  <c r="E293" i="7"/>
  <c r="D293" i="7"/>
  <c r="A293" i="7" s="1"/>
  <c r="C293" i="7"/>
  <c r="N292" i="7"/>
  <c r="M292" i="7"/>
  <c r="L292" i="7"/>
  <c r="I292" i="7" s="1"/>
  <c r="K292" i="7"/>
  <c r="H292" i="7"/>
  <c r="G292" i="7"/>
  <c r="F292" i="7"/>
  <c r="E292" i="7"/>
  <c r="D292" i="7"/>
  <c r="A292" i="7" s="1"/>
  <c r="C292" i="7"/>
  <c r="N291" i="7"/>
  <c r="M291" i="7"/>
  <c r="L291" i="7"/>
  <c r="K291" i="7"/>
  <c r="I291" i="7"/>
  <c r="H291" i="7"/>
  <c r="G291" i="7"/>
  <c r="F291" i="7"/>
  <c r="E291" i="7"/>
  <c r="D291" i="7"/>
  <c r="C291" i="7"/>
  <c r="A291" i="7"/>
  <c r="N290" i="7"/>
  <c r="M290" i="7"/>
  <c r="L290" i="7"/>
  <c r="K290" i="7"/>
  <c r="I290" i="7"/>
  <c r="H290" i="7"/>
  <c r="G290" i="7"/>
  <c r="F290" i="7"/>
  <c r="E290" i="7"/>
  <c r="D290" i="7"/>
  <c r="A290" i="7" s="1"/>
  <c r="C290" i="7"/>
  <c r="N289" i="7"/>
  <c r="M289" i="7"/>
  <c r="L289" i="7"/>
  <c r="I289" i="7" s="1"/>
  <c r="K289" i="7"/>
  <c r="H289" i="7"/>
  <c r="G289" i="7"/>
  <c r="F289" i="7"/>
  <c r="E289" i="7"/>
  <c r="D289" i="7"/>
  <c r="C289" i="7"/>
  <c r="A289" i="7"/>
  <c r="N288" i="7"/>
  <c r="M288" i="7"/>
  <c r="L288" i="7"/>
  <c r="I288" i="7" s="1"/>
  <c r="K288" i="7"/>
  <c r="H288" i="7"/>
  <c r="G288" i="7"/>
  <c r="F288" i="7"/>
  <c r="E288" i="7"/>
  <c r="D288" i="7"/>
  <c r="A288" i="7" s="1"/>
  <c r="C288" i="7"/>
  <c r="N287" i="7"/>
  <c r="M287" i="7"/>
  <c r="L287" i="7"/>
  <c r="I287" i="7" s="1"/>
  <c r="K287" i="7"/>
  <c r="H287" i="7"/>
  <c r="G287" i="7"/>
  <c r="F287" i="7"/>
  <c r="E287" i="7"/>
  <c r="D287" i="7"/>
  <c r="A287" i="7" s="1"/>
  <c r="C287" i="7"/>
  <c r="N286" i="7"/>
  <c r="M286" i="7"/>
  <c r="L286" i="7"/>
  <c r="K286" i="7"/>
  <c r="I286" i="7"/>
  <c r="H286" i="7"/>
  <c r="G286" i="7"/>
  <c r="F286" i="7"/>
  <c r="E286" i="7"/>
  <c r="D286" i="7"/>
  <c r="C286" i="7"/>
  <c r="A286" i="7"/>
  <c r="N285" i="7"/>
  <c r="M285" i="7"/>
  <c r="L285" i="7"/>
  <c r="I285" i="7" s="1"/>
  <c r="K285" i="7"/>
  <c r="H285" i="7"/>
  <c r="G285" i="7"/>
  <c r="F285" i="7"/>
  <c r="E285" i="7"/>
  <c r="D285" i="7"/>
  <c r="C285" i="7"/>
  <c r="A285" i="7"/>
  <c r="N284" i="7"/>
  <c r="M284" i="7"/>
  <c r="L284" i="7"/>
  <c r="K284" i="7"/>
  <c r="I284" i="7"/>
  <c r="H284" i="7"/>
  <c r="G284" i="7"/>
  <c r="F284" i="7"/>
  <c r="E284" i="7"/>
  <c r="D284" i="7"/>
  <c r="C284" i="7"/>
  <c r="A284" i="7"/>
  <c r="N283" i="7"/>
  <c r="M283" i="7"/>
  <c r="L283" i="7"/>
  <c r="K283" i="7"/>
  <c r="I283" i="7"/>
  <c r="H283" i="7"/>
  <c r="G283" i="7"/>
  <c r="F283" i="7"/>
  <c r="E283" i="7"/>
  <c r="D283" i="7"/>
  <c r="A283" i="7" s="1"/>
  <c r="C283" i="7"/>
  <c r="N282" i="7"/>
  <c r="M282" i="7"/>
  <c r="L282" i="7"/>
  <c r="K282" i="7"/>
  <c r="I282" i="7"/>
  <c r="H282" i="7"/>
  <c r="G282" i="7"/>
  <c r="F282" i="7"/>
  <c r="E282" i="7"/>
  <c r="D282" i="7"/>
  <c r="A282" i="7" s="1"/>
  <c r="C282" i="7"/>
  <c r="N281" i="7"/>
  <c r="M281" i="7"/>
  <c r="L281" i="7"/>
  <c r="I281" i="7" s="1"/>
  <c r="K281" i="7"/>
  <c r="H281" i="7"/>
  <c r="G281" i="7"/>
  <c r="F281" i="7"/>
  <c r="E281" i="7"/>
  <c r="D281" i="7"/>
  <c r="A281" i="7" s="1"/>
  <c r="C281" i="7"/>
  <c r="N280" i="7"/>
  <c r="M280" i="7"/>
  <c r="L280" i="7"/>
  <c r="I280" i="7" s="1"/>
  <c r="K280" i="7"/>
  <c r="H280" i="7"/>
  <c r="G280" i="7"/>
  <c r="F280" i="7"/>
  <c r="E280" i="7"/>
  <c r="D280" i="7"/>
  <c r="C280" i="7"/>
  <c r="A280" i="7"/>
  <c r="N279" i="7"/>
  <c r="M279" i="7"/>
  <c r="L279" i="7"/>
  <c r="K279" i="7"/>
  <c r="I279" i="7"/>
  <c r="H279" i="7"/>
  <c r="G279" i="7"/>
  <c r="F279" i="7"/>
  <c r="E279" i="7"/>
  <c r="D279" i="7"/>
  <c r="A279" i="7" s="1"/>
  <c r="C279" i="7"/>
  <c r="N278" i="7"/>
  <c r="M278" i="7"/>
  <c r="L278" i="7"/>
  <c r="K278" i="7"/>
  <c r="I278" i="7"/>
  <c r="H278" i="7"/>
  <c r="G278" i="7"/>
  <c r="F278" i="7"/>
  <c r="E278" i="7"/>
  <c r="D278" i="7"/>
  <c r="A278" i="7" s="1"/>
  <c r="C278" i="7"/>
  <c r="N277" i="7"/>
  <c r="M277" i="7"/>
  <c r="L277" i="7"/>
  <c r="I277" i="7" s="1"/>
  <c r="K277" i="7"/>
  <c r="H277" i="7"/>
  <c r="G277" i="7"/>
  <c r="F277" i="7"/>
  <c r="E277" i="7"/>
  <c r="D277" i="7"/>
  <c r="A277" i="7" s="1"/>
  <c r="C277" i="7"/>
  <c r="N276" i="7"/>
  <c r="M276" i="7"/>
  <c r="L276" i="7"/>
  <c r="I276" i="7" s="1"/>
  <c r="K276" i="7"/>
  <c r="H276" i="7"/>
  <c r="G276" i="7"/>
  <c r="F276" i="7"/>
  <c r="E276" i="7"/>
  <c r="D276" i="7"/>
  <c r="A276" i="7" s="1"/>
  <c r="C276" i="7"/>
  <c r="N275" i="7"/>
  <c r="M275" i="7"/>
  <c r="L275" i="7"/>
  <c r="I275" i="7" s="1"/>
  <c r="K275" i="7"/>
  <c r="H275" i="7"/>
  <c r="G275" i="7"/>
  <c r="F275" i="7"/>
  <c r="E275" i="7"/>
  <c r="D275" i="7"/>
  <c r="A275" i="7" s="1"/>
  <c r="C275" i="7"/>
  <c r="N274" i="7"/>
  <c r="M274" i="7"/>
  <c r="L274" i="7"/>
  <c r="K274" i="7"/>
  <c r="I274" i="7"/>
  <c r="H274" i="7"/>
  <c r="G274" i="7"/>
  <c r="F274" i="7"/>
  <c r="E274" i="7"/>
  <c r="D274" i="7"/>
  <c r="C274" i="7"/>
  <c r="A274" i="7"/>
  <c r="N273" i="7"/>
  <c r="M273" i="7"/>
  <c r="L273" i="7"/>
  <c r="I273" i="7" s="1"/>
  <c r="K273" i="7"/>
  <c r="H273" i="7"/>
  <c r="G273" i="7"/>
  <c r="F273" i="7"/>
  <c r="E273" i="7"/>
  <c r="D273" i="7"/>
  <c r="A273" i="7" s="1"/>
  <c r="C273" i="7"/>
  <c r="N272" i="7"/>
  <c r="M272" i="7"/>
  <c r="L272" i="7"/>
  <c r="K272" i="7"/>
  <c r="I272" i="7"/>
  <c r="H272" i="7"/>
  <c r="G272" i="7"/>
  <c r="F272" i="7"/>
  <c r="E272" i="7"/>
  <c r="D272" i="7"/>
  <c r="A272" i="7" s="1"/>
  <c r="C272" i="7"/>
  <c r="N271" i="7"/>
  <c r="M271" i="7"/>
  <c r="L271" i="7"/>
  <c r="I271" i="7" s="1"/>
  <c r="K271" i="7"/>
  <c r="H271" i="7"/>
  <c r="G271" i="7"/>
  <c r="F271" i="7"/>
  <c r="E271" i="7"/>
  <c r="D271" i="7"/>
  <c r="C271" i="7"/>
  <c r="A271" i="7"/>
  <c r="N270" i="7"/>
  <c r="M270" i="7"/>
  <c r="L270" i="7"/>
  <c r="K270" i="7"/>
  <c r="I270" i="7"/>
  <c r="H270" i="7"/>
  <c r="G270" i="7"/>
  <c r="F270" i="7"/>
  <c r="E270" i="7"/>
  <c r="D270" i="7"/>
  <c r="C270" i="7"/>
  <c r="A270" i="7"/>
  <c r="N269" i="7"/>
  <c r="M269" i="7"/>
  <c r="L269" i="7"/>
  <c r="I269" i="7" s="1"/>
  <c r="K269" i="7"/>
  <c r="H269" i="7"/>
  <c r="G269" i="7"/>
  <c r="F269" i="7"/>
  <c r="E269" i="7"/>
  <c r="D269" i="7"/>
  <c r="C269" i="7"/>
  <c r="A269" i="7"/>
  <c r="N268" i="7"/>
  <c r="M268" i="7"/>
  <c r="L268" i="7"/>
  <c r="K268" i="7"/>
  <c r="I268" i="7"/>
  <c r="H268" i="7"/>
  <c r="G268" i="7"/>
  <c r="F268" i="7"/>
  <c r="E268" i="7"/>
  <c r="D268" i="7"/>
  <c r="A268" i="7" s="1"/>
  <c r="C268" i="7"/>
  <c r="N267" i="7"/>
  <c r="M267" i="7"/>
  <c r="L267" i="7"/>
  <c r="I267" i="7" s="1"/>
  <c r="K267" i="7"/>
  <c r="H267" i="7"/>
  <c r="G267" i="7"/>
  <c r="F267" i="7"/>
  <c r="E267" i="7"/>
  <c r="D267" i="7"/>
  <c r="C267" i="7"/>
  <c r="A267" i="7"/>
  <c r="N266" i="7"/>
  <c r="M266" i="7"/>
  <c r="L266" i="7"/>
  <c r="K266" i="7"/>
  <c r="I266" i="7"/>
  <c r="H266" i="7"/>
  <c r="G266" i="7"/>
  <c r="F266" i="7"/>
  <c r="E266" i="7"/>
  <c r="D266" i="7"/>
  <c r="C266" i="7"/>
  <c r="A266" i="7"/>
  <c r="N265" i="7"/>
  <c r="M265" i="7"/>
  <c r="L265" i="7"/>
  <c r="I265" i="7" s="1"/>
  <c r="K265" i="7"/>
  <c r="H265" i="7"/>
  <c r="G265" i="7"/>
  <c r="F265" i="7"/>
  <c r="E265" i="7"/>
  <c r="D265" i="7"/>
  <c r="C265" i="7"/>
  <c r="A265" i="7"/>
  <c r="N264" i="7"/>
  <c r="M264" i="7"/>
  <c r="L264" i="7"/>
  <c r="K264" i="7"/>
  <c r="I264" i="7"/>
  <c r="H264" i="7"/>
  <c r="G264" i="7"/>
  <c r="F264" i="7"/>
  <c r="E264" i="7"/>
  <c r="D264" i="7"/>
  <c r="A264" i="7" s="1"/>
  <c r="C264" i="7"/>
  <c r="N263" i="7"/>
  <c r="M263" i="7"/>
  <c r="L263" i="7"/>
  <c r="K263" i="7"/>
  <c r="I263" i="7"/>
  <c r="H263" i="7"/>
  <c r="G263" i="7"/>
  <c r="F263" i="7"/>
  <c r="E263" i="7"/>
  <c r="D263" i="7"/>
  <c r="A263" i="7" s="1"/>
  <c r="C263" i="7"/>
  <c r="N262" i="7"/>
  <c r="M262" i="7"/>
  <c r="L262" i="7"/>
  <c r="K262" i="7"/>
  <c r="I262" i="7"/>
  <c r="H262" i="7"/>
  <c r="G262" i="7"/>
  <c r="F262" i="7"/>
  <c r="E262" i="7"/>
  <c r="D262" i="7"/>
  <c r="A262" i="7" s="1"/>
  <c r="C262" i="7"/>
  <c r="N261" i="7"/>
  <c r="M261" i="7"/>
  <c r="L261" i="7"/>
  <c r="I261" i="7" s="1"/>
  <c r="K261" i="7"/>
  <c r="H261" i="7"/>
  <c r="G261" i="7"/>
  <c r="F261" i="7"/>
  <c r="E261" i="7"/>
  <c r="D261" i="7"/>
  <c r="C261" i="7"/>
  <c r="A261" i="7"/>
  <c r="N260" i="7"/>
  <c r="M260" i="7"/>
  <c r="L260" i="7"/>
  <c r="I260" i="7" s="1"/>
  <c r="K260" i="7"/>
  <c r="H260" i="7"/>
  <c r="G260" i="7"/>
  <c r="F260" i="7"/>
  <c r="E260" i="7"/>
  <c r="D260" i="7"/>
  <c r="A260" i="7" s="1"/>
  <c r="C260" i="7"/>
  <c r="N259" i="7"/>
  <c r="M259" i="7"/>
  <c r="L259" i="7"/>
  <c r="K259" i="7"/>
  <c r="I259" i="7"/>
  <c r="H259" i="7"/>
  <c r="G259" i="7"/>
  <c r="F259" i="7"/>
  <c r="E259" i="7"/>
  <c r="D259" i="7"/>
  <c r="C259" i="7"/>
  <c r="A259" i="7"/>
  <c r="N258" i="7"/>
  <c r="M258" i="7"/>
  <c r="L258" i="7"/>
  <c r="K258" i="7"/>
  <c r="I258" i="7"/>
  <c r="H258" i="7"/>
  <c r="G258" i="7"/>
  <c r="F258" i="7"/>
  <c r="E258" i="7"/>
  <c r="D258" i="7"/>
  <c r="A258" i="7" s="1"/>
  <c r="C258" i="7"/>
  <c r="N257" i="7"/>
  <c r="M257" i="7"/>
  <c r="L257" i="7"/>
  <c r="I257" i="7" s="1"/>
  <c r="K257" i="7"/>
  <c r="H257" i="7"/>
  <c r="G257" i="7"/>
  <c r="F257" i="7"/>
  <c r="E257" i="7"/>
  <c r="D257" i="7"/>
  <c r="A257" i="7" s="1"/>
  <c r="C257" i="7"/>
  <c r="N256" i="7"/>
  <c r="M256" i="7"/>
  <c r="L256" i="7"/>
  <c r="I256" i="7" s="1"/>
  <c r="K256" i="7"/>
  <c r="H256" i="7"/>
  <c r="G256" i="7"/>
  <c r="F256" i="7"/>
  <c r="E256" i="7"/>
  <c r="D256" i="7"/>
  <c r="C256" i="7"/>
  <c r="A256" i="7"/>
  <c r="N255" i="7"/>
  <c r="M255" i="7"/>
  <c r="L255" i="7"/>
  <c r="K255" i="7"/>
  <c r="I255" i="7"/>
  <c r="H255" i="7"/>
  <c r="G255" i="7"/>
  <c r="F255" i="7"/>
  <c r="E255" i="7"/>
  <c r="D255" i="7"/>
  <c r="C255" i="7"/>
  <c r="A255" i="7"/>
  <c r="N254" i="7"/>
  <c r="M254" i="7"/>
  <c r="L254" i="7"/>
  <c r="K254" i="7"/>
  <c r="I254" i="7"/>
  <c r="H254" i="7"/>
  <c r="G254" i="7"/>
  <c r="F254" i="7"/>
  <c r="E254" i="7"/>
  <c r="D254" i="7"/>
  <c r="A254" i="7" s="1"/>
  <c r="C254" i="7"/>
  <c r="N253" i="7"/>
  <c r="M253" i="7"/>
  <c r="L253" i="7"/>
  <c r="I253" i="7" s="1"/>
  <c r="K253" i="7"/>
  <c r="H253" i="7"/>
  <c r="G253" i="7"/>
  <c r="F253" i="7"/>
  <c r="E253" i="7"/>
  <c r="D253" i="7"/>
  <c r="A253" i="7" s="1"/>
  <c r="C253" i="7"/>
  <c r="N252" i="7"/>
  <c r="M252" i="7"/>
  <c r="L252" i="7"/>
  <c r="I252" i="7" s="1"/>
  <c r="K252" i="7"/>
  <c r="H252" i="7"/>
  <c r="G252" i="7"/>
  <c r="F252" i="7"/>
  <c r="E252" i="7"/>
  <c r="D252" i="7"/>
  <c r="A252" i="7" s="1"/>
  <c r="C252" i="7"/>
  <c r="N251" i="7"/>
  <c r="M251" i="7"/>
  <c r="L251" i="7"/>
  <c r="I251" i="7" s="1"/>
  <c r="K251" i="7"/>
  <c r="H251" i="7"/>
  <c r="G251" i="7"/>
  <c r="F251" i="7"/>
  <c r="E251" i="7"/>
  <c r="D251" i="7"/>
  <c r="C251" i="7"/>
  <c r="A251" i="7"/>
  <c r="N250" i="7"/>
  <c r="M250" i="7"/>
  <c r="L250" i="7"/>
  <c r="K250" i="7"/>
  <c r="I250" i="7"/>
  <c r="H250" i="7"/>
  <c r="G250" i="7"/>
  <c r="F250" i="7"/>
  <c r="E250" i="7"/>
  <c r="D250" i="7"/>
  <c r="C250" i="7"/>
  <c r="A250" i="7"/>
  <c r="N249" i="7"/>
  <c r="M249" i="7"/>
  <c r="L249" i="7"/>
  <c r="I249" i="7" s="1"/>
  <c r="K249" i="7"/>
  <c r="H249" i="7"/>
  <c r="G249" i="7"/>
  <c r="F249" i="7"/>
  <c r="E249" i="7"/>
  <c r="D249" i="7"/>
  <c r="A249" i="7" s="1"/>
  <c r="C249" i="7"/>
  <c r="N248" i="7"/>
  <c r="M248" i="7"/>
  <c r="L248" i="7"/>
  <c r="K248" i="7"/>
  <c r="I248" i="7"/>
  <c r="H248" i="7"/>
  <c r="G248" i="7"/>
  <c r="F248" i="7"/>
  <c r="E248" i="7"/>
  <c r="D248" i="7"/>
  <c r="C248" i="7"/>
  <c r="A248" i="7"/>
  <c r="N247" i="7"/>
  <c r="M247" i="7"/>
  <c r="L247" i="7"/>
  <c r="I247" i="7" s="1"/>
  <c r="K247" i="7"/>
  <c r="H247" i="7"/>
  <c r="G247" i="7"/>
  <c r="F247" i="7"/>
  <c r="E247" i="7"/>
  <c r="D247" i="7"/>
  <c r="A247" i="7" s="1"/>
  <c r="C247" i="7"/>
  <c r="N246" i="7"/>
  <c r="M246" i="7"/>
  <c r="L246" i="7"/>
  <c r="K246" i="7"/>
  <c r="I246" i="7"/>
  <c r="H246" i="7"/>
  <c r="G246" i="7"/>
  <c r="F246" i="7"/>
  <c r="E246" i="7"/>
  <c r="D246" i="7"/>
  <c r="C246" i="7"/>
  <c r="A246" i="7"/>
  <c r="N245" i="7"/>
  <c r="M245" i="7"/>
  <c r="L245" i="7"/>
  <c r="I245" i="7" s="1"/>
  <c r="K245" i="7"/>
  <c r="H245" i="7"/>
  <c r="G245" i="7"/>
  <c r="F245" i="7"/>
  <c r="E245" i="7"/>
  <c r="D245" i="7"/>
  <c r="C245" i="7"/>
  <c r="A245" i="7"/>
  <c r="N244" i="7"/>
  <c r="M244" i="7"/>
  <c r="L244" i="7"/>
  <c r="K244" i="7"/>
  <c r="I244" i="7"/>
  <c r="H244" i="7"/>
  <c r="G244" i="7"/>
  <c r="F244" i="7"/>
  <c r="E244" i="7"/>
  <c r="D244" i="7"/>
  <c r="C244" i="7"/>
  <c r="A244" i="7"/>
  <c r="N243" i="7"/>
  <c r="M243" i="7"/>
  <c r="L243" i="7"/>
  <c r="I243" i="7" s="1"/>
  <c r="K243" i="7"/>
  <c r="H243" i="7"/>
  <c r="G243" i="7"/>
  <c r="F243" i="7"/>
  <c r="E243" i="7"/>
  <c r="D243" i="7"/>
  <c r="A243" i="7" s="1"/>
  <c r="C243" i="7"/>
  <c r="N242" i="7"/>
  <c r="M242" i="7"/>
  <c r="L242" i="7"/>
  <c r="K242" i="7"/>
  <c r="I242" i="7"/>
  <c r="H242" i="7"/>
  <c r="G242" i="7"/>
  <c r="F242" i="7"/>
  <c r="E242" i="7"/>
  <c r="D242" i="7"/>
  <c r="C242" i="7"/>
  <c r="A242" i="7"/>
  <c r="N241" i="7"/>
  <c r="M241" i="7"/>
  <c r="L241" i="7"/>
  <c r="I241" i="7" s="1"/>
  <c r="K241" i="7"/>
  <c r="H241" i="7"/>
  <c r="G241" i="7"/>
  <c r="F241" i="7"/>
  <c r="E241" i="7"/>
  <c r="D241" i="7"/>
  <c r="C241" i="7"/>
  <c r="A241" i="7"/>
  <c r="N240" i="7"/>
  <c r="M240" i="7"/>
  <c r="L240" i="7"/>
  <c r="K240" i="7"/>
  <c r="I240" i="7"/>
  <c r="H240" i="7"/>
  <c r="G240" i="7"/>
  <c r="F240" i="7"/>
  <c r="E240" i="7"/>
  <c r="D240" i="7"/>
  <c r="C240" i="7"/>
  <c r="A240" i="7"/>
  <c r="N239" i="7"/>
  <c r="M239" i="7"/>
  <c r="L239" i="7"/>
  <c r="K239" i="7"/>
  <c r="I239" i="7"/>
  <c r="H239" i="7"/>
  <c r="G239" i="7"/>
  <c r="F239" i="7"/>
  <c r="E239" i="7"/>
  <c r="D239" i="7"/>
  <c r="A239" i="7" s="1"/>
  <c r="C239" i="7"/>
  <c r="N238" i="7"/>
  <c r="M238" i="7"/>
  <c r="L238" i="7"/>
  <c r="K238" i="7"/>
  <c r="I238" i="7"/>
  <c r="H238" i="7"/>
  <c r="G238" i="7"/>
  <c r="F238" i="7"/>
  <c r="E238" i="7"/>
  <c r="D238" i="7"/>
  <c r="A238" i="7" s="1"/>
  <c r="C238" i="7"/>
  <c r="N237" i="7"/>
  <c r="M237" i="7"/>
  <c r="L237" i="7"/>
  <c r="I237" i="7" s="1"/>
  <c r="K237" i="7"/>
  <c r="H237" i="7"/>
  <c r="G237" i="7"/>
  <c r="F237" i="7"/>
  <c r="E237" i="7"/>
  <c r="D237" i="7"/>
  <c r="C237" i="7"/>
  <c r="A237" i="7"/>
  <c r="N236" i="7"/>
  <c r="M236" i="7"/>
  <c r="L236" i="7"/>
  <c r="I236" i="7" s="1"/>
  <c r="K236" i="7"/>
  <c r="H236" i="7"/>
  <c r="G236" i="7"/>
  <c r="F236" i="7"/>
  <c r="E236" i="7"/>
  <c r="D236" i="7"/>
  <c r="C236" i="7"/>
  <c r="A236" i="7"/>
  <c r="N235" i="7"/>
  <c r="M235" i="7"/>
  <c r="L235" i="7"/>
  <c r="K235" i="7"/>
  <c r="I235" i="7"/>
  <c r="H235" i="7"/>
  <c r="G235" i="7"/>
  <c r="F235" i="7"/>
  <c r="E235" i="7"/>
  <c r="D235" i="7"/>
  <c r="C235" i="7"/>
  <c r="A235" i="7"/>
  <c r="N234" i="7"/>
  <c r="M234" i="7"/>
  <c r="L234" i="7"/>
  <c r="K234" i="7"/>
  <c r="I234" i="7"/>
  <c r="H234" i="7"/>
  <c r="G234" i="7"/>
  <c r="F234" i="7"/>
  <c r="E234" i="7"/>
  <c r="D234" i="7"/>
  <c r="A234" i="7" s="1"/>
  <c r="C234" i="7"/>
  <c r="N233" i="7"/>
  <c r="M233" i="7"/>
  <c r="L233" i="7"/>
  <c r="I233" i="7" s="1"/>
  <c r="K233" i="7"/>
  <c r="H233" i="7"/>
  <c r="G233" i="7"/>
  <c r="F233" i="7"/>
  <c r="E233" i="7"/>
  <c r="D233" i="7"/>
  <c r="A233" i="7" s="1"/>
  <c r="C233" i="7"/>
  <c r="N232" i="7"/>
  <c r="M232" i="7"/>
  <c r="L232" i="7"/>
  <c r="I232" i="7" s="1"/>
  <c r="K232" i="7"/>
  <c r="H232" i="7"/>
  <c r="G232" i="7"/>
  <c r="F232" i="7"/>
  <c r="E232" i="7"/>
  <c r="D232" i="7"/>
  <c r="A232" i="7" s="1"/>
  <c r="C232" i="7"/>
  <c r="N231" i="7"/>
  <c r="M231" i="7"/>
  <c r="L231" i="7"/>
  <c r="K231" i="7"/>
  <c r="I231" i="7"/>
  <c r="H231" i="7"/>
  <c r="G231" i="7"/>
  <c r="F231" i="7"/>
  <c r="E231" i="7"/>
  <c r="D231" i="7"/>
  <c r="C231" i="7"/>
  <c r="A231" i="7"/>
  <c r="N230" i="7"/>
  <c r="M230" i="7"/>
  <c r="L230" i="7"/>
  <c r="K230" i="7"/>
  <c r="I230" i="7"/>
  <c r="H230" i="7"/>
  <c r="G230" i="7"/>
  <c r="F230" i="7"/>
  <c r="E230" i="7"/>
  <c r="D230" i="7"/>
  <c r="A230" i="7" s="1"/>
  <c r="C230" i="7"/>
  <c r="N229" i="7"/>
  <c r="M229" i="7"/>
  <c r="L229" i="7"/>
  <c r="I229" i="7" s="1"/>
  <c r="K229" i="7"/>
  <c r="H229" i="7"/>
  <c r="G229" i="7"/>
  <c r="F229" i="7"/>
  <c r="E229" i="7"/>
  <c r="D229" i="7"/>
  <c r="A229" i="7" s="1"/>
  <c r="C229" i="7"/>
  <c r="N228" i="7"/>
  <c r="M228" i="7"/>
  <c r="L228" i="7"/>
  <c r="I228" i="7" s="1"/>
  <c r="K228" i="7"/>
  <c r="H228" i="7"/>
  <c r="G228" i="7"/>
  <c r="F228" i="7"/>
  <c r="E228" i="7"/>
  <c r="D228" i="7"/>
  <c r="A228" i="7" s="1"/>
  <c r="C228" i="7"/>
  <c r="N227" i="7"/>
  <c r="M227" i="7"/>
  <c r="L227" i="7"/>
  <c r="I227" i="7" s="1"/>
  <c r="K227" i="7"/>
  <c r="H227" i="7"/>
  <c r="G227" i="7"/>
  <c r="F227" i="7"/>
  <c r="E227" i="7"/>
  <c r="D227" i="7"/>
  <c r="C227" i="7"/>
  <c r="A227" i="7"/>
  <c r="N226" i="7"/>
  <c r="M226" i="7"/>
  <c r="L226" i="7"/>
  <c r="K226" i="7"/>
  <c r="I226" i="7"/>
  <c r="H226" i="7"/>
  <c r="G226" i="7"/>
  <c r="F226" i="7"/>
  <c r="E226" i="7"/>
  <c r="D226" i="7"/>
  <c r="A226" i="7" s="1"/>
  <c r="C226" i="7"/>
  <c r="N225" i="7"/>
  <c r="M225" i="7"/>
  <c r="L225" i="7"/>
  <c r="K225" i="7"/>
  <c r="I225" i="7"/>
  <c r="H225" i="7"/>
  <c r="G225" i="7"/>
  <c r="F225" i="7"/>
  <c r="E225" i="7"/>
  <c r="D225" i="7"/>
  <c r="A225" i="7" s="1"/>
  <c r="C225" i="7"/>
  <c r="N224" i="7"/>
  <c r="M224" i="7"/>
  <c r="L224" i="7"/>
  <c r="I224" i="7" s="1"/>
  <c r="K224" i="7"/>
  <c r="H224" i="7"/>
  <c r="G224" i="7"/>
  <c r="F224" i="7"/>
  <c r="E224" i="7"/>
  <c r="D224" i="7"/>
  <c r="A224" i="7" s="1"/>
  <c r="C224" i="7"/>
  <c r="N223" i="7"/>
  <c r="M223" i="7"/>
  <c r="L223" i="7"/>
  <c r="I223" i="7" s="1"/>
  <c r="K223" i="7"/>
  <c r="H223" i="7"/>
  <c r="G223" i="7"/>
  <c r="F223" i="7"/>
  <c r="E223" i="7"/>
  <c r="D223" i="7"/>
  <c r="C223" i="7"/>
  <c r="A223" i="7"/>
  <c r="N222" i="7"/>
  <c r="M222" i="7"/>
  <c r="L222" i="7"/>
  <c r="I222" i="7" s="1"/>
  <c r="K222" i="7"/>
  <c r="H222" i="7"/>
  <c r="G222" i="7"/>
  <c r="F222" i="7"/>
  <c r="E222" i="7"/>
  <c r="D222" i="7"/>
  <c r="C222" i="7"/>
  <c r="A222" i="7"/>
  <c r="N221" i="7"/>
  <c r="M221" i="7"/>
  <c r="L221" i="7"/>
  <c r="K221" i="7"/>
  <c r="I221" i="7"/>
  <c r="H221" i="7"/>
  <c r="G221" i="7"/>
  <c r="F221" i="7"/>
  <c r="E221" i="7"/>
  <c r="D221" i="7"/>
  <c r="A221" i="7" s="1"/>
  <c r="C221" i="7"/>
  <c r="N220" i="7"/>
  <c r="M220" i="7"/>
  <c r="L220" i="7"/>
  <c r="K220" i="7"/>
  <c r="I220" i="7"/>
  <c r="H220" i="7"/>
  <c r="G220" i="7"/>
  <c r="F220" i="7"/>
  <c r="E220" i="7"/>
  <c r="D220" i="7"/>
  <c r="A220" i="7" s="1"/>
  <c r="C220" i="7"/>
  <c r="N219" i="7"/>
  <c r="M219" i="7"/>
  <c r="L219" i="7"/>
  <c r="I219" i="7" s="1"/>
  <c r="K219" i="7"/>
  <c r="H219" i="7"/>
  <c r="G219" i="7"/>
  <c r="F219" i="7"/>
  <c r="E219" i="7"/>
  <c r="D219" i="7"/>
  <c r="C219" i="7"/>
  <c r="A219" i="7"/>
  <c r="N218" i="7"/>
  <c r="M218" i="7"/>
  <c r="L218" i="7"/>
  <c r="I218" i="7" s="1"/>
  <c r="K218" i="7"/>
  <c r="H218" i="7"/>
  <c r="G218" i="7"/>
  <c r="F218" i="7"/>
  <c r="E218" i="7"/>
  <c r="D218" i="7"/>
  <c r="A218" i="7" s="1"/>
  <c r="C218" i="7"/>
  <c r="N217" i="7"/>
  <c r="M217" i="7"/>
  <c r="L217" i="7"/>
  <c r="I217" i="7" s="1"/>
  <c r="K217" i="7"/>
  <c r="H217" i="7"/>
  <c r="G217" i="7"/>
  <c r="F217" i="7"/>
  <c r="E217" i="7"/>
  <c r="D217" i="7"/>
  <c r="C217" i="7"/>
  <c r="A217" i="7"/>
  <c r="N216" i="7"/>
  <c r="M216" i="7"/>
  <c r="L216" i="7"/>
  <c r="I216" i="7" s="1"/>
  <c r="K216" i="7"/>
  <c r="H216" i="7"/>
  <c r="G216" i="7"/>
  <c r="F216" i="7"/>
  <c r="E216" i="7"/>
  <c r="D216" i="7"/>
  <c r="A216" i="7" s="1"/>
  <c r="C216" i="7"/>
  <c r="N215" i="7"/>
  <c r="M215" i="7"/>
  <c r="L215" i="7"/>
  <c r="K215" i="7"/>
  <c r="I215" i="7"/>
  <c r="H215" i="7"/>
  <c r="G215" i="7"/>
  <c r="F215" i="7"/>
  <c r="E215" i="7"/>
  <c r="D215" i="7"/>
  <c r="C215" i="7"/>
  <c r="A215" i="7"/>
  <c r="N214" i="7"/>
  <c r="M214" i="7"/>
  <c r="L214" i="7"/>
  <c r="I214" i="7" s="1"/>
  <c r="K214" i="7"/>
  <c r="H214" i="7"/>
  <c r="G214" i="7"/>
  <c r="F214" i="7"/>
  <c r="E214" i="7"/>
  <c r="D214" i="7"/>
  <c r="A214" i="7" s="1"/>
  <c r="C214" i="7"/>
  <c r="N213" i="7"/>
  <c r="M213" i="7"/>
  <c r="L213" i="7"/>
  <c r="K213" i="7"/>
  <c r="I213" i="7"/>
  <c r="H213" i="7"/>
  <c r="G213" i="7"/>
  <c r="F213" i="7"/>
  <c r="E213" i="7"/>
  <c r="D213" i="7"/>
  <c r="C213" i="7"/>
  <c r="A213" i="7"/>
  <c r="N212" i="7"/>
  <c r="M212" i="7"/>
  <c r="L212" i="7"/>
  <c r="I212" i="7" s="1"/>
  <c r="K212" i="7"/>
  <c r="H212" i="7"/>
  <c r="G212" i="7"/>
  <c r="F212" i="7"/>
  <c r="E212" i="7"/>
  <c r="D212" i="7"/>
  <c r="A212" i="7" s="1"/>
  <c r="C212" i="7"/>
  <c r="N211" i="7"/>
  <c r="M211" i="7"/>
  <c r="L211" i="7"/>
  <c r="K211" i="7"/>
  <c r="I211" i="7"/>
  <c r="H211" i="7"/>
  <c r="G211" i="7"/>
  <c r="F211" i="7"/>
  <c r="E211" i="7"/>
  <c r="D211" i="7"/>
  <c r="A211" i="7" s="1"/>
  <c r="C211" i="7"/>
  <c r="N210" i="7"/>
  <c r="M210" i="7"/>
  <c r="L210" i="7"/>
  <c r="I210" i="7" s="1"/>
  <c r="K210" i="7"/>
  <c r="H210" i="7"/>
  <c r="G210" i="7"/>
  <c r="F210" i="7"/>
  <c r="E210" i="7"/>
  <c r="D210" i="7"/>
  <c r="C210" i="7"/>
  <c r="A210" i="7"/>
  <c r="N209" i="7"/>
  <c r="M209" i="7"/>
  <c r="L209" i="7"/>
  <c r="I209" i="7" s="1"/>
  <c r="K209" i="7"/>
  <c r="H209" i="7"/>
  <c r="G209" i="7"/>
  <c r="F209" i="7"/>
  <c r="E209" i="7"/>
  <c r="D209" i="7"/>
  <c r="C209" i="7"/>
  <c r="A209" i="7"/>
  <c r="N208" i="7"/>
  <c r="M208" i="7"/>
  <c r="L208" i="7"/>
  <c r="I208" i="7" s="1"/>
  <c r="K208" i="7"/>
  <c r="H208" i="7"/>
  <c r="G208" i="7"/>
  <c r="F208" i="7"/>
  <c r="E208" i="7"/>
  <c r="D208" i="7"/>
  <c r="A208" i="7" s="1"/>
  <c r="C208" i="7"/>
  <c r="N207" i="7"/>
  <c r="M207" i="7"/>
  <c r="L207" i="7"/>
  <c r="K207" i="7"/>
  <c r="I207" i="7"/>
  <c r="H207" i="7"/>
  <c r="G207" i="7"/>
  <c r="F207" i="7"/>
  <c r="E207" i="7"/>
  <c r="D207" i="7"/>
  <c r="A207" i="7" s="1"/>
  <c r="C207" i="7"/>
  <c r="N206" i="7"/>
  <c r="M206" i="7"/>
  <c r="L206" i="7"/>
  <c r="I206" i="7" s="1"/>
  <c r="K206" i="7"/>
  <c r="H206" i="7"/>
  <c r="G206" i="7"/>
  <c r="F206" i="7"/>
  <c r="E206" i="7"/>
  <c r="D206" i="7"/>
  <c r="C206" i="7"/>
  <c r="A206" i="7"/>
  <c r="N205" i="7"/>
  <c r="M205" i="7"/>
  <c r="L205" i="7"/>
  <c r="I205" i="7" s="1"/>
  <c r="K205" i="7"/>
  <c r="H205" i="7"/>
  <c r="G205" i="7"/>
  <c r="F205" i="7"/>
  <c r="E205" i="7"/>
  <c r="D205" i="7"/>
  <c r="A205" i="7" s="1"/>
  <c r="C205" i="7"/>
  <c r="N204" i="7"/>
  <c r="M204" i="7"/>
  <c r="L204" i="7"/>
  <c r="K204" i="7"/>
  <c r="I204" i="7"/>
  <c r="H204" i="7"/>
  <c r="G204" i="7"/>
  <c r="F204" i="7"/>
  <c r="E204" i="7"/>
  <c r="D204" i="7"/>
  <c r="A204" i="7" s="1"/>
  <c r="C204" i="7"/>
  <c r="N203" i="7"/>
  <c r="M203" i="7"/>
  <c r="L203" i="7"/>
  <c r="I203" i="7" s="1"/>
  <c r="K203" i="7"/>
  <c r="H203" i="7"/>
  <c r="G203" i="7"/>
  <c r="F203" i="7"/>
  <c r="E203" i="7"/>
  <c r="D203" i="7"/>
  <c r="A203" i="7" s="1"/>
  <c r="C203" i="7"/>
  <c r="N202" i="7"/>
  <c r="M202" i="7"/>
  <c r="L202" i="7"/>
  <c r="I202" i="7" s="1"/>
  <c r="K202" i="7"/>
  <c r="H202" i="7"/>
  <c r="G202" i="7"/>
  <c r="F202" i="7"/>
  <c r="E202" i="7"/>
  <c r="D202" i="7"/>
  <c r="C202" i="7"/>
  <c r="A202" i="7"/>
  <c r="N201" i="7"/>
  <c r="M201" i="7"/>
  <c r="L201" i="7"/>
  <c r="I201" i="7" s="1"/>
  <c r="K201" i="7"/>
  <c r="H201" i="7"/>
  <c r="G201" i="7"/>
  <c r="F201" i="7"/>
  <c r="E201" i="7"/>
  <c r="D201" i="7"/>
  <c r="A201" i="7" s="1"/>
  <c r="C201" i="7"/>
  <c r="N200" i="7"/>
  <c r="M200" i="7"/>
  <c r="L200" i="7"/>
  <c r="K200" i="7"/>
  <c r="I200" i="7"/>
  <c r="H200" i="7"/>
  <c r="G200" i="7"/>
  <c r="F200" i="7"/>
  <c r="E200" i="7"/>
  <c r="D200" i="7"/>
  <c r="A200" i="7" s="1"/>
  <c r="C200" i="7"/>
  <c r="N199" i="7"/>
  <c r="M199" i="7"/>
  <c r="L199" i="7"/>
  <c r="I199" i="7" s="1"/>
  <c r="K199" i="7"/>
  <c r="H199" i="7"/>
  <c r="G199" i="7"/>
  <c r="F199" i="7"/>
  <c r="E199" i="7"/>
  <c r="D199" i="7"/>
  <c r="C199" i="7"/>
  <c r="A199" i="7"/>
  <c r="N198" i="7"/>
  <c r="M198" i="7"/>
  <c r="L198" i="7"/>
  <c r="I198" i="7" s="1"/>
  <c r="K198" i="7"/>
  <c r="H198" i="7"/>
  <c r="G198" i="7"/>
  <c r="F198" i="7"/>
  <c r="E198" i="7"/>
  <c r="D198" i="7"/>
  <c r="A198" i="7" s="1"/>
  <c r="C198" i="7"/>
  <c r="N197" i="7"/>
  <c r="M197" i="7"/>
  <c r="L197" i="7"/>
  <c r="K197" i="7"/>
  <c r="I197" i="7"/>
  <c r="H197" i="7"/>
  <c r="G197" i="7"/>
  <c r="F197" i="7"/>
  <c r="E197" i="7"/>
  <c r="D197" i="7"/>
  <c r="C197" i="7"/>
  <c r="A197" i="7"/>
  <c r="N196" i="7"/>
  <c r="M196" i="7"/>
  <c r="L196" i="7"/>
  <c r="K196" i="7"/>
  <c r="I196" i="7"/>
  <c r="H196" i="7"/>
  <c r="G196" i="7"/>
  <c r="F196" i="7"/>
  <c r="E196" i="7"/>
  <c r="D196" i="7"/>
  <c r="A196" i="7" s="1"/>
  <c r="C196" i="7"/>
  <c r="N195" i="7"/>
  <c r="M195" i="7"/>
  <c r="L195" i="7"/>
  <c r="K195" i="7"/>
  <c r="I195" i="7"/>
  <c r="H195" i="7"/>
  <c r="G195" i="7"/>
  <c r="F195" i="7"/>
  <c r="E195" i="7"/>
  <c r="D195" i="7"/>
  <c r="C195" i="7"/>
  <c r="A195" i="7"/>
  <c r="N194" i="7"/>
  <c r="M194" i="7"/>
  <c r="L194" i="7"/>
  <c r="I194" i="7" s="1"/>
  <c r="K194" i="7"/>
  <c r="H194" i="7"/>
  <c r="G194" i="7"/>
  <c r="F194" i="7"/>
  <c r="E194" i="7"/>
  <c r="D194" i="7"/>
  <c r="A194" i="7" s="1"/>
  <c r="C194" i="7"/>
  <c r="N193" i="7"/>
  <c r="M193" i="7"/>
  <c r="L193" i="7"/>
  <c r="K193" i="7"/>
  <c r="I193" i="7"/>
  <c r="H193" i="7"/>
  <c r="G193" i="7"/>
  <c r="F193" i="7"/>
  <c r="E193" i="7"/>
  <c r="D193" i="7"/>
  <c r="A193" i="7" s="1"/>
  <c r="C193" i="7"/>
  <c r="N192" i="7"/>
  <c r="M192" i="7"/>
  <c r="L192" i="7"/>
  <c r="I192" i="7" s="1"/>
  <c r="K192" i="7"/>
  <c r="H192" i="7"/>
  <c r="G192" i="7"/>
  <c r="F192" i="7"/>
  <c r="E192" i="7"/>
  <c r="D192" i="7"/>
  <c r="A192" i="7" s="1"/>
  <c r="C192" i="7"/>
  <c r="N191" i="7"/>
  <c r="M191" i="7"/>
  <c r="L191" i="7"/>
  <c r="I191" i="7" s="1"/>
  <c r="K191" i="7"/>
  <c r="H191" i="7"/>
  <c r="G191" i="7"/>
  <c r="F191" i="7"/>
  <c r="E191" i="7"/>
  <c r="D191" i="7"/>
  <c r="C191" i="7"/>
  <c r="A191" i="7"/>
  <c r="N190" i="7"/>
  <c r="M190" i="7"/>
  <c r="L190" i="7"/>
  <c r="I190" i="7" s="1"/>
  <c r="K190" i="7"/>
  <c r="H190" i="7"/>
  <c r="G190" i="7"/>
  <c r="F190" i="7"/>
  <c r="E190" i="7"/>
  <c r="D190" i="7"/>
  <c r="C190" i="7"/>
  <c r="A190" i="7"/>
  <c r="N189" i="7"/>
  <c r="M189" i="7"/>
  <c r="L189" i="7"/>
  <c r="K189" i="7"/>
  <c r="I189" i="7"/>
  <c r="H189" i="7"/>
  <c r="G189" i="7"/>
  <c r="F189" i="7"/>
  <c r="E189" i="7"/>
  <c r="D189" i="7"/>
  <c r="A189" i="7" s="1"/>
  <c r="C189" i="7"/>
  <c r="N188" i="7"/>
  <c r="M188" i="7"/>
  <c r="L188" i="7"/>
  <c r="K188" i="7"/>
  <c r="I188" i="7"/>
  <c r="H188" i="7"/>
  <c r="G188" i="7"/>
  <c r="F188" i="7"/>
  <c r="E188" i="7"/>
  <c r="D188" i="7"/>
  <c r="A188" i="7" s="1"/>
  <c r="C188" i="7"/>
  <c r="N187" i="7"/>
  <c r="M187" i="7"/>
  <c r="L187" i="7"/>
  <c r="I187" i="7" s="1"/>
  <c r="K187" i="7"/>
  <c r="H187" i="7"/>
  <c r="G187" i="7"/>
  <c r="F187" i="7"/>
  <c r="E187" i="7"/>
  <c r="D187" i="7"/>
  <c r="A187" i="7" s="1"/>
  <c r="C187" i="7"/>
  <c r="N186" i="7"/>
  <c r="M186" i="7"/>
  <c r="L186" i="7"/>
  <c r="I186" i="7" s="1"/>
  <c r="K186" i="7"/>
  <c r="H186" i="7"/>
  <c r="G186" i="7"/>
  <c r="F186" i="7"/>
  <c r="E186" i="7"/>
  <c r="D186" i="7"/>
  <c r="A186" i="7" s="1"/>
  <c r="C186" i="7"/>
  <c r="N185" i="7"/>
  <c r="M185" i="7"/>
  <c r="L185" i="7"/>
  <c r="I185" i="7" s="1"/>
  <c r="K185" i="7"/>
  <c r="H185" i="7"/>
  <c r="G185" i="7"/>
  <c r="F185" i="7"/>
  <c r="E185" i="7"/>
  <c r="D185" i="7"/>
  <c r="C185" i="7"/>
  <c r="A185" i="7"/>
  <c r="N184" i="7"/>
  <c r="M184" i="7"/>
  <c r="L184" i="7"/>
  <c r="I184" i="7" s="1"/>
  <c r="K184" i="7"/>
  <c r="H184" i="7"/>
  <c r="G184" i="7"/>
  <c r="F184" i="7"/>
  <c r="E184" i="7"/>
  <c r="D184" i="7"/>
  <c r="A184" i="7" s="1"/>
  <c r="C184" i="7"/>
  <c r="N183" i="7"/>
  <c r="M183" i="7"/>
  <c r="L183" i="7"/>
  <c r="K183" i="7"/>
  <c r="I183" i="7"/>
  <c r="H183" i="7"/>
  <c r="G183" i="7"/>
  <c r="F183" i="7"/>
  <c r="E183" i="7"/>
  <c r="D183" i="7"/>
  <c r="C183" i="7"/>
  <c r="A183" i="7"/>
  <c r="N182" i="7"/>
  <c r="M182" i="7"/>
  <c r="L182" i="7"/>
  <c r="I182" i="7" s="1"/>
  <c r="K182" i="7"/>
  <c r="H182" i="7"/>
  <c r="G182" i="7"/>
  <c r="F182" i="7"/>
  <c r="E182" i="7"/>
  <c r="D182" i="7"/>
  <c r="A182" i="7" s="1"/>
  <c r="C182" i="7"/>
  <c r="N181" i="7"/>
  <c r="M181" i="7"/>
  <c r="L181" i="7"/>
  <c r="K181" i="7"/>
  <c r="I181" i="7"/>
  <c r="H181" i="7"/>
  <c r="G181" i="7"/>
  <c r="F181" i="7"/>
  <c r="E181" i="7"/>
  <c r="D181" i="7"/>
  <c r="C181" i="7"/>
  <c r="A181" i="7"/>
  <c r="N180" i="7"/>
  <c r="M180" i="7"/>
  <c r="L180" i="7"/>
  <c r="I180" i="7" s="1"/>
  <c r="K180" i="7"/>
  <c r="H180" i="7"/>
  <c r="G180" i="7"/>
  <c r="F180" i="7"/>
  <c r="E180" i="7"/>
  <c r="D180" i="7"/>
  <c r="A180" i="7" s="1"/>
  <c r="C180" i="7"/>
  <c r="N179" i="7"/>
  <c r="M179" i="7"/>
  <c r="L179" i="7"/>
  <c r="K179" i="7"/>
  <c r="I179" i="7"/>
  <c r="H179" i="7"/>
  <c r="G179" i="7"/>
  <c r="F179" i="7"/>
  <c r="E179" i="7"/>
  <c r="D179" i="7"/>
  <c r="A179" i="7" s="1"/>
  <c r="C179" i="7"/>
  <c r="N178" i="7"/>
  <c r="M178" i="7"/>
  <c r="L178" i="7"/>
  <c r="I178" i="7" s="1"/>
  <c r="K178" i="7"/>
  <c r="H178" i="7"/>
  <c r="G178" i="7"/>
  <c r="F178" i="7"/>
  <c r="E178" i="7"/>
  <c r="D178" i="7"/>
  <c r="C178" i="7"/>
  <c r="A178" i="7"/>
  <c r="N177" i="7"/>
  <c r="M177" i="7"/>
  <c r="L177" i="7"/>
  <c r="I177" i="7" s="1"/>
  <c r="K177" i="7"/>
  <c r="H177" i="7"/>
  <c r="G177" i="7"/>
  <c r="F177" i="7"/>
  <c r="E177" i="7"/>
  <c r="D177" i="7"/>
  <c r="C177" i="7"/>
  <c r="A177" i="7"/>
  <c r="N176" i="7"/>
  <c r="M176" i="7"/>
  <c r="L176" i="7"/>
  <c r="I176" i="7" s="1"/>
  <c r="K176" i="7"/>
  <c r="H176" i="7"/>
  <c r="G176" i="7"/>
  <c r="F176" i="7"/>
  <c r="E176" i="7"/>
  <c r="D176" i="7"/>
  <c r="A176" i="7" s="1"/>
  <c r="C176" i="7"/>
  <c r="N175" i="7"/>
  <c r="M175" i="7"/>
  <c r="L175" i="7"/>
  <c r="K175" i="7"/>
  <c r="I175" i="7"/>
  <c r="H175" i="7"/>
  <c r="G175" i="7"/>
  <c r="F175" i="7"/>
  <c r="E175" i="7"/>
  <c r="D175" i="7"/>
  <c r="A175" i="7" s="1"/>
  <c r="C175" i="7"/>
  <c r="N174" i="7"/>
  <c r="M174" i="7"/>
  <c r="L174" i="7"/>
  <c r="I174" i="7" s="1"/>
  <c r="K174" i="7"/>
  <c r="H174" i="7"/>
  <c r="G174" i="7"/>
  <c r="F174" i="7"/>
  <c r="E174" i="7"/>
  <c r="D174" i="7"/>
  <c r="C174" i="7"/>
  <c r="A174" i="7"/>
  <c r="N173" i="7"/>
  <c r="M173" i="7"/>
  <c r="L173" i="7"/>
  <c r="I173" i="7" s="1"/>
  <c r="K173" i="7"/>
  <c r="H173" i="7"/>
  <c r="G173" i="7"/>
  <c r="F173" i="7"/>
  <c r="E173" i="7"/>
  <c r="D173" i="7"/>
  <c r="A173" i="7" s="1"/>
  <c r="C173" i="7"/>
  <c r="N172" i="7"/>
  <c r="M172" i="7"/>
  <c r="L172" i="7"/>
  <c r="K172" i="7"/>
  <c r="I172" i="7"/>
  <c r="H172" i="7"/>
  <c r="G172" i="7"/>
  <c r="F172" i="7"/>
  <c r="E172" i="7"/>
  <c r="D172" i="7"/>
  <c r="A172" i="7" s="1"/>
  <c r="C172" i="7"/>
  <c r="N171" i="7"/>
  <c r="M171" i="7"/>
  <c r="L171" i="7"/>
  <c r="I171" i="7" s="1"/>
  <c r="K171" i="7"/>
  <c r="H171" i="7"/>
  <c r="G171" i="7"/>
  <c r="F171" i="7"/>
  <c r="E171" i="7"/>
  <c r="D171" i="7"/>
  <c r="A171" i="7" s="1"/>
  <c r="C171" i="7"/>
  <c r="N170" i="7"/>
  <c r="M170" i="7"/>
  <c r="L170" i="7"/>
  <c r="I170" i="7" s="1"/>
  <c r="K170" i="7"/>
  <c r="H170" i="7"/>
  <c r="G170" i="7"/>
  <c r="F170" i="7"/>
  <c r="E170" i="7"/>
  <c r="D170" i="7"/>
  <c r="C170" i="7"/>
  <c r="A170" i="7"/>
  <c r="N169" i="7"/>
  <c r="M169" i="7"/>
  <c r="L169" i="7"/>
  <c r="I169" i="7" s="1"/>
  <c r="K169" i="7"/>
  <c r="H169" i="7"/>
  <c r="G169" i="7"/>
  <c r="F169" i="7"/>
  <c r="E169" i="7"/>
  <c r="D169" i="7"/>
  <c r="A169" i="7" s="1"/>
  <c r="C169" i="7"/>
  <c r="N168" i="7"/>
  <c r="M168" i="7"/>
  <c r="L168" i="7"/>
  <c r="K168" i="7"/>
  <c r="I168" i="7"/>
  <c r="H168" i="7"/>
  <c r="G168" i="7"/>
  <c r="F168" i="7"/>
  <c r="E168" i="7"/>
  <c r="D168" i="7"/>
  <c r="A168" i="7" s="1"/>
  <c r="C168" i="7"/>
  <c r="N167" i="7"/>
  <c r="M167" i="7"/>
  <c r="L167" i="7"/>
  <c r="I167" i="7" s="1"/>
  <c r="K167" i="7"/>
  <c r="H167" i="7"/>
  <c r="G167" i="7"/>
  <c r="F167" i="7"/>
  <c r="E167" i="7"/>
  <c r="D167" i="7"/>
  <c r="C167" i="7"/>
  <c r="A167" i="7"/>
  <c r="N166" i="7"/>
  <c r="M166" i="7"/>
  <c r="L166" i="7"/>
  <c r="I166" i="7" s="1"/>
  <c r="K166" i="7"/>
  <c r="H166" i="7"/>
  <c r="G166" i="7"/>
  <c r="F166" i="7"/>
  <c r="E166" i="7"/>
  <c r="D166" i="7"/>
  <c r="A166" i="7" s="1"/>
  <c r="C166" i="7"/>
  <c r="N165" i="7"/>
  <c r="M165" i="7"/>
  <c r="L165" i="7"/>
  <c r="K165" i="7"/>
  <c r="I165" i="7"/>
  <c r="H165" i="7"/>
  <c r="G165" i="7"/>
  <c r="F165" i="7"/>
  <c r="E165" i="7"/>
  <c r="D165" i="7"/>
  <c r="C165" i="7"/>
  <c r="A165" i="7"/>
  <c r="N164" i="7"/>
  <c r="M164" i="7"/>
  <c r="L164" i="7"/>
  <c r="K164" i="7"/>
  <c r="I164" i="7"/>
  <c r="H164" i="7"/>
  <c r="G164" i="7"/>
  <c r="F164" i="7"/>
  <c r="E164" i="7"/>
  <c r="D164" i="7"/>
  <c r="A164" i="7" s="1"/>
  <c r="C164" i="7"/>
  <c r="N163" i="7"/>
  <c r="M163" i="7"/>
  <c r="L163" i="7"/>
  <c r="K163" i="7"/>
  <c r="I163" i="7"/>
  <c r="H163" i="7"/>
  <c r="G163" i="7"/>
  <c r="F163" i="7"/>
  <c r="E163" i="7"/>
  <c r="D163" i="7"/>
  <c r="C163" i="7"/>
  <c r="A163" i="7"/>
  <c r="N162" i="7"/>
  <c r="M162" i="7"/>
  <c r="L162" i="7"/>
  <c r="I162" i="7" s="1"/>
  <c r="K162" i="7"/>
  <c r="H162" i="7"/>
  <c r="G162" i="7"/>
  <c r="F162" i="7"/>
  <c r="E162" i="7"/>
  <c r="D162" i="7"/>
  <c r="A162" i="7" s="1"/>
  <c r="C162" i="7"/>
  <c r="N161" i="7"/>
  <c r="M161" i="7"/>
  <c r="L161" i="7"/>
  <c r="K161" i="7"/>
  <c r="I161" i="7"/>
  <c r="H161" i="7"/>
  <c r="G161" i="7"/>
  <c r="F161" i="7"/>
  <c r="E161" i="7"/>
  <c r="D161" i="7"/>
  <c r="A161" i="7" s="1"/>
  <c r="C161" i="7"/>
  <c r="N160" i="7"/>
  <c r="M160" i="7"/>
  <c r="L160" i="7"/>
  <c r="I160" i="7" s="1"/>
  <c r="K160" i="7"/>
  <c r="H160" i="7"/>
  <c r="G160" i="7"/>
  <c r="F160" i="7"/>
  <c r="E160" i="7"/>
  <c r="D160" i="7"/>
  <c r="A160" i="7" s="1"/>
  <c r="C160" i="7"/>
  <c r="N159" i="7"/>
  <c r="M159" i="7"/>
  <c r="L159" i="7"/>
  <c r="I159" i="7" s="1"/>
  <c r="K159" i="7"/>
  <c r="H159" i="7"/>
  <c r="G159" i="7"/>
  <c r="F159" i="7"/>
  <c r="E159" i="7"/>
  <c r="D159" i="7"/>
  <c r="C159" i="7"/>
  <c r="A159" i="7"/>
  <c r="N158" i="7"/>
  <c r="M158" i="7"/>
  <c r="L158" i="7"/>
  <c r="I158" i="7" s="1"/>
  <c r="K158" i="7"/>
  <c r="H158" i="7"/>
  <c r="G158" i="7"/>
  <c r="F158" i="7"/>
  <c r="E158" i="7"/>
  <c r="D158" i="7"/>
  <c r="C158" i="7"/>
  <c r="A158" i="7"/>
  <c r="N157" i="7"/>
  <c r="M157" i="7"/>
  <c r="L157" i="7"/>
  <c r="K157" i="7"/>
  <c r="I157" i="7"/>
  <c r="H157" i="7"/>
  <c r="G157" i="7"/>
  <c r="F157" i="7"/>
  <c r="E157" i="7"/>
  <c r="D157" i="7"/>
  <c r="A157" i="7" s="1"/>
  <c r="C157" i="7"/>
  <c r="N156" i="7"/>
  <c r="M156" i="7"/>
  <c r="L156" i="7"/>
  <c r="K156" i="7"/>
  <c r="I156" i="7"/>
  <c r="H156" i="7"/>
  <c r="G156" i="7"/>
  <c r="F156" i="7"/>
  <c r="E156" i="7"/>
  <c r="D156" i="7"/>
  <c r="A156" i="7" s="1"/>
  <c r="C156" i="7"/>
  <c r="N155" i="7"/>
  <c r="M155" i="7"/>
  <c r="L155" i="7"/>
  <c r="I155" i="7" s="1"/>
  <c r="K155" i="7"/>
  <c r="H155" i="7"/>
  <c r="G155" i="7"/>
  <c r="F155" i="7"/>
  <c r="E155" i="7"/>
  <c r="D155" i="7"/>
  <c r="A155" i="7" s="1"/>
  <c r="C155" i="7"/>
  <c r="N154" i="7"/>
  <c r="M154" i="7"/>
  <c r="L154" i="7"/>
  <c r="I154" i="7" s="1"/>
  <c r="K154" i="7"/>
  <c r="H154" i="7"/>
  <c r="G154" i="7"/>
  <c r="F154" i="7"/>
  <c r="E154" i="7"/>
  <c r="D154" i="7"/>
  <c r="A154" i="7" s="1"/>
  <c r="C154" i="7"/>
  <c r="N153" i="7"/>
  <c r="M153" i="7"/>
  <c r="L153" i="7"/>
  <c r="I153" i="7" s="1"/>
  <c r="K153" i="7"/>
  <c r="H153" i="7"/>
  <c r="G153" i="7"/>
  <c r="F153" i="7"/>
  <c r="E153" i="7"/>
  <c r="D153" i="7"/>
  <c r="C153" i="7"/>
  <c r="A153" i="7"/>
  <c r="N152" i="7"/>
  <c r="M152" i="7"/>
  <c r="L152" i="7"/>
  <c r="I152" i="7" s="1"/>
  <c r="K152" i="7"/>
  <c r="H152" i="7"/>
  <c r="G152" i="7"/>
  <c r="F152" i="7"/>
  <c r="E152" i="7"/>
  <c r="D152" i="7"/>
  <c r="A152" i="7" s="1"/>
  <c r="C152" i="7"/>
  <c r="N151" i="7"/>
  <c r="M151" i="7"/>
  <c r="L151" i="7"/>
  <c r="K151" i="7"/>
  <c r="I151" i="7"/>
  <c r="H151" i="7"/>
  <c r="G151" i="7"/>
  <c r="F151" i="7"/>
  <c r="E151" i="7"/>
  <c r="D151" i="7"/>
  <c r="C151" i="7"/>
  <c r="A151" i="7"/>
  <c r="N150" i="7"/>
  <c r="M150" i="7"/>
  <c r="L150" i="7"/>
  <c r="I150" i="7" s="1"/>
  <c r="K150" i="7"/>
  <c r="H150" i="7"/>
  <c r="G150" i="7"/>
  <c r="F150" i="7"/>
  <c r="E150" i="7"/>
  <c r="D150" i="7"/>
  <c r="A150" i="7" s="1"/>
  <c r="C150" i="7"/>
  <c r="N149" i="7"/>
  <c r="M149" i="7"/>
  <c r="L149" i="7"/>
  <c r="K149" i="7"/>
  <c r="I149" i="7"/>
  <c r="H149" i="7"/>
  <c r="G149" i="7"/>
  <c r="F149" i="7"/>
  <c r="E149" i="7"/>
  <c r="D149" i="7"/>
  <c r="C149" i="7"/>
  <c r="A149" i="7"/>
  <c r="N148" i="7"/>
  <c r="M148" i="7"/>
  <c r="L148" i="7"/>
  <c r="I148" i="7" s="1"/>
  <c r="K148" i="7"/>
  <c r="H148" i="7"/>
  <c r="G148" i="7"/>
  <c r="F148" i="7"/>
  <c r="E148" i="7"/>
  <c r="D148" i="7"/>
  <c r="A148" i="7" s="1"/>
  <c r="C148" i="7"/>
  <c r="N147" i="7"/>
  <c r="M147" i="7"/>
  <c r="L147" i="7"/>
  <c r="K147" i="7"/>
  <c r="I147" i="7"/>
  <c r="H147" i="7"/>
  <c r="G147" i="7"/>
  <c r="F147" i="7"/>
  <c r="E147" i="7"/>
  <c r="D147" i="7"/>
  <c r="A147" i="7" s="1"/>
  <c r="C147" i="7"/>
  <c r="N146" i="7"/>
  <c r="M146" i="7"/>
  <c r="L146" i="7"/>
  <c r="I146" i="7" s="1"/>
  <c r="K146" i="7"/>
  <c r="H146" i="7"/>
  <c r="G146" i="7"/>
  <c r="F146" i="7"/>
  <c r="E146" i="7"/>
  <c r="D146" i="7"/>
  <c r="C146" i="7"/>
  <c r="A146" i="7"/>
  <c r="N145" i="7"/>
  <c r="M145" i="7"/>
  <c r="L145" i="7"/>
  <c r="I145" i="7" s="1"/>
  <c r="K145" i="7"/>
  <c r="H145" i="7"/>
  <c r="G145" i="7"/>
  <c r="F145" i="7"/>
  <c r="E145" i="7"/>
  <c r="D145" i="7"/>
  <c r="C145" i="7"/>
  <c r="A145" i="7"/>
  <c r="N144" i="7"/>
  <c r="M144" i="7"/>
  <c r="L144" i="7"/>
  <c r="I144" i="7" s="1"/>
  <c r="K144" i="7"/>
  <c r="H144" i="7"/>
  <c r="G144" i="7"/>
  <c r="F144" i="7"/>
  <c r="E144" i="7"/>
  <c r="D144" i="7"/>
  <c r="A144" i="7" s="1"/>
  <c r="C144" i="7"/>
  <c r="N143" i="7"/>
  <c r="M143" i="7"/>
  <c r="L143" i="7"/>
  <c r="K143" i="7"/>
  <c r="I143" i="7"/>
  <c r="H143" i="7"/>
  <c r="G143" i="7"/>
  <c r="F143" i="7"/>
  <c r="E143" i="7"/>
  <c r="D143" i="7"/>
  <c r="A143" i="7" s="1"/>
  <c r="C143" i="7"/>
  <c r="N142" i="7"/>
  <c r="M142" i="7"/>
  <c r="L142" i="7"/>
  <c r="I142" i="7" s="1"/>
  <c r="K142" i="7"/>
  <c r="H142" i="7"/>
  <c r="G142" i="7"/>
  <c r="F142" i="7"/>
  <c r="E142" i="7"/>
  <c r="D142" i="7"/>
  <c r="C142" i="7"/>
  <c r="A142" i="7"/>
  <c r="N141" i="7"/>
  <c r="M141" i="7"/>
  <c r="L141" i="7"/>
  <c r="I141" i="7" s="1"/>
  <c r="K141" i="7"/>
  <c r="H141" i="7"/>
  <c r="G141" i="7"/>
  <c r="F141" i="7"/>
  <c r="E141" i="7"/>
  <c r="D141" i="7"/>
  <c r="A141" i="7" s="1"/>
  <c r="C141" i="7"/>
  <c r="N140" i="7"/>
  <c r="M140" i="7"/>
  <c r="L140" i="7"/>
  <c r="K140" i="7"/>
  <c r="I140" i="7"/>
  <c r="H140" i="7"/>
  <c r="G140" i="7"/>
  <c r="F140" i="7"/>
  <c r="E140" i="7"/>
  <c r="D140" i="7"/>
  <c r="A140" i="7" s="1"/>
  <c r="C140" i="7"/>
  <c r="N139" i="7"/>
  <c r="M139" i="7"/>
  <c r="L139" i="7"/>
  <c r="I139" i="7" s="1"/>
  <c r="K139" i="7"/>
  <c r="H139" i="7"/>
  <c r="G139" i="7"/>
  <c r="F139" i="7"/>
  <c r="E139" i="7"/>
  <c r="D139" i="7"/>
  <c r="A139" i="7" s="1"/>
  <c r="C139" i="7"/>
  <c r="N138" i="7"/>
  <c r="M138" i="7"/>
  <c r="L138" i="7"/>
  <c r="I138" i="7" s="1"/>
  <c r="K138" i="7"/>
  <c r="H138" i="7"/>
  <c r="G138" i="7"/>
  <c r="F138" i="7"/>
  <c r="E138" i="7"/>
  <c r="D138" i="7"/>
  <c r="C138" i="7"/>
  <c r="A138" i="7"/>
  <c r="N137" i="7"/>
  <c r="M137" i="7"/>
  <c r="L137" i="7"/>
  <c r="I137" i="7" s="1"/>
  <c r="K137" i="7"/>
  <c r="H137" i="7"/>
  <c r="G137" i="7"/>
  <c r="F137" i="7"/>
  <c r="E137" i="7"/>
  <c r="D137" i="7"/>
  <c r="A137" i="7" s="1"/>
  <c r="C137" i="7"/>
  <c r="N136" i="7"/>
  <c r="M136" i="7"/>
  <c r="L136" i="7"/>
  <c r="K136" i="7"/>
  <c r="I136" i="7"/>
  <c r="H136" i="7"/>
  <c r="G136" i="7"/>
  <c r="F136" i="7"/>
  <c r="E136" i="7"/>
  <c r="D136" i="7"/>
  <c r="A136" i="7" s="1"/>
  <c r="C136" i="7"/>
  <c r="N135" i="7"/>
  <c r="M135" i="7"/>
  <c r="L135" i="7"/>
  <c r="I135" i="7" s="1"/>
  <c r="K135" i="7"/>
  <c r="H135" i="7"/>
  <c r="G135" i="7"/>
  <c r="F135" i="7"/>
  <c r="E135" i="7"/>
  <c r="D135" i="7"/>
  <c r="C135" i="7"/>
  <c r="A135" i="7"/>
  <c r="N134" i="7"/>
  <c r="M134" i="7"/>
  <c r="L134" i="7"/>
  <c r="I134" i="7" s="1"/>
  <c r="K134" i="7"/>
  <c r="H134" i="7"/>
  <c r="G134" i="7"/>
  <c r="F134" i="7"/>
  <c r="E134" i="7"/>
  <c r="D134" i="7"/>
  <c r="A134" i="7" s="1"/>
  <c r="C134" i="7"/>
  <c r="N133" i="7"/>
  <c r="M133" i="7"/>
  <c r="L133" i="7"/>
  <c r="K133" i="7"/>
  <c r="I133" i="7"/>
  <c r="H133" i="7"/>
  <c r="G133" i="7"/>
  <c r="F133" i="7"/>
  <c r="E133" i="7"/>
  <c r="D133" i="7"/>
  <c r="C133" i="7"/>
  <c r="A133" i="7"/>
  <c r="N132" i="7"/>
  <c r="M132" i="7"/>
  <c r="L132" i="7"/>
  <c r="K132" i="7"/>
  <c r="I132" i="7"/>
  <c r="H132" i="7"/>
  <c r="G132" i="7"/>
  <c r="F132" i="7"/>
  <c r="E132" i="7"/>
  <c r="D132" i="7"/>
  <c r="A132" i="7" s="1"/>
  <c r="C132" i="7"/>
  <c r="N131" i="7"/>
  <c r="M131" i="7"/>
  <c r="L131" i="7"/>
  <c r="K131" i="7"/>
  <c r="I131" i="7"/>
  <c r="H131" i="7"/>
  <c r="G131" i="7"/>
  <c r="F131" i="7"/>
  <c r="E131" i="7"/>
  <c r="D131" i="7"/>
  <c r="C131" i="7"/>
  <c r="A131" i="7"/>
  <c r="N130" i="7"/>
  <c r="M130" i="7"/>
  <c r="L130" i="7"/>
  <c r="I130" i="7" s="1"/>
  <c r="K130" i="7"/>
  <c r="H130" i="7"/>
  <c r="G130" i="7"/>
  <c r="F130" i="7"/>
  <c r="E130" i="7"/>
  <c r="D130" i="7"/>
  <c r="A130" i="7" s="1"/>
  <c r="C130" i="7"/>
  <c r="N129" i="7"/>
  <c r="M129" i="7"/>
  <c r="L129" i="7"/>
  <c r="K129" i="7"/>
  <c r="I129" i="7"/>
  <c r="H129" i="7"/>
  <c r="G129" i="7"/>
  <c r="F129" i="7"/>
  <c r="E129" i="7"/>
  <c r="D129" i="7"/>
  <c r="A129" i="7" s="1"/>
  <c r="C129" i="7"/>
  <c r="N128" i="7"/>
  <c r="M128" i="7"/>
  <c r="L128" i="7"/>
  <c r="I128" i="7" s="1"/>
  <c r="K128" i="7"/>
  <c r="H128" i="7"/>
  <c r="G128" i="7"/>
  <c r="F128" i="7"/>
  <c r="E128" i="7"/>
  <c r="D128" i="7"/>
  <c r="A128" i="7" s="1"/>
  <c r="C128" i="7"/>
  <c r="N127" i="7"/>
  <c r="M127" i="7"/>
  <c r="L127" i="7"/>
  <c r="I127" i="7" s="1"/>
  <c r="K127" i="7"/>
  <c r="H127" i="7"/>
  <c r="G127" i="7"/>
  <c r="F127" i="7"/>
  <c r="E127" i="7"/>
  <c r="D127" i="7"/>
  <c r="C127" i="7"/>
  <c r="A127" i="7"/>
  <c r="N126" i="7"/>
  <c r="M126" i="7"/>
  <c r="L126" i="7"/>
  <c r="I126" i="7" s="1"/>
  <c r="K126" i="7"/>
  <c r="H126" i="7"/>
  <c r="G126" i="7"/>
  <c r="F126" i="7"/>
  <c r="E126" i="7"/>
  <c r="D126" i="7"/>
  <c r="C126" i="7"/>
  <c r="A126" i="7"/>
  <c r="N125" i="7"/>
  <c r="M125" i="7"/>
  <c r="L125" i="7"/>
  <c r="K125" i="7"/>
  <c r="I125" i="7"/>
  <c r="H125" i="7"/>
  <c r="G125" i="7"/>
  <c r="F125" i="7"/>
  <c r="E125" i="7"/>
  <c r="D125" i="7"/>
  <c r="A125" i="7" s="1"/>
  <c r="C125" i="7"/>
  <c r="N124" i="7"/>
  <c r="M124" i="7"/>
  <c r="L124" i="7"/>
  <c r="K124" i="7"/>
  <c r="I124" i="7"/>
  <c r="H124" i="7"/>
  <c r="G124" i="7"/>
  <c r="F124" i="7"/>
  <c r="E124" i="7"/>
  <c r="D124" i="7"/>
  <c r="A124" i="7" s="1"/>
  <c r="C124" i="7"/>
  <c r="N123" i="7"/>
  <c r="M123" i="7"/>
  <c r="L123" i="7"/>
  <c r="I123" i="7" s="1"/>
  <c r="K123" i="7"/>
  <c r="H123" i="7"/>
  <c r="G123" i="7"/>
  <c r="F123" i="7"/>
  <c r="E123" i="7"/>
  <c r="D123" i="7"/>
  <c r="A123" i="7" s="1"/>
  <c r="C123" i="7"/>
  <c r="N122" i="7"/>
  <c r="M122" i="7"/>
  <c r="L122" i="7"/>
  <c r="I122" i="7" s="1"/>
  <c r="K122" i="7"/>
  <c r="H122" i="7"/>
  <c r="G122" i="7"/>
  <c r="F122" i="7"/>
  <c r="E122" i="7"/>
  <c r="D122" i="7"/>
  <c r="A122" i="7" s="1"/>
  <c r="C122" i="7"/>
  <c r="N121" i="7"/>
  <c r="M121" i="7"/>
  <c r="L121" i="7"/>
  <c r="I121" i="7" s="1"/>
  <c r="K121" i="7"/>
  <c r="H121" i="7"/>
  <c r="G121" i="7"/>
  <c r="F121" i="7"/>
  <c r="E121" i="7"/>
  <c r="D121" i="7"/>
  <c r="C121" i="7"/>
  <c r="A121" i="7"/>
  <c r="N120" i="7"/>
  <c r="M120" i="7"/>
  <c r="L120" i="7"/>
  <c r="I120" i="7" s="1"/>
  <c r="K120" i="7"/>
  <c r="H120" i="7"/>
  <c r="G120" i="7"/>
  <c r="F120" i="7"/>
  <c r="E120" i="7"/>
  <c r="D120" i="7"/>
  <c r="A120" i="7" s="1"/>
  <c r="C120" i="7"/>
  <c r="N119" i="7"/>
  <c r="M119" i="7"/>
  <c r="L119" i="7"/>
  <c r="K119" i="7"/>
  <c r="I119" i="7"/>
  <c r="H119" i="7"/>
  <c r="G119" i="7"/>
  <c r="F119" i="7"/>
  <c r="E119" i="7"/>
  <c r="D119" i="7"/>
  <c r="C119" i="7"/>
  <c r="A119" i="7"/>
  <c r="N118" i="7"/>
  <c r="M118" i="7"/>
  <c r="L118" i="7"/>
  <c r="I118" i="7" s="1"/>
  <c r="K118" i="7"/>
  <c r="H118" i="7"/>
  <c r="G118" i="7"/>
  <c r="F118" i="7"/>
  <c r="E118" i="7"/>
  <c r="D118" i="7"/>
  <c r="A118" i="7" s="1"/>
  <c r="C118" i="7"/>
  <c r="N117" i="7"/>
  <c r="M117" i="7"/>
  <c r="L117" i="7"/>
  <c r="K117" i="7"/>
  <c r="I117" i="7"/>
  <c r="H117" i="7"/>
  <c r="G117" i="7"/>
  <c r="F117" i="7"/>
  <c r="E117" i="7"/>
  <c r="D117" i="7"/>
  <c r="C117" i="7"/>
  <c r="A117" i="7"/>
  <c r="N116" i="7"/>
  <c r="M116" i="7"/>
  <c r="L116" i="7"/>
  <c r="I116" i="7" s="1"/>
  <c r="K116" i="7"/>
  <c r="H116" i="7"/>
  <c r="G116" i="7"/>
  <c r="F116" i="7"/>
  <c r="E116" i="7"/>
  <c r="D116" i="7"/>
  <c r="A116" i="7" s="1"/>
  <c r="C116" i="7"/>
  <c r="N115" i="7"/>
  <c r="M115" i="7"/>
  <c r="L115" i="7"/>
  <c r="K115" i="7"/>
  <c r="I115" i="7"/>
  <c r="H115" i="7"/>
  <c r="G115" i="7"/>
  <c r="F115" i="7"/>
  <c r="E115" i="7"/>
  <c r="D115" i="7"/>
  <c r="A115" i="7" s="1"/>
  <c r="C115" i="7"/>
  <c r="N114" i="7"/>
  <c r="M114" i="7"/>
  <c r="L114" i="7"/>
  <c r="I114" i="7" s="1"/>
  <c r="K114" i="7"/>
  <c r="H114" i="7"/>
  <c r="G114" i="7"/>
  <c r="F114" i="7"/>
  <c r="E114" i="7"/>
  <c r="D114" i="7"/>
  <c r="C114" i="7"/>
  <c r="A114" i="7"/>
  <c r="N113" i="7"/>
  <c r="M113" i="7"/>
  <c r="L113" i="7"/>
  <c r="I113" i="7" s="1"/>
  <c r="K113" i="7"/>
  <c r="H113" i="7"/>
  <c r="G113" i="7"/>
  <c r="F113" i="7"/>
  <c r="E113" i="7"/>
  <c r="D113" i="7"/>
  <c r="C113" i="7"/>
  <c r="A113" i="7"/>
  <c r="N112" i="7"/>
  <c r="M112" i="7"/>
  <c r="L112" i="7"/>
  <c r="K112" i="7"/>
  <c r="I112" i="7"/>
  <c r="H112" i="7"/>
  <c r="G112" i="7"/>
  <c r="F112" i="7"/>
  <c r="E112" i="7"/>
  <c r="D112" i="7"/>
  <c r="A112" i="7" s="1"/>
  <c r="C112" i="7"/>
  <c r="N111" i="7"/>
  <c r="M111" i="7"/>
  <c r="L111" i="7"/>
  <c r="K111" i="7"/>
  <c r="I111" i="7"/>
  <c r="H111" i="7"/>
  <c r="G111" i="7"/>
  <c r="F111" i="7"/>
  <c r="E111" i="7"/>
  <c r="D111" i="7"/>
  <c r="A111" i="7" s="1"/>
  <c r="C111" i="7"/>
  <c r="N110" i="7"/>
  <c r="M110" i="7"/>
  <c r="L110" i="7"/>
  <c r="I110" i="7" s="1"/>
  <c r="K110" i="7"/>
  <c r="H110" i="7"/>
  <c r="G110" i="7"/>
  <c r="F110" i="7"/>
  <c r="E110" i="7"/>
  <c r="D110" i="7"/>
  <c r="C110" i="7"/>
  <c r="A110" i="7"/>
  <c r="N109" i="7"/>
  <c r="M109" i="7"/>
  <c r="L109" i="7"/>
  <c r="I109" i="7" s="1"/>
  <c r="K109" i="7"/>
  <c r="H109" i="7"/>
  <c r="G109" i="7"/>
  <c r="F109" i="7"/>
  <c r="E109" i="7"/>
  <c r="D109" i="7"/>
  <c r="A109" i="7" s="1"/>
  <c r="C109" i="7"/>
  <c r="N108" i="7"/>
  <c r="M108" i="7"/>
  <c r="L108" i="7"/>
  <c r="K108" i="7"/>
  <c r="I108" i="7"/>
  <c r="H108" i="7"/>
  <c r="G108" i="7"/>
  <c r="F108" i="7"/>
  <c r="E108" i="7"/>
  <c r="D108" i="7"/>
  <c r="A108" i="7" s="1"/>
  <c r="C108" i="7"/>
  <c r="N107" i="7"/>
  <c r="M107" i="7"/>
  <c r="L107" i="7"/>
  <c r="I107" i="7" s="1"/>
  <c r="K107" i="7"/>
  <c r="H107" i="7"/>
  <c r="G107" i="7"/>
  <c r="F107" i="7"/>
  <c r="E107" i="7"/>
  <c r="D107" i="7"/>
  <c r="C107" i="7"/>
  <c r="A107" i="7"/>
  <c r="N106" i="7"/>
  <c r="M106" i="7"/>
  <c r="L106" i="7"/>
  <c r="I106" i="7" s="1"/>
  <c r="K106" i="7"/>
  <c r="H106" i="7"/>
  <c r="G106" i="7"/>
  <c r="F106" i="7"/>
  <c r="E106" i="7"/>
  <c r="D106" i="7"/>
  <c r="C106" i="7"/>
  <c r="A106" i="7"/>
  <c r="N105" i="7"/>
  <c r="M105" i="7"/>
  <c r="L105" i="7"/>
  <c r="K105" i="7"/>
  <c r="I105" i="7"/>
  <c r="H105" i="7"/>
  <c r="G105" i="7"/>
  <c r="F105" i="7"/>
  <c r="E105" i="7"/>
  <c r="D105" i="7"/>
  <c r="C105" i="7"/>
  <c r="A105" i="7"/>
  <c r="N104" i="7"/>
  <c r="M104" i="7"/>
  <c r="L104" i="7"/>
  <c r="K104" i="7"/>
  <c r="I104" i="7"/>
  <c r="H104" i="7"/>
  <c r="G104" i="7"/>
  <c r="F104" i="7"/>
  <c r="E104" i="7"/>
  <c r="D104" i="7"/>
  <c r="A104" i="7" s="1"/>
  <c r="C104" i="7"/>
  <c r="N103" i="7"/>
  <c r="M103" i="7"/>
  <c r="L103" i="7"/>
  <c r="K103" i="7"/>
  <c r="I103" i="7"/>
  <c r="H103" i="7"/>
  <c r="G103" i="7"/>
  <c r="F103" i="7"/>
  <c r="E103" i="7"/>
  <c r="D103" i="7"/>
  <c r="C103" i="7"/>
  <c r="A103" i="7"/>
  <c r="N102" i="7"/>
  <c r="M102" i="7"/>
  <c r="L102" i="7"/>
  <c r="I102" i="7" s="1"/>
  <c r="K102" i="7"/>
  <c r="H102" i="7"/>
  <c r="G102" i="7"/>
  <c r="F102" i="7"/>
  <c r="E102" i="7"/>
  <c r="D102" i="7"/>
  <c r="A102" i="7" s="1"/>
  <c r="C102" i="7"/>
  <c r="N101" i="7"/>
  <c r="M101" i="7"/>
  <c r="L101" i="7"/>
  <c r="K101" i="7"/>
  <c r="I101" i="7"/>
  <c r="H101" i="7"/>
  <c r="G101" i="7"/>
  <c r="F101" i="7"/>
  <c r="E101" i="7"/>
  <c r="D101" i="7"/>
  <c r="A101" i="7" s="1"/>
  <c r="C101" i="7"/>
  <c r="N100" i="7"/>
  <c r="M100" i="7"/>
  <c r="L100" i="7"/>
  <c r="K100" i="7"/>
  <c r="I100" i="7"/>
  <c r="H100" i="7"/>
  <c r="G100" i="7"/>
  <c r="F100" i="7"/>
  <c r="E100" i="7"/>
  <c r="D100" i="7"/>
  <c r="A100" i="7" s="1"/>
  <c r="C100" i="7"/>
  <c r="N99" i="7"/>
  <c r="M99" i="7"/>
  <c r="L99" i="7"/>
  <c r="I99" i="7" s="1"/>
  <c r="K99" i="7"/>
  <c r="H99" i="7"/>
  <c r="G99" i="7"/>
  <c r="F99" i="7"/>
  <c r="E99" i="7"/>
  <c r="D99" i="7"/>
  <c r="C99" i="7"/>
  <c r="A99" i="7"/>
  <c r="N98" i="7"/>
  <c r="M98" i="7"/>
  <c r="L98" i="7"/>
  <c r="I98" i="7" s="1"/>
  <c r="K98" i="7"/>
  <c r="H98" i="7"/>
  <c r="G98" i="7"/>
  <c r="F98" i="7"/>
  <c r="E98" i="7"/>
  <c r="D98" i="7"/>
  <c r="C98" i="7"/>
  <c r="A98" i="7"/>
  <c r="N97" i="7"/>
  <c r="M97" i="7"/>
  <c r="L97" i="7"/>
  <c r="K97" i="7"/>
  <c r="I97" i="7"/>
  <c r="H97" i="7"/>
  <c r="G97" i="7"/>
  <c r="F97" i="7"/>
  <c r="E97" i="7"/>
  <c r="D97" i="7"/>
  <c r="A97" i="7" s="1"/>
  <c r="C97" i="7"/>
  <c r="N96" i="7"/>
  <c r="M96" i="7"/>
  <c r="L96" i="7"/>
  <c r="I96" i="7" s="1"/>
  <c r="K96" i="7"/>
  <c r="H96" i="7"/>
  <c r="G96" i="7"/>
  <c r="F96" i="7"/>
  <c r="E96" i="7"/>
  <c r="D96" i="7"/>
  <c r="A96" i="7" s="1"/>
  <c r="C96" i="7"/>
  <c r="N95" i="7"/>
  <c r="M95" i="7"/>
  <c r="L95" i="7"/>
  <c r="I95" i="7" s="1"/>
  <c r="K95" i="7"/>
  <c r="H95" i="7"/>
  <c r="G95" i="7"/>
  <c r="F95" i="7"/>
  <c r="E95" i="7"/>
  <c r="D95" i="7"/>
  <c r="C95" i="7"/>
  <c r="A95" i="7"/>
  <c r="N94" i="7"/>
  <c r="M94" i="7"/>
  <c r="L94" i="7"/>
  <c r="I94" i="7" s="1"/>
  <c r="K94" i="7"/>
  <c r="H94" i="7"/>
  <c r="G94" i="7"/>
  <c r="F94" i="7"/>
  <c r="E94" i="7"/>
  <c r="D94" i="7"/>
  <c r="A94" i="7" s="1"/>
  <c r="C94" i="7"/>
  <c r="N93" i="7"/>
  <c r="M93" i="7"/>
  <c r="L93" i="7"/>
  <c r="K93" i="7"/>
  <c r="I93" i="7"/>
  <c r="H93" i="7"/>
  <c r="G93" i="7"/>
  <c r="F93" i="7"/>
  <c r="E93" i="7"/>
  <c r="D93" i="7"/>
  <c r="A93" i="7" s="1"/>
  <c r="C93" i="7"/>
  <c r="N92" i="7"/>
  <c r="M92" i="7"/>
  <c r="L92" i="7"/>
  <c r="K92" i="7"/>
  <c r="I92" i="7"/>
  <c r="H92" i="7"/>
  <c r="G92" i="7"/>
  <c r="F92" i="7"/>
  <c r="E92" i="7"/>
  <c r="D92" i="7"/>
  <c r="A92" i="7" s="1"/>
  <c r="C92" i="7"/>
  <c r="N91" i="7"/>
  <c r="M91" i="7"/>
  <c r="L91" i="7"/>
  <c r="I91" i="7" s="1"/>
  <c r="K91" i="7"/>
  <c r="H91" i="7"/>
  <c r="G91" i="7"/>
  <c r="F91" i="7"/>
  <c r="E91" i="7"/>
  <c r="D91" i="7"/>
  <c r="A91" i="7" s="1"/>
  <c r="C91" i="7"/>
  <c r="N90" i="7"/>
  <c r="M90" i="7"/>
  <c r="L90" i="7"/>
  <c r="I90" i="7" s="1"/>
  <c r="K90" i="7"/>
  <c r="H90" i="7"/>
  <c r="G90" i="7"/>
  <c r="F90" i="7"/>
  <c r="E90" i="7"/>
  <c r="D90" i="7"/>
  <c r="A90" i="7" s="1"/>
  <c r="C90" i="7"/>
  <c r="N89" i="7"/>
  <c r="M89" i="7"/>
  <c r="L89" i="7"/>
  <c r="I89" i="7" s="1"/>
  <c r="K89" i="7"/>
  <c r="H89" i="7"/>
  <c r="G89" i="7"/>
  <c r="F89" i="7"/>
  <c r="E89" i="7"/>
  <c r="D89" i="7"/>
  <c r="C89" i="7"/>
  <c r="A89" i="7"/>
  <c r="N88" i="7"/>
  <c r="M88" i="7"/>
  <c r="L88" i="7"/>
  <c r="I88" i="7" s="1"/>
  <c r="K88" i="7"/>
  <c r="H88" i="7"/>
  <c r="G88" i="7"/>
  <c r="F88" i="7"/>
  <c r="E88" i="7"/>
  <c r="D88" i="7"/>
  <c r="A88" i="7" s="1"/>
  <c r="C88" i="7"/>
  <c r="N87" i="7"/>
  <c r="M87" i="7"/>
  <c r="L87" i="7"/>
  <c r="K87" i="7"/>
  <c r="I87" i="7"/>
  <c r="H87" i="7"/>
  <c r="G87" i="7"/>
  <c r="F87" i="7"/>
  <c r="E87" i="7"/>
  <c r="D87" i="7"/>
  <c r="C87" i="7"/>
  <c r="A87" i="7"/>
  <c r="N86" i="7"/>
  <c r="M86" i="7"/>
  <c r="L86" i="7"/>
  <c r="I86" i="7" s="1"/>
  <c r="K86" i="7"/>
  <c r="H86" i="7"/>
  <c r="G86" i="7"/>
  <c r="F86" i="7"/>
  <c r="E86" i="7"/>
  <c r="D86" i="7"/>
  <c r="A86" i="7" s="1"/>
  <c r="C86" i="7"/>
  <c r="N85" i="7"/>
  <c r="M85" i="7"/>
  <c r="L85" i="7"/>
  <c r="K85" i="7"/>
  <c r="I85" i="7"/>
  <c r="H85" i="7"/>
  <c r="G85" i="7"/>
  <c r="F85" i="7"/>
  <c r="E85" i="7"/>
  <c r="D85" i="7"/>
  <c r="C85" i="7"/>
  <c r="A85" i="7"/>
  <c r="N84" i="7"/>
  <c r="M84" i="7"/>
  <c r="L84" i="7"/>
  <c r="I84" i="7" s="1"/>
  <c r="K84" i="7"/>
  <c r="H84" i="7"/>
  <c r="G84" i="7"/>
  <c r="F84" i="7"/>
  <c r="E84" i="7"/>
  <c r="D84" i="7"/>
  <c r="A84" i="7" s="1"/>
  <c r="C84" i="7"/>
  <c r="N83" i="7"/>
  <c r="M83" i="7"/>
  <c r="L83" i="7"/>
  <c r="K83" i="7"/>
  <c r="I83" i="7"/>
  <c r="H83" i="7"/>
  <c r="G83" i="7"/>
  <c r="F83" i="7"/>
  <c r="E83" i="7"/>
  <c r="D83" i="7"/>
  <c r="A83" i="7" s="1"/>
  <c r="C83" i="7"/>
  <c r="N82" i="7"/>
  <c r="M82" i="7"/>
  <c r="L82" i="7"/>
  <c r="I82" i="7" s="1"/>
  <c r="K82" i="7"/>
  <c r="H82" i="7"/>
  <c r="G82" i="7"/>
  <c r="F82" i="7"/>
  <c r="E82" i="7"/>
  <c r="D82" i="7"/>
  <c r="C82" i="7"/>
  <c r="A82" i="7"/>
  <c r="N81" i="7"/>
  <c r="M81" i="7"/>
  <c r="L81" i="7"/>
  <c r="I81" i="7" s="1"/>
  <c r="K81" i="7"/>
  <c r="H81" i="7"/>
  <c r="G81" i="7"/>
  <c r="F81" i="7"/>
  <c r="E81" i="7"/>
  <c r="D81" i="7"/>
  <c r="C81" i="7"/>
  <c r="A81" i="7"/>
  <c r="N80" i="7"/>
  <c r="M80" i="7"/>
  <c r="L80" i="7"/>
  <c r="K80" i="7"/>
  <c r="I80" i="7"/>
  <c r="H80" i="7"/>
  <c r="G80" i="7"/>
  <c r="F80" i="7"/>
  <c r="E80" i="7"/>
  <c r="D80" i="7"/>
  <c r="A80" i="7" s="1"/>
  <c r="C80" i="7"/>
  <c r="N79" i="7"/>
  <c r="M79" i="7"/>
  <c r="L79" i="7"/>
  <c r="K79" i="7"/>
  <c r="I79" i="7"/>
  <c r="H79" i="7"/>
  <c r="G79" i="7"/>
  <c r="F79" i="7"/>
  <c r="E79" i="7"/>
  <c r="D79" i="7"/>
  <c r="A79" i="7" s="1"/>
  <c r="C79" i="7"/>
  <c r="N78" i="7"/>
  <c r="M78" i="7"/>
  <c r="L78" i="7"/>
  <c r="I78" i="7" s="1"/>
  <c r="K78" i="7"/>
  <c r="H78" i="7"/>
  <c r="G78" i="7"/>
  <c r="F78" i="7"/>
  <c r="E78" i="7"/>
  <c r="D78" i="7"/>
  <c r="C78" i="7"/>
  <c r="A78" i="7"/>
  <c r="N77" i="7"/>
  <c r="M77" i="7"/>
  <c r="L77" i="7"/>
  <c r="I77" i="7" s="1"/>
  <c r="K77" i="7"/>
  <c r="H77" i="7"/>
  <c r="G77" i="7"/>
  <c r="F77" i="7"/>
  <c r="E77" i="7"/>
  <c r="D77" i="7"/>
  <c r="A77" i="7" s="1"/>
  <c r="C77" i="7"/>
  <c r="N76" i="7"/>
  <c r="M76" i="7"/>
  <c r="L76" i="7"/>
  <c r="K76" i="7"/>
  <c r="I76" i="7"/>
  <c r="H76" i="7"/>
  <c r="G76" i="7"/>
  <c r="F76" i="7"/>
  <c r="E76" i="7"/>
  <c r="D76" i="7"/>
  <c r="A76" i="7" s="1"/>
  <c r="C76" i="7"/>
  <c r="N75" i="7"/>
  <c r="M75" i="7"/>
  <c r="L75" i="7"/>
  <c r="I75" i="7" s="1"/>
  <c r="K75" i="7"/>
  <c r="H75" i="7"/>
  <c r="G75" i="7"/>
  <c r="F75" i="7"/>
  <c r="E75" i="7"/>
  <c r="D75" i="7"/>
  <c r="C75" i="7"/>
  <c r="A75" i="7"/>
  <c r="N74" i="7"/>
  <c r="M74" i="7"/>
  <c r="L74" i="7"/>
  <c r="I74" i="7" s="1"/>
  <c r="K74" i="7"/>
  <c r="H74" i="7"/>
  <c r="G74" i="7"/>
  <c r="F74" i="7"/>
  <c r="E74" i="7"/>
  <c r="D74" i="7"/>
  <c r="C74" i="7"/>
  <c r="A74" i="7"/>
  <c r="N73" i="7"/>
  <c r="M73" i="7"/>
  <c r="L73" i="7"/>
  <c r="K73" i="7"/>
  <c r="I73" i="7"/>
  <c r="H73" i="7"/>
  <c r="G73" i="7"/>
  <c r="F73" i="7"/>
  <c r="E73" i="7"/>
  <c r="D73" i="7"/>
  <c r="C73" i="7"/>
  <c r="A73" i="7"/>
  <c r="N72" i="7"/>
  <c r="M72" i="7"/>
  <c r="L72" i="7"/>
  <c r="K72" i="7"/>
  <c r="I72" i="7"/>
  <c r="H72" i="7"/>
  <c r="G72" i="7"/>
  <c r="F72" i="7"/>
  <c r="E72" i="7"/>
  <c r="D72" i="7"/>
  <c r="A72" i="7" s="1"/>
  <c r="C72" i="7"/>
  <c r="N71" i="7"/>
  <c r="M71" i="7"/>
  <c r="L71" i="7"/>
  <c r="K71" i="7"/>
  <c r="I71" i="7"/>
  <c r="H71" i="7"/>
  <c r="G71" i="7"/>
  <c r="F71" i="7"/>
  <c r="E71" i="7"/>
  <c r="D71" i="7"/>
  <c r="C71" i="7"/>
  <c r="A71" i="7"/>
  <c r="N70" i="7"/>
  <c r="M70" i="7"/>
  <c r="L70" i="7"/>
  <c r="I70" i="7" s="1"/>
  <c r="K70" i="7"/>
  <c r="H70" i="7"/>
  <c r="G70" i="7"/>
  <c r="F70" i="7"/>
  <c r="E70" i="7"/>
  <c r="D70" i="7"/>
  <c r="A70" i="7" s="1"/>
  <c r="C70" i="7"/>
  <c r="N69" i="7"/>
  <c r="M69" i="7"/>
  <c r="L69" i="7"/>
  <c r="K69" i="7"/>
  <c r="I69" i="7"/>
  <c r="H69" i="7"/>
  <c r="G69" i="7"/>
  <c r="F69" i="7"/>
  <c r="E69" i="7"/>
  <c r="D69" i="7"/>
  <c r="A69" i="7" s="1"/>
  <c r="C69" i="7"/>
  <c r="N68" i="7"/>
  <c r="M68" i="7"/>
  <c r="L68" i="7"/>
  <c r="K68" i="7"/>
  <c r="I68" i="7"/>
  <c r="H68" i="7"/>
  <c r="G68" i="7"/>
  <c r="F68" i="7"/>
  <c r="E68" i="7"/>
  <c r="D68" i="7"/>
  <c r="A68" i="7" s="1"/>
  <c r="C68" i="7"/>
  <c r="N67" i="7"/>
  <c r="M67" i="7"/>
  <c r="L67" i="7"/>
  <c r="I67" i="7" s="1"/>
  <c r="K67" i="7"/>
  <c r="H67" i="7"/>
  <c r="G67" i="7"/>
  <c r="F67" i="7"/>
  <c r="E67" i="7"/>
  <c r="D67" i="7"/>
  <c r="C67" i="7"/>
  <c r="A67" i="7"/>
  <c r="N66" i="7"/>
  <c r="M66" i="7"/>
  <c r="L66" i="7"/>
  <c r="I66" i="7" s="1"/>
  <c r="K66" i="7"/>
  <c r="H66" i="7"/>
  <c r="G66" i="7"/>
  <c r="F66" i="7"/>
  <c r="E66" i="7"/>
  <c r="D66" i="7"/>
  <c r="C66" i="7"/>
  <c r="A66" i="7"/>
  <c r="N65" i="7"/>
  <c r="M65" i="7"/>
  <c r="L65" i="7"/>
  <c r="K65" i="7"/>
  <c r="I65" i="7"/>
  <c r="H65" i="7"/>
  <c r="G65" i="7"/>
  <c r="F65" i="7"/>
  <c r="E65" i="7"/>
  <c r="D65" i="7"/>
  <c r="A65" i="7" s="1"/>
  <c r="C65" i="7"/>
  <c r="N64" i="7"/>
  <c r="M64" i="7"/>
  <c r="L64" i="7"/>
  <c r="I64" i="7" s="1"/>
  <c r="K64" i="7"/>
  <c r="H64" i="7"/>
  <c r="G64" i="7"/>
  <c r="F64" i="7"/>
  <c r="E64" i="7"/>
  <c r="D64" i="7"/>
  <c r="A64" i="7" s="1"/>
  <c r="C64" i="7"/>
  <c r="N63" i="7"/>
  <c r="M63" i="7"/>
  <c r="L63" i="7"/>
  <c r="I63" i="7" s="1"/>
  <c r="K63" i="7"/>
  <c r="H63" i="7"/>
  <c r="G63" i="7"/>
  <c r="F63" i="7"/>
  <c r="E63" i="7"/>
  <c r="D63" i="7"/>
  <c r="C63" i="7"/>
  <c r="A63" i="7"/>
  <c r="N62" i="7"/>
  <c r="M62" i="7"/>
  <c r="L62" i="7"/>
  <c r="I62" i="7" s="1"/>
  <c r="K62" i="7"/>
  <c r="H62" i="7"/>
  <c r="G62" i="7"/>
  <c r="F62" i="7"/>
  <c r="E62" i="7"/>
  <c r="D62" i="7"/>
  <c r="A62" i="7" s="1"/>
  <c r="C62" i="7"/>
  <c r="N61" i="7"/>
  <c r="M61" i="7"/>
  <c r="L61" i="7"/>
  <c r="K61" i="7"/>
  <c r="I61" i="7"/>
  <c r="H61" i="7"/>
  <c r="G61" i="7"/>
  <c r="F61" i="7"/>
  <c r="E61" i="7"/>
  <c r="D61" i="7"/>
  <c r="A61" i="7" s="1"/>
  <c r="C61" i="7"/>
  <c r="N60" i="7"/>
  <c r="M60" i="7"/>
  <c r="L60" i="7"/>
  <c r="K60" i="7"/>
  <c r="I60" i="7"/>
  <c r="H60" i="7"/>
  <c r="G60" i="7"/>
  <c r="F60" i="7"/>
  <c r="E60" i="7"/>
  <c r="D60" i="7"/>
  <c r="A60" i="7" s="1"/>
  <c r="C60" i="7"/>
  <c r="N59" i="7"/>
  <c r="M59" i="7"/>
  <c r="L59" i="7"/>
  <c r="I59" i="7" s="1"/>
  <c r="K59" i="7"/>
  <c r="H59" i="7"/>
  <c r="G59" i="7"/>
  <c r="F59" i="7"/>
  <c r="E59" i="7"/>
  <c r="D59" i="7"/>
  <c r="A59" i="7" s="1"/>
  <c r="C59" i="7"/>
  <c r="N58" i="7"/>
  <c r="M58" i="7"/>
  <c r="L58" i="7"/>
  <c r="I58" i="7" s="1"/>
  <c r="K58" i="7"/>
  <c r="H58" i="7"/>
  <c r="G58" i="7"/>
  <c r="F58" i="7"/>
  <c r="E58" i="7"/>
  <c r="D58" i="7"/>
  <c r="A58" i="7" s="1"/>
  <c r="C58" i="7"/>
  <c r="N57" i="7"/>
  <c r="M57" i="7"/>
  <c r="L57" i="7"/>
  <c r="I57" i="7" s="1"/>
  <c r="K57" i="7"/>
  <c r="H57" i="7"/>
  <c r="G57" i="7"/>
  <c r="F57" i="7"/>
  <c r="E57" i="7"/>
  <c r="D57" i="7"/>
  <c r="C57" i="7"/>
  <c r="A57" i="7"/>
  <c r="N56" i="7"/>
  <c r="M56" i="7"/>
  <c r="L56" i="7"/>
  <c r="I56" i="7" s="1"/>
  <c r="K56" i="7"/>
  <c r="H56" i="7"/>
  <c r="G56" i="7"/>
  <c r="F56" i="7"/>
  <c r="E56" i="7"/>
  <c r="D56" i="7"/>
  <c r="A56" i="7" s="1"/>
  <c r="C56" i="7"/>
  <c r="N55" i="7"/>
  <c r="M55" i="7"/>
  <c r="L55" i="7"/>
  <c r="K55" i="7"/>
  <c r="I55" i="7"/>
  <c r="H55" i="7"/>
  <c r="G55" i="7"/>
  <c r="F55" i="7"/>
  <c r="E55" i="7"/>
  <c r="D55" i="7"/>
  <c r="C55" i="7"/>
  <c r="A55" i="7"/>
  <c r="N54" i="7"/>
  <c r="M54" i="7"/>
  <c r="L54" i="7"/>
  <c r="I54" i="7" s="1"/>
  <c r="K54" i="7"/>
  <c r="H54" i="7"/>
  <c r="G54" i="7"/>
  <c r="F54" i="7"/>
  <c r="E54" i="7"/>
  <c r="D54" i="7"/>
  <c r="A54" i="7" s="1"/>
  <c r="C54" i="7"/>
  <c r="N53" i="7"/>
  <c r="M53" i="7"/>
  <c r="L53" i="7"/>
  <c r="K53" i="7"/>
  <c r="I53" i="7"/>
  <c r="H53" i="7"/>
  <c r="G53" i="7"/>
  <c r="F53" i="7"/>
  <c r="E53" i="7"/>
  <c r="D53" i="7"/>
  <c r="C53" i="7"/>
  <c r="A53" i="7"/>
  <c r="N52" i="7"/>
  <c r="M52" i="7"/>
  <c r="L52" i="7"/>
  <c r="I52" i="7" s="1"/>
  <c r="K52" i="7"/>
  <c r="H52" i="7"/>
  <c r="G52" i="7"/>
  <c r="F52" i="7"/>
  <c r="E52" i="7"/>
  <c r="D52" i="7"/>
  <c r="A52" i="7" s="1"/>
  <c r="C52" i="7"/>
  <c r="N51" i="7"/>
  <c r="M51" i="7"/>
  <c r="L51" i="7"/>
  <c r="K51" i="7"/>
  <c r="I51" i="7"/>
  <c r="H51" i="7"/>
  <c r="G51" i="7"/>
  <c r="F51" i="7"/>
  <c r="E51" i="7"/>
  <c r="D51" i="7"/>
  <c r="A51" i="7" s="1"/>
  <c r="C51" i="7"/>
  <c r="N50" i="7"/>
  <c r="M50" i="7"/>
  <c r="L50" i="7"/>
  <c r="I50" i="7" s="1"/>
  <c r="K50" i="7"/>
  <c r="H50" i="7"/>
  <c r="G50" i="7"/>
  <c r="F50" i="7"/>
  <c r="E50" i="7"/>
  <c r="D50" i="7"/>
  <c r="C50" i="7"/>
  <c r="A50" i="7"/>
  <c r="N49" i="7"/>
  <c r="M49" i="7"/>
  <c r="L49" i="7"/>
  <c r="I49" i="7" s="1"/>
  <c r="K49" i="7"/>
  <c r="H49" i="7"/>
  <c r="G49" i="7"/>
  <c r="F49" i="7"/>
  <c r="E49" i="7"/>
  <c r="D49" i="7"/>
  <c r="C49" i="7"/>
  <c r="A49" i="7"/>
  <c r="N48" i="7"/>
  <c r="M48" i="7"/>
  <c r="L48" i="7"/>
  <c r="K48" i="7"/>
  <c r="I48" i="7"/>
  <c r="H48" i="7"/>
  <c r="G48" i="7"/>
  <c r="F48" i="7"/>
  <c r="E48" i="7"/>
  <c r="D48" i="7"/>
  <c r="A48" i="7" s="1"/>
  <c r="C48" i="7"/>
  <c r="N47" i="7"/>
  <c r="M47" i="7"/>
  <c r="L47" i="7"/>
  <c r="K47" i="7"/>
  <c r="I47" i="7"/>
  <c r="H47" i="7"/>
  <c r="G47" i="7"/>
  <c r="F47" i="7"/>
  <c r="E47" i="7"/>
  <c r="D47" i="7"/>
  <c r="A47" i="7" s="1"/>
  <c r="C47" i="7"/>
  <c r="N46" i="7"/>
  <c r="M46" i="7"/>
  <c r="L46" i="7"/>
  <c r="I46" i="7" s="1"/>
  <c r="K46" i="7"/>
  <c r="H46" i="7"/>
  <c r="G46" i="7"/>
  <c r="F46" i="7"/>
  <c r="E46" i="7"/>
  <c r="D46" i="7"/>
  <c r="C46" i="7"/>
  <c r="A46" i="7"/>
  <c r="N45" i="7"/>
  <c r="M45" i="7"/>
  <c r="L45" i="7"/>
  <c r="I45" i="7" s="1"/>
  <c r="K45" i="7"/>
  <c r="H45" i="7"/>
  <c r="G45" i="7"/>
  <c r="F45" i="7"/>
  <c r="E45" i="7"/>
  <c r="D45" i="7"/>
  <c r="A45" i="7" s="1"/>
  <c r="C45" i="7"/>
  <c r="N44" i="7"/>
  <c r="M44" i="7"/>
  <c r="L44" i="7"/>
  <c r="K44" i="7"/>
  <c r="I44" i="7"/>
  <c r="H44" i="7"/>
  <c r="G44" i="7"/>
  <c r="F44" i="7"/>
  <c r="E44" i="7"/>
  <c r="D44" i="7"/>
  <c r="A44" i="7" s="1"/>
  <c r="C44" i="7"/>
  <c r="N43" i="7"/>
  <c r="M43" i="7"/>
  <c r="L43" i="7"/>
  <c r="I43" i="7" s="1"/>
  <c r="K43" i="7"/>
  <c r="H43" i="7"/>
  <c r="G43" i="7"/>
  <c r="F43" i="7"/>
  <c r="E43" i="7"/>
  <c r="D43" i="7"/>
  <c r="C43" i="7"/>
  <c r="A43" i="7"/>
  <c r="N42" i="7"/>
  <c r="M42" i="7"/>
  <c r="L42" i="7"/>
  <c r="I42" i="7" s="1"/>
  <c r="K42" i="7"/>
  <c r="H42" i="7"/>
  <c r="G42" i="7"/>
  <c r="F42" i="7"/>
  <c r="E42" i="7"/>
  <c r="D42" i="7"/>
  <c r="C42" i="7"/>
  <c r="A42" i="7"/>
  <c r="N41" i="7"/>
  <c r="M41" i="7"/>
  <c r="L41" i="7"/>
  <c r="K41" i="7"/>
  <c r="I41" i="7"/>
  <c r="H41" i="7"/>
  <c r="G41" i="7"/>
  <c r="F41" i="7"/>
  <c r="E41" i="7"/>
  <c r="D41" i="7"/>
  <c r="C41" i="7"/>
  <c r="A41" i="7"/>
  <c r="N40" i="7"/>
  <c r="M40" i="7"/>
  <c r="L40" i="7"/>
  <c r="K40" i="7"/>
  <c r="I40" i="7"/>
  <c r="H40" i="7"/>
  <c r="G40" i="7"/>
  <c r="F40" i="7"/>
  <c r="E40" i="7"/>
  <c r="D40" i="7"/>
  <c r="A40" i="7" s="1"/>
  <c r="C40" i="7"/>
  <c r="N39" i="7"/>
  <c r="M39" i="7"/>
  <c r="L39" i="7"/>
  <c r="K39" i="7"/>
  <c r="I39" i="7"/>
  <c r="H39" i="7"/>
  <c r="G39" i="7"/>
  <c r="F39" i="7"/>
  <c r="E39" i="7"/>
  <c r="D39" i="7"/>
  <c r="C39" i="7"/>
  <c r="A39" i="7"/>
  <c r="N38" i="7"/>
  <c r="M38" i="7"/>
  <c r="L38" i="7"/>
  <c r="I38" i="7" s="1"/>
  <c r="K38" i="7"/>
  <c r="H38" i="7"/>
  <c r="G38" i="7"/>
  <c r="F38" i="7"/>
  <c r="E38" i="7"/>
  <c r="D38" i="7"/>
  <c r="A38" i="7" s="1"/>
  <c r="C38" i="7"/>
  <c r="N37" i="7"/>
  <c r="M37" i="7"/>
  <c r="L37" i="7"/>
  <c r="K37" i="7"/>
  <c r="I37" i="7"/>
  <c r="H37" i="7"/>
  <c r="G37" i="7"/>
  <c r="F37" i="7"/>
  <c r="E37" i="7"/>
  <c r="D37" i="7"/>
  <c r="A37" i="7" s="1"/>
  <c r="C37" i="7"/>
  <c r="N36" i="7"/>
  <c r="M36" i="7"/>
  <c r="L36" i="7"/>
  <c r="K36" i="7"/>
  <c r="I36" i="7"/>
  <c r="H36" i="7"/>
  <c r="G36" i="7"/>
  <c r="F36" i="7"/>
  <c r="E36" i="7"/>
  <c r="D36" i="7"/>
  <c r="A36" i="7" s="1"/>
  <c r="C36" i="7"/>
  <c r="N35" i="7"/>
  <c r="M35" i="7"/>
  <c r="L35" i="7"/>
  <c r="I35" i="7" s="1"/>
  <c r="K35" i="7"/>
  <c r="H35" i="7"/>
  <c r="G35" i="7"/>
  <c r="F35" i="7"/>
  <c r="E35" i="7"/>
  <c r="D35" i="7"/>
  <c r="C35" i="7"/>
  <c r="A35" i="7"/>
  <c r="N34" i="7"/>
  <c r="M34" i="7"/>
  <c r="L34" i="7"/>
  <c r="I34" i="7" s="1"/>
  <c r="K34" i="7"/>
  <c r="H34" i="7"/>
  <c r="G34" i="7"/>
  <c r="F34" i="7"/>
  <c r="E34" i="7"/>
  <c r="D34" i="7"/>
  <c r="C34" i="7"/>
  <c r="A34" i="7"/>
  <c r="N33" i="7"/>
  <c r="M33" i="7"/>
  <c r="L33" i="7"/>
  <c r="K33" i="7"/>
  <c r="I33" i="7"/>
  <c r="H33" i="7"/>
  <c r="G33" i="7"/>
  <c r="F33" i="7"/>
  <c r="E33" i="7"/>
  <c r="D33" i="7"/>
  <c r="A33" i="7" s="1"/>
  <c r="C33" i="7"/>
  <c r="N32" i="7"/>
  <c r="M32" i="7"/>
  <c r="L32" i="7"/>
  <c r="I32" i="7" s="1"/>
  <c r="K32" i="7"/>
  <c r="H32" i="7"/>
  <c r="G32" i="7"/>
  <c r="F32" i="7"/>
  <c r="E32" i="7"/>
  <c r="D32" i="7"/>
  <c r="A32" i="7" s="1"/>
  <c r="C32" i="7"/>
  <c r="N31" i="7"/>
  <c r="M31" i="7"/>
  <c r="L31" i="7"/>
  <c r="I31" i="7" s="1"/>
  <c r="K31" i="7"/>
  <c r="H31" i="7"/>
  <c r="G31" i="7"/>
  <c r="F31" i="7"/>
  <c r="E31" i="7"/>
  <c r="D31" i="7"/>
  <c r="C31" i="7"/>
  <c r="A31" i="7"/>
  <c r="N30" i="7"/>
  <c r="M30" i="7"/>
  <c r="L30" i="7"/>
  <c r="I30" i="7" s="1"/>
  <c r="K30" i="7"/>
  <c r="H30" i="7"/>
  <c r="G30" i="7"/>
  <c r="F30" i="7"/>
  <c r="E30" i="7"/>
  <c r="D30" i="7"/>
  <c r="A30" i="7" s="1"/>
  <c r="C30" i="7"/>
  <c r="N29" i="7"/>
  <c r="M29" i="7"/>
  <c r="L29" i="7"/>
  <c r="K29" i="7"/>
  <c r="I29" i="7"/>
  <c r="H29" i="7"/>
  <c r="G29" i="7"/>
  <c r="F29" i="7"/>
  <c r="E29" i="7"/>
  <c r="D29" i="7"/>
  <c r="A29" i="7" s="1"/>
  <c r="C29" i="7"/>
  <c r="N28" i="7"/>
  <c r="M28" i="7"/>
  <c r="L28" i="7"/>
  <c r="K28" i="7"/>
  <c r="I28" i="7"/>
  <c r="H28" i="7"/>
  <c r="G28" i="7"/>
  <c r="F28" i="7"/>
  <c r="E28" i="7"/>
  <c r="D28" i="7"/>
  <c r="A28" i="7" s="1"/>
  <c r="C28" i="7"/>
  <c r="N27" i="7"/>
  <c r="M27" i="7"/>
  <c r="L27" i="7"/>
  <c r="I27" i="7" s="1"/>
  <c r="K27" i="7"/>
  <c r="H27" i="7"/>
  <c r="G27" i="7"/>
  <c r="F27" i="7"/>
  <c r="E27" i="7"/>
  <c r="D27" i="7"/>
  <c r="A27" i="7" s="1"/>
  <c r="C27" i="7"/>
  <c r="N26" i="7"/>
  <c r="M26" i="7"/>
  <c r="L26" i="7"/>
  <c r="I26" i="7" s="1"/>
  <c r="K26" i="7"/>
  <c r="H26" i="7"/>
  <c r="G26" i="7"/>
  <c r="F26" i="7"/>
  <c r="E26" i="7"/>
  <c r="D26" i="7"/>
  <c r="A26" i="7" s="1"/>
  <c r="C26" i="7"/>
  <c r="N25" i="7"/>
  <c r="M25" i="7"/>
  <c r="L25" i="7"/>
  <c r="I25" i="7" s="1"/>
  <c r="K25" i="7"/>
  <c r="H25" i="7"/>
  <c r="G25" i="7"/>
  <c r="F25" i="7"/>
  <c r="E25" i="7"/>
  <c r="D25" i="7"/>
  <c r="C25" i="7"/>
  <c r="A25" i="7"/>
  <c r="N24" i="7"/>
  <c r="M24" i="7"/>
  <c r="L24" i="7"/>
  <c r="I24" i="7" s="1"/>
  <c r="K24" i="7"/>
  <c r="H24" i="7"/>
  <c r="G24" i="7"/>
  <c r="F24" i="7"/>
  <c r="E24" i="7"/>
  <c r="D24" i="7"/>
  <c r="A24" i="7" s="1"/>
  <c r="C24" i="7"/>
  <c r="N23" i="7"/>
  <c r="M23" i="7"/>
  <c r="L23" i="7"/>
  <c r="K23" i="7"/>
  <c r="I23" i="7"/>
  <c r="H23" i="7"/>
  <c r="G23" i="7"/>
  <c r="F23" i="7"/>
  <c r="E23" i="7"/>
  <c r="D23" i="7"/>
  <c r="C23" i="7"/>
  <c r="A23" i="7"/>
  <c r="N22" i="7"/>
  <c r="M22" i="7"/>
  <c r="L22" i="7"/>
  <c r="I22" i="7" s="1"/>
  <c r="K22" i="7"/>
  <c r="H22" i="7"/>
  <c r="G22" i="7"/>
  <c r="F22" i="7"/>
  <c r="E22" i="7"/>
  <c r="D22" i="7"/>
  <c r="A22" i="7" s="1"/>
  <c r="C22" i="7"/>
  <c r="N21" i="7"/>
  <c r="M21" i="7"/>
  <c r="L21" i="7"/>
  <c r="K21" i="7"/>
  <c r="I21" i="7"/>
  <c r="H21" i="7"/>
  <c r="G21" i="7"/>
  <c r="F21" i="7"/>
  <c r="E21" i="7"/>
  <c r="D21" i="7"/>
  <c r="C21" i="7"/>
  <c r="A21" i="7"/>
  <c r="N20" i="7"/>
  <c r="M20" i="7"/>
  <c r="L20" i="7"/>
  <c r="I20" i="7" s="1"/>
  <c r="K20" i="7"/>
  <c r="H20" i="7"/>
  <c r="G20" i="7"/>
  <c r="F20" i="7"/>
  <c r="B20" i="7"/>
  <c r="E20" i="7" s="1"/>
  <c r="N19" i="7"/>
  <c r="M19" i="7"/>
  <c r="L19" i="7"/>
  <c r="K19" i="7"/>
  <c r="I19" i="7"/>
  <c r="F19" i="7"/>
  <c r="E19" i="7"/>
  <c r="D19" i="7"/>
  <c r="A19" i="7" s="1"/>
  <c r="B19" i="7"/>
  <c r="C19" i="7" s="1"/>
  <c r="J18" i="7"/>
  <c r="M18" i="7" s="1"/>
  <c r="H18" i="7"/>
  <c r="B18" i="7"/>
  <c r="U17" i="7"/>
  <c r="S17" i="7"/>
  <c r="J17" i="7"/>
  <c r="M17" i="7" s="1"/>
  <c r="H17" i="7"/>
  <c r="G17" i="7"/>
  <c r="F17" i="7"/>
  <c r="E17" i="7"/>
  <c r="D17" i="7"/>
  <c r="A17" i="7" s="1"/>
  <c r="C17" i="7"/>
  <c r="B17" i="7"/>
  <c r="U16" i="7"/>
  <c r="S16" i="7"/>
  <c r="J16" i="7"/>
  <c r="N16" i="7" s="1"/>
  <c r="B16" i="7"/>
  <c r="H16" i="7" s="1"/>
  <c r="U15" i="7"/>
  <c r="S15" i="7"/>
  <c r="J15" i="7"/>
  <c r="L15" i="7" s="1"/>
  <c r="I15" i="7" s="1"/>
  <c r="H15" i="7"/>
  <c r="G15" i="7"/>
  <c r="F15" i="7"/>
  <c r="E15" i="7"/>
  <c r="B15" i="7"/>
  <c r="D15" i="7" s="1"/>
  <c r="A15" i="7" s="1"/>
  <c r="U14" i="7"/>
  <c r="S14" i="7"/>
  <c r="J14" i="7"/>
  <c r="N14" i="7" s="1"/>
  <c r="B14" i="7"/>
  <c r="E14" i="7" s="1"/>
  <c r="U13" i="7"/>
  <c r="S13" i="7"/>
  <c r="Q13" i="7"/>
  <c r="N13" i="7"/>
  <c r="J13" i="7"/>
  <c r="M13" i="7" s="1"/>
  <c r="B13" i="7"/>
  <c r="H13" i="7" s="1"/>
  <c r="Q12" i="7"/>
  <c r="J12" i="7"/>
  <c r="N12" i="7" s="1"/>
  <c r="B12" i="7"/>
  <c r="H12" i="7" s="1"/>
  <c r="N11" i="7"/>
  <c r="M11" i="7"/>
  <c r="L11" i="7"/>
  <c r="I11" i="7" s="1"/>
  <c r="J11" i="7"/>
  <c r="G11" i="7"/>
  <c r="F11" i="7"/>
  <c r="B11" i="7"/>
  <c r="H11" i="7" s="1"/>
  <c r="N10" i="7"/>
  <c r="M10" i="7"/>
  <c r="L10" i="7"/>
  <c r="I10" i="7" s="1"/>
  <c r="J10" i="7"/>
  <c r="B10" i="7"/>
  <c r="G10" i="7" s="1"/>
  <c r="Q9" i="7"/>
  <c r="N9" i="7"/>
  <c r="M9" i="7"/>
  <c r="L9" i="7"/>
  <c r="I9" i="7" s="1"/>
  <c r="J9" i="7"/>
  <c r="B9" i="7"/>
  <c r="H9" i="7" s="1"/>
  <c r="J8" i="7"/>
  <c r="N8" i="7" s="1"/>
  <c r="B8" i="7"/>
  <c r="H8" i="7" s="1"/>
  <c r="N7" i="7"/>
  <c r="M7" i="7"/>
  <c r="L7" i="7"/>
  <c r="I7" i="7" s="1"/>
  <c r="J7" i="7"/>
  <c r="B7" i="7"/>
  <c r="H7" i="7" s="1"/>
  <c r="M6" i="7"/>
  <c r="J6" i="7"/>
  <c r="N6" i="7" s="1"/>
  <c r="B6" i="7"/>
  <c r="F6" i="7" s="1"/>
  <c r="J5" i="7"/>
  <c r="M3" i="7" s="1"/>
  <c r="H5" i="7"/>
  <c r="F5" i="7"/>
  <c r="E5" i="7"/>
  <c r="B5" i="7"/>
  <c r="G5" i="7" s="1"/>
  <c r="F9" i="6"/>
  <c r="F8" i="6"/>
  <c r="F7" i="6"/>
  <c r="C5" i="6"/>
  <c r="F6" i="6" s="1"/>
  <c r="F2" i="6"/>
  <c r="F3" i="6" s="1"/>
  <c r="E1002" i="5"/>
  <c r="D1002" i="5"/>
  <c r="C1002" i="5"/>
  <c r="A1002" i="5"/>
  <c r="E1001" i="5"/>
  <c r="D1001" i="5"/>
  <c r="C1001" i="5"/>
  <c r="A1001" i="5"/>
  <c r="E1000" i="5"/>
  <c r="D1000" i="5"/>
  <c r="C1000" i="5"/>
  <c r="A1000" i="5"/>
  <c r="E999" i="5"/>
  <c r="D999" i="5"/>
  <c r="C999" i="5"/>
  <c r="A999" i="5"/>
  <c r="E998" i="5"/>
  <c r="D998" i="5"/>
  <c r="C998" i="5"/>
  <c r="A998" i="5"/>
  <c r="E997" i="5"/>
  <c r="D997" i="5"/>
  <c r="C997" i="5"/>
  <c r="A997" i="5"/>
  <c r="E996" i="5"/>
  <c r="D996" i="5"/>
  <c r="C996" i="5"/>
  <c r="A996" i="5"/>
  <c r="E995" i="5"/>
  <c r="D995" i="5"/>
  <c r="C995" i="5"/>
  <c r="A995" i="5"/>
  <c r="E994" i="5"/>
  <c r="D994" i="5"/>
  <c r="C994" i="5"/>
  <c r="A994" i="5"/>
  <c r="E993" i="5"/>
  <c r="D993" i="5"/>
  <c r="C993" i="5"/>
  <c r="A993" i="5"/>
  <c r="E992" i="5"/>
  <c r="D992" i="5"/>
  <c r="C992" i="5"/>
  <c r="A992" i="5"/>
  <c r="E991" i="5"/>
  <c r="D991" i="5"/>
  <c r="C991" i="5"/>
  <c r="A991" i="5"/>
  <c r="E990" i="5"/>
  <c r="D990" i="5"/>
  <c r="C990" i="5"/>
  <c r="A990" i="5"/>
  <c r="E989" i="5"/>
  <c r="D989" i="5"/>
  <c r="C989" i="5"/>
  <c r="A989" i="5"/>
  <c r="E988" i="5"/>
  <c r="D988" i="5"/>
  <c r="C988" i="5"/>
  <c r="A988" i="5"/>
  <c r="E987" i="5"/>
  <c r="D987" i="5"/>
  <c r="C987" i="5"/>
  <c r="A987" i="5"/>
  <c r="E986" i="5"/>
  <c r="D986" i="5"/>
  <c r="C986" i="5"/>
  <c r="A986" i="5"/>
  <c r="E985" i="5"/>
  <c r="D985" i="5"/>
  <c r="C985" i="5"/>
  <c r="A985" i="5"/>
  <c r="E984" i="5"/>
  <c r="D984" i="5"/>
  <c r="C984" i="5"/>
  <c r="A984" i="5"/>
  <c r="E983" i="5"/>
  <c r="D983" i="5"/>
  <c r="C983" i="5"/>
  <c r="A983" i="5"/>
  <c r="E982" i="5"/>
  <c r="D982" i="5"/>
  <c r="C982" i="5"/>
  <c r="A982" i="5"/>
  <c r="E981" i="5"/>
  <c r="D981" i="5"/>
  <c r="C981" i="5"/>
  <c r="A981" i="5"/>
  <c r="E980" i="5"/>
  <c r="D980" i="5"/>
  <c r="C980" i="5"/>
  <c r="A980" i="5"/>
  <c r="E979" i="5"/>
  <c r="D979" i="5"/>
  <c r="C979" i="5"/>
  <c r="A979" i="5"/>
  <c r="E978" i="5"/>
  <c r="D978" i="5"/>
  <c r="C978" i="5"/>
  <c r="A978" i="5"/>
  <c r="E977" i="5"/>
  <c r="D977" i="5"/>
  <c r="C977" i="5"/>
  <c r="A977" i="5"/>
  <c r="E976" i="5"/>
  <c r="D976" i="5"/>
  <c r="C976" i="5"/>
  <c r="A976" i="5"/>
  <c r="E975" i="5"/>
  <c r="D975" i="5"/>
  <c r="C975" i="5"/>
  <c r="A975" i="5"/>
  <c r="E974" i="5"/>
  <c r="D974" i="5"/>
  <c r="C974" i="5"/>
  <c r="A974" i="5"/>
  <c r="E973" i="5"/>
  <c r="D973" i="5"/>
  <c r="C973" i="5"/>
  <c r="A973" i="5"/>
  <c r="E972" i="5"/>
  <c r="D972" i="5"/>
  <c r="C972" i="5"/>
  <c r="A972" i="5"/>
  <c r="E971" i="5"/>
  <c r="D971" i="5"/>
  <c r="C971" i="5"/>
  <c r="A971" i="5"/>
  <c r="E970" i="5"/>
  <c r="D970" i="5"/>
  <c r="C970" i="5"/>
  <c r="A970" i="5"/>
  <c r="E969" i="5"/>
  <c r="D969" i="5"/>
  <c r="C969" i="5"/>
  <c r="A969" i="5"/>
  <c r="E968" i="5"/>
  <c r="D968" i="5"/>
  <c r="C968" i="5"/>
  <c r="A968" i="5"/>
  <c r="E967" i="5"/>
  <c r="D967" i="5"/>
  <c r="C967" i="5"/>
  <c r="A967" i="5"/>
  <c r="E966" i="5"/>
  <c r="D966" i="5"/>
  <c r="C966" i="5"/>
  <c r="A966" i="5"/>
  <c r="E965" i="5"/>
  <c r="D965" i="5"/>
  <c r="C965" i="5"/>
  <c r="A965" i="5"/>
  <c r="E964" i="5"/>
  <c r="D964" i="5"/>
  <c r="C964" i="5"/>
  <c r="A964" i="5"/>
  <c r="E963" i="5"/>
  <c r="D963" i="5"/>
  <c r="C963" i="5"/>
  <c r="A963" i="5"/>
  <c r="E962" i="5"/>
  <c r="D962" i="5"/>
  <c r="C962" i="5"/>
  <c r="A962" i="5"/>
  <c r="E961" i="5"/>
  <c r="D961" i="5"/>
  <c r="C961" i="5"/>
  <c r="A961" i="5"/>
  <c r="E960" i="5"/>
  <c r="D960" i="5"/>
  <c r="C960" i="5"/>
  <c r="A960" i="5"/>
  <c r="E959" i="5"/>
  <c r="D959" i="5"/>
  <c r="C959" i="5"/>
  <c r="A959" i="5"/>
  <c r="E958" i="5"/>
  <c r="D958" i="5"/>
  <c r="C958" i="5"/>
  <c r="A958" i="5"/>
  <c r="E957" i="5"/>
  <c r="D957" i="5"/>
  <c r="C957" i="5"/>
  <c r="A957" i="5"/>
  <c r="E956" i="5"/>
  <c r="D956" i="5"/>
  <c r="C956" i="5"/>
  <c r="A956" i="5"/>
  <c r="E955" i="5"/>
  <c r="D955" i="5"/>
  <c r="C955" i="5"/>
  <c r="A955" i="5"/>
  <c r="E954" i="5"/>
  <c r="D954" i="5"/>
  <c r="C954" i="5"/>
  <c r="A954" i="5"/>
  <c r="E953" i="5"/>
  <c r="D953" i="5"/>
  <c r="C953" i="5"/>
  <c r="A953" i="5"/>
  <c r="E952" i="5"/>
  <c r="D952" i="5"/>
  <c r="C952" i="5"/>
  <c r="A952" i="5"/>
  <c r="E951" i="5"/>
  <c r="D951" i="5"/>
  <c r="C951" i="5"/>
  <c r="A951" i="5"/>
  <c r="E950" i="5"/>
  <c r="D950" i="5"/>
  <c r="C950" i="5"/>
  <c r="A950" i="5"/>
  <c r="E949" i="5"/>
  <c r="D949" i="5"/>
  <c r="C949" i="5"/>
  <c r="A949" i="5"/>
  <c r="E948" i="5"/>
  <c r="D948" i="5"/>
  <c r="C948" i="5"/>
  <c r="A948" i="5"/>
  <c r="E947" i="5"/>
  <c r="D947" i="5"/>
  <c r="C947" i="5"/>
  <c r="A947" i="5"/>
  <c r="E946" i="5"/>
  <c r="D946" i="5"/>
  <c r="C946" i="5"/>
  <c r="A946" i="5"/>
  <c r="E945" i="5"/>
  <c r="D945" i="5"/>
  <c r="C945" i="5"/>
  <c r="A945" i="5"/>
  <c r="E944" i="5"/>
  <c r="D944" i="5"/>
  <c r="C944" i="5"/>
  <c r="A944" i="5"/>
  <c r="E943" i="5"/>
  <c r="D943" i="5"/>
  <c r="C943" i="5"/>
  <c r="A943" i="5"/>
  <c r="E942" i="5"/>
  <c r="D942" i="5"/>
  <c r="C942" i="5"/>
  <c r="A942" i="5"/>
  <c r="E941" i="5"/>
  <c r="D941" i="5"/>
  <c r="C941" i="5"/>
  <c r="A941" i="5"/>
  <c r="E940" i="5"/>
  <c r="D940" i="5"/>
  <c r="C940" i="5"/>
  <c r="A940" i="5"/>
  <c r="E939" i="5"/>
  <c r="D939" i="5"/>
  <c r="C939" i="5"/>
  <c r="A939" i="5"/>
  <c r="E938" i="5"/>
  <c r="D938" i="5"/>
  <c r="C938" i="5"/>
  <c r="A938" i="5"/>
  <c r="E937" i="5"/>
  <c r="D937" i="5"/>
  <c r="C937" i="5"/>
  <c r="A937" i="5"/>
  <c r="E936" i="5"/>
  <c r="D936" i="5"/>
  <c r="C936" i="5"/>
  <c r="A936" i="5"/>
  <c r="E935" i="5"/>
  <c r="D935" i="5"/>
  <c r="C935" i="5"/>
  <c r="A935" i="5"/>
  <c r="E934" i="5"/>
  <c r="D934" i="5"/>
  <c r="C934" i="5"/>
  <c r="A934" i="5"/>
  <c r="E933" i="5"/>
  <c r="D933" i="5"/>
  <c r="C933" i="5"/>
  <c r="A933" i="5"/>
  <c r="E932" i="5"/>
  <c r="D932" i="5"/>
  <c r="C932" i="5"/>
  <c r="A932" i="5"/>
  <c r="E931" i="5"/>
  <c r="D931" i="5"/>
  <c r="C931" i="5"/>
  <c r="A931" i="5"/>
  <c r="E930" i="5"/>
  <c r="D930" i="5"/>
  <c r="C930" i="5"/>
  <c r="A930" i="5"/>
  <c r="E929" i="5"/>
  <c r="D929" i="5"/>
  <c r="C929" i="5"/>
  <c r="A929" i="5"/>
  <c r="E928" i="5"/>
  <c r="D928" i="5"/>
  <c r="C928" i="5"/>
  <c r="A928" i="5"/>
  <c r="E927" i="5"/>
  <c r="D927" i="5"/>
  <c r="C927" i="5"/>
  <c r="A927" i="5"/>
  <c r="E926" i="5"/>
  <c r="D926" i="5"/>
  <c r="C926" i="5"/>
  <c r="A926" i="5"/>
  <c r="E925" i="5"/>
  <c r="D925" i="5"/>
  <c r="C925" i="5"/>
  <c r="A925" i="5"/>
  <c r="E924" i="5"/>
  <c r="D924" i="5"/>
  <c r="C924" i="5"/>
  <c r="A924" i="5"/>
  <c r="E923" i="5"/>
  <c r="D923" i="5"/>
  <c r="C923" i="5"/>
  <c r="A923" i="5"/>
  <c r="E922" i="5"/>
  <c r="D922" i="5"/>
  <c r="C922" i="5"/>
  <c r="A922" i="5"/>
  <c r="E921" i="5"/>
  <c r="D921" i="5"/>
  <c r="C921" i="5"/>
  <c r="A921" i="5"/>
  <c r="E920" i="5"/>
  <c r="D920" i="5"/>
  <c r="C920" i="5"/>
  <c r="A920" i="5"/>
  <c r="E919" i="5"/>
  <c r="D919" i="5"/>
  <c r="C919" i="5"/>
  <c r="A919" i="5"/>
  <c r="E918" i="5"/>
  <c r="D918" i="5"/>
  <c r="C918" i="5"/>
  <c r="A918" i="5"/>
  <c r="E917" i="5"/>
  <c r="D917" i="5"/>
  <c r="C917" i="5"/>
  <c r="A917" i="5"/>
  <c r="E916" i="5"/>
  <c r="D916" i="5"/>
  <c r="C916" i="5"/>
  <c r="A916" i="5"/>
  <c r="E915" i="5"/>
  <c r="D915" i="5"/>
  <c r="C915" i="5"/>
  <c r="A915" i="5"/>
  <c r="E914" i="5"/>
  <c r="D914" i="5"/>
  <c r="C914" i="5"/>
  <c r="A914" i="5"/>
  <c r="E913" i="5"/>
  <c r="D913" i="5"/>
  <c r="C913" i="5"/>
  <c r="A913" i="5"/>
  <c r="E912" i="5"/>
  <c r="D912" i="5"/>
  <c r="C912" i="5"/>
  <c r="A912" i="5"/>
  <c r="E911" i="5"/>
  <c r="D911" i="5"/>
  <c r="C911" i="5"/>
  <c r="A911" i="5"/>
  <c r="E910" i="5"/>
  <c r="D910" i="5"/>
  <c r="C910" i="5"/>
  <c r="A910" i="5"/>
  <c r="E909" i="5"/>
  <c r="D909" i="5"/>
  <c r="C909" i="5"/>
  <c r="A909" i="5"/>
  <c r="E908" i="5"/>
  <c r="D908" i="5"/>
  <c r="C908" i="5"/>
  <c r="A908" i="5"/>
  <c r="E907" i="5"/>
  <c r="D907" i="5"/>
  <c r="C907" i="5"/>
  <c r="A907" i="5"/>
  <c r="E906" i="5"/>
  <c r="D906" i="5"/>
  <c r="C906" i="5"/>
  <c r="A906" i="5"/>
  <c r="E905" i="5"/>
  <c r="D905" i="5"/>
  <c r="C905" i="5"/>
  <c r="A905" i="5"/>
  <c r="E904" i="5"/>
  <c r="D904" i="5"/>
  <c r="C904" i="5"/>
  <c r="A904" i="5"/>
  <c r="E903" i="5"/>
  <c r="D903" i="5"/>
  <c r="C903" i="5"/>
  <c r="A903" i="5"/>
  <c r="E902" i="5"/>
  <c r="D902" i="5"/>
  <c r="C902" i="5"/>
  <c r="A902" i="5"/>
  <c r="E901" i="5"/>
  <c r="D901" i="5"/>
  <c r="C901" i="5"/>
  <c r="A901" i="5"/>
  <c r="E900" i="5"/>
  <c r="D900" i="5"/>
  <c r="C900" i="5"/>
  <c r="A900" i="5"/>
  <c r="E899" i="5"/>
  <c r="D899" i="5"/>
  <c r="C899" i="5"/>
  <c r="A899" i="5"/>
  <c r="E898" i="5"/>
  <c r="D898" i="5"/>
  <c r="C898" i="5"/>
  <c r="A898" i="5"/>
  <c r="E897" i="5"/>
  <c r="D897" i="5"/>
  <c r="C897" i="5"/>
  <c r="A897" i="5"/>
  <c r="E896" i="5"/>
  <c r="D896" i="5"/>
  <c r="C896" i="5"/>
  <c r="A896" i="5"/>
  <c r="E895" i="5"/>
  <c r="D895" i="5"/>
  <c r="C895" i="5"/>
  <c r="A895" i="5"/>
  <c r="E894" i="5"/>
  <c r="D894" i="5"/>
  <c r="C894" i="5"/>
  <c r="A894" i="5"/>
  <c r="E893" i="5"/>
  <c r="D893" i="5"/>
  <c r="C893" i="5"/>
  <c r="A893" i="5"/>
  <c r="E892" i="5"/>
  <c r="D892" i="5"/>
  <c r="C892" i="5"/>
  <c r="A892" i="5"/>
  <c r="E891" i="5"/>
  <c r="D891" i="5"/>
  <c r="C891" i="5"/>
  <c r="A891" i="5"/>
  <c r="E890" i="5"/>
  <c r="D890" i="5"/>
  <c r="C890" i="5"/>
  <c r="A890" i="5"/>
  <c r="E889" i="5"/>
  <c r="D889" i="5"/>
  <c r="C889" i="5"/>
  <c r="A889" i="5"/>
  <c r="E888" i="5"/>
  <c r="D888" i="5"/>
  <c r="C888" i="5"/>
  <c r="A888" i="5"/>
  <c r="E887" i="5"/>
  <c r="D887" i="5"/>
  <c r="C887" i="5"/>
  <c r="A887" i="5"/>
  <c r="E886" i="5"/>
  <c r="D886" i="5"/>
  <c r="C886" i="5"/>
  <c r="A886" i="5"/>
  <c r="E885" i="5"/>
  <c r="D885" i="5"/>
  <c r="C885" i="5"/>
  <c r="A885" i="5"/>
  <c r="E884" i="5"/>
  <c r="D884" i="5"/>
  <c r="C884" i="5"/>
  <c r="A884" i="5"/>
  <c r="E883" i="5"/>
  <c r="D883" i="5"/>
  <c r="C883" i="5"/>
  <c r="A883" i="5"/>
  <c r="E882" i="5"/>
  <c r="D882" i="5"/>
  <c r="C882" i="5"/>
  <c r="A882" i="5"/>
  <c r="E881" i="5"/>
  <c r="D881" i="5"/>
  <c r="C881" i="5"/>
  <c r="A881" i="5"/>
  <c r="E880" i="5"/>
  <c r="D880" i="5"/>
  <c r="C880" i="5"/>
  <c r="A880" i="5"/>
  <c r="E879" i="5"/>
  <c r="D879" i="5"/>
  <c r="C879" i="5"/>
  <c r="A879" i="5"/>
  <c r="E878" i="5"/>
  <c r="D878" i="5"/>
  <c r="C878" i="5"/>
  <c r="A878" i="5"/>
  <c r="E877" i="5"/>
  <c r="D877" i="5"/>
  <c r="C877" i="5"/>
  <c r="A877" i="5"/>
  <c r="E876" i="5"/>
  <c r="D876" i="5"/>
  <c r="C876" i="5"/>
  <c r="A876" i="5"/>
  <c r="E875" i="5"/>
  <c r="D875" i="5"/>
  <c r="C875" i="5"/>
  <c r="A875" i="5"/>
  <c r="E874" i="5"/>
  <c r="D874" i="5"/>
  <c r="C874" i="5"/>
  <c r="A874" i="5"/>
  <c r="E873" i="5"/>
  <c r="D873" i="5"/>
  <c r="C873" i="5"/>
  <c r="A873" i="5"/>
  <c r="E872" i="5"/>
  <c r="D872" i="5"/>
  <c r="C872" i="5"/>
  <c r="A872" i="5"/>
  <c r="E871" i="5"/>
  <c r="D871" i="5"/>
  <c r="C871" i="5"/>
  <c r="A871" i="5"/>
  <c r="E870" i="5"/>
  <c r="D870" i="5"/>
  <c r="C870" i="5"/>
  <c r="A870" i="5"/>
  <c r="E869" i="5"/>
  <c r="D869" i="5"/>
  <c r="C869" i="5"/>
  <c r="A869" i="5"/>
  <c r="E868" i="5"/>
  <c r="D868" i="5"/>
  <c r="C868" i="5"/>
  <c r="A868" i="5"/>
  <c r="E867" i="5"/>
  <c r="D867" i="5"/>
  <c r="C867" i="5"/>
  <c r="A867" i="5"/>
  <c r="E866" i="5"/>
  <c r="D866" i="5"/>
  <c r="C866" i="5"/>
  <c r="A866" i="5"/>
  <c r="E865" i="5"/>
  <c r="D865" i="5"/>
  <c r="C865" i="5"/>
  <c r="A865" i="5"/>
  <c r="E864" i="5"/>
  <c r="D864" i="5"/>
  <c r="C864" i="5"/>
  <c r="A864" i="5"/>
  <c r="E863" i="5"/>
  <c r="D863" i="5"/>
  <c r="C863" i="5"/>
  <c r="A863" i="5"/>
  <c r="E862" i="5"/>
  <c r="D862" i="5"/>
  <c r="C862" i="5"/>
  <c r="A862" i="5"/>
  <c r="E861" i="5"/>
  <c r="D861" i="5"/>
  <c r="C861" i="5"/>
  <c r="A861" i="5"/>
  <c r="E860" i="5"/>
  <c r="D860" i="5"/>
  <c r="C860" i="5"/>
  <c r="A860" i="5"/>
  <c r="E859" i="5"/>
  <c r="D859" i="5"/>
  <c r="C859" i="5"/>
  <c r="A859" i="5"/>
  <c r="E858" i="5"/>
  <c r="D858" i="5"/>
  <c r="C858" i="5"/>
  <c r="A858" i="5"/>
  <c r="E857" i="5"/>
  <c r="D857" i="5"/>
  <c r="C857" i="5"/>
  <c r="A857" i="5"/>
  <c r="E856" i="5"/>
  <c r="D856" i="5"/>
  <c r="C856" i="5"/>
  <c r="A856" i="5"/>
  <c r="E855" i="5"/>
  <c r="D855" i="5"/>
  <c r="C855" i="5"/>
  <c r="A855" i="5"/>
  <c r="E854" i="5"/>
  <c r="D854" i="5"/>
  <c r="C854" i="5"/>
  <c r="A854" i="5"/>
  <c r="E853" i="5"/>
  <c r="D853" i="5"/>
  <c r="C853" i="5"/>
  <c r="A853" i="5"/>
  <c r="E852" i="5"/>
  <c r="D852" i="5"/>
  <c r="C852" i="5"/>
  <c r="A852" i="5"/>
  <c r="E851" i="5"/>
  <c r="D851" i="5"/>
  <c r="C851" i="5"/>
  <c r="A851" i="5"/>
  <c r="E850" i="5"/>
  <c r="D850" i="5"/>
  <c r="C850" i="5"/>
  <c r="A850" i="5"/>
  <c r="E849" i="5"/>
  <c r="D849" i="5"/>
  <c r="C849" i="5"/>
  <c r="A849" i="5"/>
  <c r="E848" i="5"/>
  <c r="D848" i="5"/>
  <c r="C848" i="5"/>
  <c r="A848" i="5"/>
  <c r="E847" i="5"/>
  <c r="D847" i="5"/>
  <c r="C847" i="5"/>
  <c r="A847" i="5"/>
  <c r="E846" i="5"/>
  <c r="D846" i="5"/>
  <c r="C846" i="5"/>
  <c r="A846" i="5"/>
  <c r="E845" i="5"/>
  <c r="D845" i="5"/>
  <c r="C845" i="5"/>
  <c r="A845" i="5"/>
  <c r="E844" i="5"/>
  <c r="D844" i="5"/>
  <c r="C844" i="5"/>
  <c r="A844" i="5"/>
  <c r="E843" i="5"/>
  <c r="D843" i="5"/>
  <c r="C843" i="5"/>
  <c r="A843" i="5"/>
  <c r="E842" i="5"/>
  <c r="D842" i="5"/>
  <c r="C842" i="5"/>
  <c r="A842" i="5"/>
  <c r="E841" i="5"/>
  <c r="D841" i="5"/>
  <c r="C841" i="5"/>
  <c r="A841" i="5"/>
  <c r="E840" i="5"/>
  <c r="D840" i="5"/>
  <c r="C840" i="5"/>
  <c r="A840" i="5"/>
  <c r="E839" i="5"/>
  <c r="D839" i="5"/>
  <c r="C839" i="5"/>
  <c r="A839" i="5"/>
  <c r="E838" i="5"/>
  <c r="D838" i="5"/>
  <c r="C838" i="5"/>
  <c r="A838" i="5"/>
  <c r="E837" i="5"/>
  <c r="D837" i="5"/>
  <c r="C837" i="5"/>
  <c r="A837" i="5"/>
  <c r="E836" i="5"/>
  <c r="D836" i="5"/>
  <c r="C836" i="5"/>
  <c r="A836" i="5"/>
  <c r="E835" i="5"/>
  <c r="D835" i="5"/>
  <c r="C835" i="5"/>
  <c r="A835" i="5"/>
  <c r="E834" i="5"/>
  <c r="D834" i="5"/>
  <c r="C834" i="5"/>
  <c r="A834" i="5"/>
  <c r="E833" i="5"/>
  <c r="D833" i="5"/>
  <c r="C833" i="5"/>
  <c r="A833" i="5"/>
  <c r="E832" i="5"/>
  <c r="D832" i="5"/>
  <c r="C832" i="5"/>
  <c r="A832" i="5"/>
  <c r="E831" i="5"/>
  <c r="D831" i="5"/>
  <c r="C831" i="5"/>
  <c r="A831" i="5"/>
  <c r="E830" i="5"/>
  <c r="D830" i="5"/>
  <c r="C830" i="5"/>
  <c r="A830" i="5"/>
  <c r="E829" i="5"/>
  <c r="D829" i="5"/>
  <c r="C829" i="5"/>
  <c r="A829" i="5"/>
  <c r="E828" i="5"/>
  <c r="D828" i="5"/>
  <c r="C828" i="5"/>
  <c r="A828" i="5"/>
  <c r="E827" i="5"/>
  <c r="D827" i="5"/>
  <c r="C827" i="5"/>
  <c r="A827" i="5"/>
  <c r="E826" i="5"/>
  <c r="D826" i="5"/>
  <c r="C826" i="5"/>
  <c r="A826" i="5"/>
  <c r="E825" i="5"/>
  <c r="D825" i="5"/>
  <c r="C825" i="5"/>
  <c r="A825" i="5"/>
  <c r="E824" i="5"/>
  <c r="D824" i="5"/>
  <c r="C824" i="5"/>
  <c r="A824" i="5"/>
  <c r="E823" i="5"/>
  <c r="D823" i="5"/>
  <c r="C823" i="5"/>
  <c r="A823" i="5"/>
  <c r="E822" i="5"/>
  <c r="D822" i="5"/>
  <c r="C822" i="5"/>
  <c r="A822" i="5"/>
  <c r="E821" i="5"/>
  <c r="D821" i="5"/>
  <c r="C821" i="5"/>
  <c r="A821" i="5"/>
  <c r="E820" i="5"/>
  <c r="D820" i="5"/>
  <c r="C820" i="5"/>
  <c r="A820" i="5"/>
  <c r="E819" i="5"/>
  <c r="D819" i="5"/>
  <c r="C819" i="5"/>
  <c r="A819" i="5"/>
  <c r="E818" i="5"/>
  <c r="D818" i="5"/>
  <c r="C818" i="5"/>
  <c r="A818" i="5"/>
  <c r="E817" i="5"/>
  <c r="D817" i="5"/>
  <c r="C817" i="5"/>
  <c r="A817" i="5"/>
  <c r="E816" i="5"/>
  <c r="D816" i="5"/>
  <c r="C816" i="5"/>
  <c r="A816" i="5"/>
  <c r="E815" i="5"/>
  <c r="D815" i="5"/>
  <c r="C815" i="5"/>
  <c r="A815" i="5"/>
  <c r="E814" i="5"/>
  <c r="D814" i="5"/>
  <c r="C814" i="5"/>
  <c r="A814" i="5"/>
  <c r="E813" i="5"/>
  <c r="D813" i="5"/>
  <c r="C813" i="5"/>
  <c r="A813" i="5"/>
  <c r="E812" i="5"/>
  <c r="D812" i="5"/>
  <c r="C812" i="5"/>
  <c r="A812" i="5"/>
  <c r="E811" i="5"/>
  <c r="D811" i="5"/>
  <c r="C811" i="5"/>
  <c r="A811" i="5"/>
  <c r="E810" i="5"/>
  <c r="D810" i="5"/>
  <c r="C810" i="5"/>
  <c r="A810" i="5"/>
  <c r="E809" i="5"/>
  <c r="D809" i="5"/>
  <c r="C809" i="5"/>
  <c r="A809" i="5"/>
  <c r="E808" i="5"/>
  <c r="D808" i="5"/>
  <c r="C808" i="5"/>
  <c r="A808" i="5"/>
  <c r="E807" i="5"/>
  <c r="D807" i="5"/>
  <c r="C807" i="5"/>
  <c r="A807" i="5"/>
  <c r="E806" i="5"/>
  <c r="D806" i="5"/>
  <c r="C806" i="5"/>
  <c r="A806" i="5"/>
  <c r="E805" i="5"/>
  <c r="D805" i="5"/>
  <c r="C805" i="5"/>
  <c r="A805" i="5"/>
  <c r="E804" i="5"/>
  <c r="D804" i="5"/>
  <c r="C804" i="5"/>
  <c r="A804" i="5"/>
  <c r="E803" i="5"/>
  <c r="D803" i="5"/>
  <c r="C803" i="5"/>
  <c r="A803" i="5"/>
  <c r="E802" i="5"/>
  <c r="D802" i="5"/>
  <c r="C802" i="5"/>
  <c r="A802" i="5"/>
  <c r="E801" i="5"/>
  <c r="D801" i="5"/>
  <c r="C801" i="5"/>
  <c r="A801" i="5"/>
  <c r="E800" i="5"/>
  <c r="D800" i="5"/>
  <c r="C800" i="5"/>
  <c r="A800" i="5"/>
  <c r="E799" i="5"/>
  <c r="D799" i="5"/>
  <c r="C799" i="5"/>
  <c r="A799" i="5"/>
  <c r="E798" i="5"/>
  <c r="D798" i="5"/>
  <c r="C798" i="5"/>
  <c r="A798" i="5"/>
  <c r="E797" i="5"/>
  <c r="D797" i="5"/>
  <c r="C797" i="5"/>
  <c r="A797" i="5"/>
  <c r="E796" i="5"/>
  <c r="D796" i="5"/>
  <c r="C796" i="5"/>
  <c r="A796" i="5"/>
  <c r="E795" i="5"/>
  <c r="D795" i="5"/>
  <c r="C795" i="5"/>
  <c r="A795" i="5"/>
  <c r="E794" i="5"/>
  <c r="D794" i="5"/>
  <c r="C794" i="5"/>
  <c r="A794" i="5"/>
  <c r="E793" i="5"/>
  <c r="D793" i="5"/>
  <c r="C793" i="5"/>
  <c r="A793" i="5"/>
  <c r="E792" i="5"/>
  <c r="D792" i="5"/>
  <c r="C792" i="5"/>
  <c r="A792" i="5"/>
  <c r="E791" i="5"/>
  <c r="D791" i="5"/>
  <c r="C791" i="5"/>
  <c r="A791" i="5"/>
  <c r="E790" i="5"/>
  <c r="D790" i="5"/>
  <c r="C790" i="5"/>
  <c r="A790" i="5"/>
  <c r="E789" i="5"/>
  <c r="D789" i="5"/>
  <c r="C789" i="5"/>
  <c r="A789" i="5"/>
  <c r="E788" i="5"/>
  <c r="D788" i="5"/>
  <c r="C788" i="5"/>
  <c r="A788" i="5"/>
  <c r="E787" i="5"/>
  <c r="D787" i="5"/>
  <c r="C787" i="5"/>
  <c r="A787" i="5"/>
  <c r="E786" i="5"/>
  <c r="D786" i="5"/>
  <c r="C786" i="5"/>
  <c r="A786" i="5"/>
  <c r="E785" i="5"/>
  <c r="D785" i="5"/>
  <c r="C785" i="5"/>
  <c r="A785" i="5"/>
  <c r="E784" i="5"/>
  <c r="D784" i="5"/>
  <c r="C784" i="5"/>
  <c r="A784" i="5"/>
  <c r="E783" i="5"/>
  <c r="D783" i="5"/>
  <c r="C783" i="5"/>
  <c r="A783" i="5"/>
  <c r="E782" i="5"/>
  <c r="D782" i="5"/>
  <c r="C782" i="5"/>
  <c r="A782" i="5"/>
  <c r="E781" i="5"/>
  <c r="D781" i="5"/>
  <c r="C781" i="5"/>
  <c r="A781" i="5"/>
  <c r="E780" i="5"/>
  <c r="D780" i="5"/>
  <c r="C780" i="5"/>
  <c r="A780" i="5"/>
  <c r="E779" i="5"/>
  <c r="D779" i="5"/>
  <c r="C779" i="5"/>
  <c r="A779" i="5"/>
  <c r="E778" i="5"/>
  <c r="D778" i="5"/>
  <c r="C778" i="5"/>
  <c r="A778" i="5"/>
  <c r="E777" i="5"/>
  <c r="D777" i="5"/>
  <c r="C777" i="5"/>
  <c r="A777" i="5"/>
  <c r="E776" i="5"/>
  <c r="D776" i="5"/>
  <c r="C776" i="5"/>
  <c r="A776" i="5"/>
  <c r="E775" i="5"/>
  <c r="D775" i="5"/>
  <c r="C775" i="5"/>
  <c r="A775" i="5"/>
  <c r="E774" i="5"/>
  <c r="D774" i="5"/>
  <c r="C774" i="5"/>
  <c r="A774" i="5"/>
  <c r="E773" i="5"/>
  <c r="D773" i="5"/>
  <c r="C773" i="5"/>
  <c r="A773" i="5"/>
  <c r="E772" i="5"/>
  <c r="D772" i="5"/>
  <c r="C772" i="5"/>
  <c r="A772" i="5"/>
  <c r="E771" i="5"/>
  <c r="D771" i="5"/>
  <c r="C771" i="5"/>
  <c r="A771" i="5"/>
  <c r="E770" i="5"/>
  <c r="D770" i="5"/>
  <c r="C770" i="5"/>
  <c r="A770" i="5"/>
  <c r="E769" i="5"/>
  <c r="D769" i="5"/>
  <c r="C769" i="5"/>
  <c r="A769" i="5"/>
  <c r="E768" i="5"/>
  <c r="D768" i="5"/>
  <c r="C768" i="5"/>
  <c r="A768" i="5"/>
  <c r="E767" i="5"/>
  <c r="D767" i="5"/>
  <c r="C767" i="5"/>
  <c r="A767" i="5"/>
  <c r="E766" i="5"/>
  <c r="D766" i="5"/>
  <c r="C766" i="5"/>
  <c r="A766" i="5"/>
  <c r="E765" i="5"/>
  <c r="D765" i="5"/>
  <c r="C765" i="5"/>
  <c r="A765" i="5"/>
  <c r="E764" i="5"/>
  <c r="D764" i="5"/>
  <c r="C764" i="5"/>
  <c r="A764" i="5"/>
  <c r="E763" i="5"/>
  <c r="D763" i="5"/>
  <c r="C763" i="5"/>
  <c r="A763" i="5"/>
  <c r="E762" i="5"/>
  <c r="D762" i="5"/>
  <c r="C762" i="5"/>
  <c r="A762" i="5"/>
  <c r="E761" i="5"/>
  <c r="D761" i="5"/>
  <c r="C761" i="5"/>
  <c r="A761" i="5"/>
  <c r="E760" i="5"/>
  <c r="D760" i="5"/>
  <c r="C760" i="5"/>
  <c r="A760" i="5"/>
  <c r="E759" i="5"/>
  <c r="D759" i="5"/>
  <c r="C759" i="5"/>
  <c r="A759" i="5"/>
  <c r="E758" i="5"/>
  <c r="D758" i="5"/>
  <c r="C758" i="5"/>
  <c r="A758" i="5"/>
  <c r="E757" i="5"/>
  <c r="D757" i="5"/>
  <c r="C757" i="5"/>
  <c r="A757" i="5"/>
  <c r="E756" i="5"/>
  <c r="D756" i="5"/>
  <c r="C756" i="5"/>
  <c r="A756" i="5"/>
  <c r="E755" i="5"/>
  <c r="D755" i="5"/>
  <c r="C755" i="5"/>
  <c r="A755" i="5"/>
  <c r="E754" i="5"/>
  <c r="D754" i="5"/>
  <c r="C754" i="5"/>
  <c r="A754" i="5"/>
  <c r="E753" i="5"/>
  <c r="D753" i="5"/>
  <c r="C753" i="5"/>
  <c r="A753" i="5"/>
  <c r="E752" i="5"/>
  <c r="D752" i="5"/>
  <c r="C752" i="5"/>
  <c r="A752" i="5"/>
  <c r="E751" i="5"/>
  <c r="D751" i="5"/>
  <c r="C751" i="5"/>
  <c r="A751" i="5"/>
  <c r="E750" i="5"/>
  <c r="D750" i="5"/>
  <c r="C750" i="5"/>
  <c r="A750" i="5"/>
  <c r="E749" i="5"/>
  <c r="D749" i="5"/>
  <c r="C749" i="5"/>
  <c r="A749" i="5"/>
  <c r="E748" i="5"/>
  <c r="D748" i="5"/>
  <c r="C748" i="5"/>
  <c r="A748" i="5"/>
  <c r="E747" i="5"/>
  <c r="D747" i="5"/>
  <c r="C747" i="5"/>
  <c r="A747" i="5"/>
  <c r="E746" i="5"/>
  <c r="D746" i="5"/>
  <c r="C746" i="5"/>
  <c r="A746" i="5"/>
  <c r="E745" i="5"/>
  <c r="D745" i="5"/>
  <c r="C745" i="5"/>
  <c r="A745" i="5"/>
  <c r="E744" i="5"/>
  <c r="D744" i="5"/>
  <c r="C744" i="5"/>
  <c r="A744" i="5"/>
  <c r="E743" i="5"/>
  <c r="D743" i="5"/>
  <c r="C743" i="5"/>
  <c r="A743" i="5"/>
  <c r="E742" i="5"/>
  <c r="D742" i="5"/>
  <c r="C742" i="5"/>
  <c r="A742" i="5"/>
  <c r="E741" i="5"/>
  <c r="D741" i="5"/>
  <c r="C741" i="5"/>
  <c r="A741" i="5"/>
  <c r="E740" i="5"/>
  <c r="D740" i="5"/>
  <c r="C740" i="5"/>
  <c r="A740" i="5"/>
  <c r="E739" i="5"/>
  <c r="D739" i="5"/>
  <c r="C739" i="5"/>
  <c r="A739" i="5"/>
  <c r="E738" i="5"/>
  <c r="D738" i="5"/>
  <c r="C738" i="5"/>
  <c r="A738" i="5"/>
  <c r="E737" i="5"/>
  <c r="D737" i="5"/>
  <c r="C737" i="5"/>
  <c r="A737" i="5"/>
  <c r="E736" i="5"/>
  <c r="D736" i="5"/>
  <c r="C736" i="5"/>
  <c r="A736" i="5"/>
  <c r="E735" i="5"/>
  <c r="D735" i="5"/>
  <c r="C735" i="5"/>
  <c r="A735" i="5"/>
  <c r="E734" i="5"/>
  <c r="D734" i="5"/>
  <c r="C734" i="5"/>
  <c r="A734" i="5"/>
  <c r="E733" i="5"/>
  <c r="D733" i="5"/>
  <c r="C733" i="5"/>
  <c r="A733" i="5"/>
  <c r="E732" i="5"/>
  <c r="D732" i="5"/>
  <c r="C732" i="5"/>
  <c r="A732" i="5"/>
  <c r="E731" i="5"/>
  <c r="D731" i="5"/>
  <c r="C731" i="5"/>
  <c r="A731" i="5"/>
  <c r="E730" i="5"/>
  <c r="D730" i="5"/>
  <c r="C730" i="5"/>
  <c r="A730" i="5"/>
  <c r="E729" i="5"/>
  <c r="D729" i="5"/>
  <c r="C729" i="5"/>
  <c r="A729" i="5"/>
  <c r="E728" i="5"/>
  <c r="D728" i="5"/>
  <c r="C728" i="5"/>
  <c r="A728" i="5"/>
  <c r="E727" i="5"/>
  <c r="D727" i="5"/>
  <c r="C727" i="5"/>
  <c r="A727" i="5"/>
  <c r="E726" i="5"/>
  <c r="D726" i="5"/>
  <c r="C726" i="5"/>
  <c r="A726" i="5"/>
  <c r="E725" i="5"/>
  <c r="D725" i="5"/>
  <c r="C725" i="5"/>
  <c r="A725" i="5"/>
  <c r="E724" i="5"/>
  <c r="D724" i="5"/>
  <c r="C724" i="5"/>
  <c r="A724" i="5"/>
  <c r="E723" i="5"/>
  <c r="D723" i="5"/>
  <c r="C723" i="5"/>
  <c r="A723" i="5"/>
  <c r="E722" i="5"/>
  <c r="D722" i="5"/>
  <c r="C722" i="5"/>
  <c r="A722" i="5"/>
  <c r="E721" i="5"/>
  <c r="D721" i="5"/>
  <c r="C721" i="5"/>
  <c r="A721" i="5"/>
  <c r="E720" i="5"/>
  <c r="D720" i="5"/>
  <c r="C720" i="5"/>
  <c r="A720" i="5"/>
  <c r="E719" i="5"/>
  <c r="D719" i="5"/>
  <c r="C719" i="5"/>
  <c r="A719" i="5"/>
  <c r="E718" i="5"/>
  <c r="D718" i="5"/>
  <c r="C718" i="5"/>
  <c r="A718" i="5"/>
  <c r="E717" i="5"/>
  <c r="D717" i="5"/>
  <c r="C717" i="5"/>
  <c r="A717" i="5"/>
  <c r="E716" i="5"/>
  <c r="D716" i="5"/>
  <c r="C716" i="5"/>
  <c r="A716" i="5"/>
  <c r="E715" i="5"/>
  <c r="D715" i="5"/>
  <c r="C715" i="5"/>
  <c r="A715" i="5"/>
  <c r="E714" i="5"/>
  <c r="D714" i="5"/>
  <c r="C714" i="5"/>
  <c r="A714" i="5"/>
  <c r="E713" i="5"/>
  <c r="D713" i="5"/>
  <c r="C713" i="5"/>
  <c r="A713" i="5"/>
  <c r="E712" i="5"/>
  <c r="D712" i="5"/>
  <c r="C712" i="5"/>
  <c r="A712" i="5"/>
  <c r="E711" i="5"/>
  <c r="D711" i="5"/>
  <c r="C711" i="5"/>
  <c r="A711" i="5"/>
  <c r="E710" i="5"/>
  <c r="D710" i="5"/>
  <c r="C710" i="5"/>
  <c r="A710" i="5"/>
  <c r="E709" i="5"/>
  <c r="D709" i="5"/>
  <c r="C709" i="5"/>
  <c r="A709" i="5"/>
  <c r="E708" i="5"/>
  <c r="D708" i="5"/>
  <c r="C708" i="5"/>
  <c r="A708" i="5"/>
  <c r="E707" i="5"/>
  <c r="D707" i="5"/>
  <c r="C707" i="5"/>
  <c r="A707" i="5"/>
  <c r="E706" i="5"/>
  <c r="D706" i="5"/>
  <c r="C706" i="5"/>
  <c r="A706" i="5"/>
  <c r="E705" i="5"/>
  <c r="D705" i="5"/>
  <c r="C705" i="5"/>
  <c r="A705" i="5"/>
  <c r="E704" i="5"/>
  <c r="D704" i="5"/>
  <c r="C704" i="5"/>
  <c r="A704" i="5"/>
  <c r="E703" i="5"/>
  <c r="D703" i="5"/>
  <c r="C703" i="5"/>
  <c r="A703" i="5"/>
  <c r="E702" i="5"/>
  <c r="D702" i="5"/>
  <c r="C702" i="5"/>
  <c r="A702" i="5"/>
  <c r="E701" i="5"/>
  <c r="D701" i="5"/>
  <c r="C701" i="5"/>
  <c r="A701" i="5"/>
  <c r="E700" i="5"/>
  <c r="D700" i="5"/>
  <c r="C700" i="5"/>
  <c r="A700" i="5"/>
  <c r="E699" i="5"/>
  <c r="D699" i="5"/>
  <c r="C699" i="5"/>
  <c r="A699" i="5"/>
  <c r="E698" i="5"/>
  <c r="D698" i="5"/>
  <c r="C698" i="5"/>
  <c r="A698" i="5"/>
  <c r="E697" i="5"/>
  <c r="D697" i="5"/>
  <c r="C697" i="5"/>
  <c r="A697" i="5"/>
  <c r="E696" i="5"/>
  <c r="D696" i="5"/>
  <c r="C696" i="5"/>
  <c r="A696" i="5"/>
  <c r="E695" i="5"/>
  <c r="D695" i="5"/>
  <c r="C695" i="5"/>
  <c r="A695" i="5"/>
  <c r="E694" i="5"/>
  <c r="D694" i="5"/>
  <c r="C694" i="5"/>
  <c r="A694" i="5"/>
  <c r="E693" i="5"/>
  <c r="D693" i="5"/>
  <c r="C693" i="5"/>
  <c r="A693" i="5"/>
  <c r="E692" i="5"/>
  <c r="D692" i="5"/>
  <c r="C692" i="5"/>
  <c r="A692" i="5"/>
  <c r="E691" i="5"/>
  <c r="D691" i="5"/>
  <c r="C691" i="5"/>
  <c r="A691" i="5"/>
  <c r="E690" i="5"/>
  <c r="D690" i="5"/>
  <c r="C690" i="5"/>
  <c r="A690" i="5"/>
  <c r="E689" i="5"/>
  <c r="D689" i="5"/>
  <c r="C689" i="5"/>
  <c r="A689" i="5"/>
  <c r="E688" i="5"/>
  <c r="D688" i="5"/>
  <c r="C688" i="5"/>
  <c r="A688" i="5"/>
  <c r="E687" i="5"/>
  <c r="D687" i="5"/>
  <c r="C687" i="5"/>
  <c r="A687" i="5"/>
  <c r="E686" i="5"/>
  <c r="D686" i="5"/>
  <c r="C686" i="5"/>
  <c r="A686" i="5"/>
  <c r="E685" i="5"/>
  <c r="D685" i="5"/>
  <c r="C685" i="5"/>
  <c r="A685" i="5"/>
  <c r="E684" i="5"/>
  <c r="D684" i="5"/>
  <c r="C684" i="5"/>
  <c r="A684" i="5"/>
  <c r="E683" i="5"/>
  <c r="D683" i="5"/>
  <c r="C683" i="5"/>
  <c r="A683" i="5"/>
  <c r="E682" i="5"/>
  <c r="D682" i="5"/>
  <c r="C682" i="5"/>
  <c r="A682" i="5"/>
  <c r="E681" i="5"/>
  <c r="D681" i="5"/>
  <c r="C681" i="5"/>
  <c r="A681" i="5"/>
  <c r="E680" i="5"/>
  <c r="D680" i="5"/>
  <c r="C680" i="5"/>
  <c r="A680" i="5"/>
  <c r="E679" i="5"/>
  <c r="D679" i="5"/>
  <c r="C679" i="5"/>
  <c r="A679" i="5"/>
  <c r="E678" i="5"/>
  <c r="D678" i="5"/>
  <c r="C678" i="5"/>
  <c r="A678" i="5"/>
  <c r="E677" i="5"/>
  <c r="D677" i="5"/>
  <c r="C677" i="5"/>
  <c r="A677" i="5"/>
  <c r="E676" i="5"/>
  <c r="D676" i="5"/>
  <c r="C676" i="5"/>
  <c r="A676" i="5"/>
  <c r="E675" i="5"/>
  <c r="D675" i="5"/>
  <c r="C675" i="5"/>
  <c r="A675" i="5"/>
  <c r="E674" i="5"/>
  <c r="D674" i="5"/>
  <c r="C674" i="5"/>
  <c r="A674" i="5"/>
  <c r="E673" i="5"/>
  <c r="D673" i="5"/>
  <c r="C673" i="5"/>
  <c r="A673" i="5"/>
  <c r="E672" i="5"/>
  <c r="D672" i="5"/>
  <c r="C672" i="5"/>
  <c r="A672" i="5"/>
  <c r="E671" i="5"/>
  <c r="D671" i="5"/>
  <c r="C671" i="5"/>
  <c r="A671" i="5"/>
  <c r="E670" i="5"/>
  <c r="D670" i="5"/>
  <c r="C670" i="5"/>
  <c r="A670" i="5"/>
  <c r="E669" i="5"/>
  <c r="D669" i="5"/>
  <c r="C669" i="5"/>
  <c r="A669" i="5"/>
  <c r="E668" i="5"/>
  <c r="D668" i="5"/>
  <c r="C668" i="5"/>
  <c r="A668" i="5"/>
  <c r="E667" i="5"/>
  <c r="D667" i="5"/>
  <c r="C667" i="5"/>
  <c r="A667" i="5"/>
  <c r="E666" i="5"/>
  <c r="D666" i="5"/>
  <c r="C666" i="5"/>
  <c r="A666" i="5"/>
  <c r="E665" i="5"/>
  <c r="D665" i="5"/>
  <c r="C665" i="5"/>
  <c r="A665" i="5"/>
  <c r="E664" i="5"/>
  <c r="D664" i="5"/>
  <c r="C664" i="5"/>
  <c r="A664" i="5"/>
  <c r="E663" i="5"/>
  <c r="D663" i="5"/>
  <c r="C663" i="5"/>
  <c r="A663" i="5"/>
  <c r="E662" i="5"/>
  <c r="D662" i="5"/>
  <c r="C662" i="5"/>
  <c r="A662" i="5"/>
  <c r="E661" i="5"/>
  <c r="D661" i="5"/>
  <c r="C661" i="5"/>
  <c r="A661" i="5"/>
  <c r="E660" i="5"/>
  <c r="D660" i="5"/>
  <c r="C660" i="5"/>
  <c r="A660" i="5"/>
  <c r="E659" i="5"/>
  <c r="D659" i="5"/>
  <c r="C659" i="5"/>
  <c r="A659" i="5"/>
  <c r="E658" i="5"/>
  <c r="D658" i="5"/>
  <c r="C658" i="5"/>
  <c r="A658" i="5"/>
  <c r="E657" i="5"/>
  <c r="D657" i="5"/>
  <c r="C657" i="5"/>
  <c r="A657" i="5"/>
  <c r="E656" i="5"/>
  <c r="D656" i="5"/>
  <c r="C656" i="5"/>
  <c r="A656" i="5"/>
  <c r="E655" i="5"/>
  <c r="D655" i="5"/>
  <c r="C655" i="5"/>
  <c r="A655" i="5"/>
  <c r="E654" i="5"/>
  <c r="D654" i="5"/>
  <c r="C654" i="5"/>
  <c r="A654" i="5"/>
  <c r="E653" i="5"/>
  <c r="D653" i="5"/>
  <c r="C653" i="5"/>
  <c r="A653" i="5"/>
  <c r="E652" i="5"/>
  <c r="D652" i="5"/>
  <c r="C652" i="5"/>
  <c r="A652" i="5"/>
  <c r="E651" i="5"/>
  <c r="D651" i="5"/>
  <c r="C651" i="5"/>
  <c r="A651" i="5"/>
  <c r="E650" i="5"/>
  <c r="D650" i="5"/>
  <c r="C650" i="5"/>
  <c r="A650" i="5"/>
  <c r="E649" i="5"/>
  <c r="D649" i="5"/>
  <c r="C649" i="5"/>
  <c r="A649" i="5"/>
  <c r="E648" i="5"/>
  <c r="D648" i="5"/>
  <c r="C648" i="5"/>
  <c r="A648" i="5"/>
  <c r="E647" i="5"/>
  <c r="D647" i="5"/>
  <c r="C647" i="5"/>
  <c r="A647" i="5"/>
  <c r="E646" i="5"/>
  <c r="D646" i="5"/>
  <c r="C646" i="5"/>
  <c r="A646" i="5"/>
  <c r="E645" i="5"/>
  <c r="D645" i="5"/>
  <c r="C645" i="5"/>
  <c r="A645" i="5"/>
  <c r="E644" i="5"/>
  <c r="D644" i="5"/>
  <c r="C644" i="5"/>
  <c r="A644" i="5"/>
  <c r="E643" i="5"/>
  <c r="D643" i="5"/>
  <c r="C643" i="5"/>
  <c r="A643" i="5"/>
  <c r="E642" i="5"/>
  <c r="D642" i="5"/>
  <c r="C642" i="5"/>
  <c r="A642" i="5"/>
  <c r="E641" i="5"/>
  <c r="D641" i="5"/>
  <c r="C641" i="5"/>
  <c r="A641" i="5"/>
  <c r="E640" i="5"/>
  <c r="D640" i="5"/>
  <c r="C640" i="5"/>
  <c r="A640" i="5"/>
  <c r="E639" i="5"/>
  <c r="D639" i="5"/>
  <c r="C639" i="5"/>
  <c r="A639" i="5"/>
  <c r="E638" i="5"/>
  <c r="D638" i="5"/>
  <c r="C638" i="5"/>
  <c r="A638" i="5"/>
  <c r="E637" i="5"/>
  <c r="D637" i="5"/>
  <c r="C637" i="5"/>
  <c r="A637" i="5"/>
  <c r="E636" i="5"/>
  <c r="D636" i="5"/>
  <c r="C636" i="5"/>
  <c r="A636" i="5"/>
  <c r="E635" i="5"/>
  <c r="D635" i="5"/>
  <c r="C635" i="5"/>
  <c r="A635" i="5"/>
  <c r="E634" i="5"/>
  <c r="D634" i="5"/>
  <c r="C634" i="5"/>
  <c r="A634" i="5"/>
  <c r="E633" i="5"/>
  <c r="D633" i="5"/>
  <c r="C633" i="5"/>
  <c r="A633" i="5"/>
  <c r="E632" i="5"/>
  <c r="D632" i="5"/>
  <c r="C632" i="5"/>
  <c r="A632" i="5"/>
  <c r="E631" i="5"/>
  <c r="D631" i="5"/>
  <c r="C631" i="5"/>
  <c r="A631" i="5"/>
  <c r="E630" i="5"/>
  <c r="D630" i="5"/>
  <c r="C630" i="5"/>
  <c r="A630" i="5"/>
  <c r="E629" i="5"/>
  <c r="D629" i="5"/>
  <c r="C629" i="5"/>
  <c r="A629" i="5"/>
  <c r="E628" i="5"/>
  <c r="D628" i="5"/>
  <c r="C628" i="5"/>
  <c r="A628" i="5"/>
  <c r="E627" i="5"/>
  <c r="D627" i="5"/>
  <c r="C627" i="5"/>
  <c r="A627" i="5"/>
  <c r="E626" i="5"/>
  <c r="D626" i="5"/>
  <c r="C626" i="5"/>
  <c r="A626" i="5"/>
  <c r="E625" i="5"/>
  <c r="D625" i="5"/>
  <c r="C625" i="5"/>
  <c r="A625" i="5"/>
  <c r="E624" i="5"/>
  <c r="D624" i="5"/>
  <c r="C624" i="5"/>
  <c r="A624" i="5"/>
  <c r="E623" i="5"/>
  <c r="D623" i="5"/>
  <c r="C623" i="5"/>
  <c r="A623" i="5"/>
  <c r="E622" i="5"/>
  <c r="D622" i="5"/>
  <c r="C622" i="5"/>
  <c r="A622" i="5"/>
  <c r="E621" i="5"/>
  <c r="D621" i="5"/>
  <c r="C621" i="5"/>
  <c r="A621" i="5"/>
  <c r="E620" i="5"/>
  <c r="D620" i="5"/>
  <c r="C620" i="5"/>
  <c r="A620" i="5"/>
  <c r="E619" i="5"/>
  <c r="D619" i="5"/>
  <c r="C619" i="5"/>
  <c r="A619" i="5"/>
  <c r="E618" i="5"/>
  <c r="D618" i="5"/>
  <c r="C618" i="5"/>
  <c r="A618" i="5"/>
  <c r="E617" i="5"/>
  <c r="D617" i="5"/>
  <c r="C617" i="5"/>
  <c r="A617" i="5"/>
  <c r="E616" i="5"/>
  <c r="D616" i="5"/>
  <c r="C616" i="5"/>
  <c r="A616" i="5"/>
  <c r="E615" i="5"/>
  <c r="D615" i="5"/>
  <c r="C615" i="5"/>
  <c r="A615" i="5"/>
  <c r="E614" i="5"/>
  <c r="D614" i="5"/>
  <c r="C614" i="5"/>
  <c r="A614" i="5"/>
  <c r="E613" i="5"/>
  <c r="D613" i="5"/>
  <c r="C613" i="5"/>
  <c r="A613" i="5"/>
  <c r="E612" i="5"/>
  <c r="D612" i="5"/>
  <c r="C612" i="5"/>
  <c r="A612" i="5"/>
  <c r="E611" i="5"/>
  <c r="D611" i="5"/>
  <c r="C611" i="5"/>
  <c r="A611" i="5"/>
  <c r="E610" i="5"/>
  <c r="D610" i="5"/>
  <c r="C610" i="5"/>
  <c r="A610" i="5"/>
  <c r="E609" i="5"/>
  <c r="D609" i="5"/>
  <c r="C609" i="5"/>
  <c r="A609" i="5"/>
  <c r="E608" i="5"/>
  <c r="D608" i="5"/>
  <c r="C608" i="5"/>
  <c r="A608" i="5"/>
  <c r="E607" i="5"/>
  <c r="D607" i="5"/>
  <c r="C607" i="5"/>
  <c r="A607" i="5"/>
  <c r="E606" i="5"/>
  <c r="D606" i="5"/>
  <c r="C606" i="5"/>
  <c r="A606" i="5"/>
  <c r="E605" i="5"/>
  <c r="D605" i="5"/>
  <c r="C605" i="5"/>
  <c r="A605" i="5"/>
  <c r="E604" i="5"/>
  <c r="D604" i="5"/>
  <c r="C604" i="5"/>
  <c r="A604" i="5"/>
  <c r="E603" i="5"/>
  <c r="D603" i="5"/>
  <c r="C603" i="5"/>
  <c r="A603" i="5"/>
  <c r="E602" i="5"/>
  <c r="D602" i="5"/>
  <c r="C602" i="5"/>
  <c r="A602" i="5"/>
  <c r="E601" i="5"/>
  <c r="D601" i="5"/>
  <c r="C601" i="5"/>
  <c r="A601" i="5"/>
  <c r="E600" i="5"/>
  <c r="D600" i="5"/>
  <c r="C600" i="5"/>
  <c r="A600" i="5"/>
  <c r="E599" i="5"/>
  <c r="D599" i="5"/>
  <c r="C599" i="5"/>
  <c r="A599" i="5"/>
  <c r="E598" i="5"/>
  <c r="D598" i="5"/>
  <c r="C598" i="5"/>
  <c r="A598" i="5"/>
  <c r="E597" i="5"/>
  <c r="D597" i="5"/>
  <c r="C597" i="5"/>
  <c r="A597" i="5"/>
  <c r="E596" i="5"/>
  <c r="D596" i="5"/>
  <c r="C596" i="5"/>
  <c r="A596" i="5"/>
  <c r="E595" i="5"/>
  <c r="D595" i="5"/>
  <c r="C595" i="5"/>
  <c r="A595" i="5"/>
  <c r="E594" i="5"/>
  <c r="D594" i="5"/>
  <c r="C594" i="5"/>
  <c r="A594" i="5"/>
  <c r="E593" i="5"/>
  <c r="D593" i="5"/>
  <c r="C593" i="5"/>
  <c r="A593" i="5"/>
  <c r="E592" i="5"/>
  <c r="D592" i="5"/>
  <c r="C592" i="5"/>
  <c r="A592" i="5"/>
  <c r="E591" i="5"/>
  <c r="D591" i="5"/>
  <c r="C591" i="5"/>
  <c r="A591" i="5"/>
  <c r="E590" i="5"/>
  <c r="D590" i="5"/>
  <c r="C590" i="5"/>
  <c r="A590" i="5"/>
  <c r="E589" i="5"/>
  <c r="D589" i="5"/>
  <c r="C589" i="5"/>
  <c r="A589" i="5"/>
  <c r="E588" i="5"/>
  <c r="D588" i="5"/>
  <c r="C588" i="5"/>
  <c r="A588" i="5"/>
  <c r="E587" i="5"/>
  <c r="D587" i="5"/>
  <c r="C587" i="5"/>
  <c r="A587" i="5"/>
  <c r="E586" i="5"/>
  <c r="D586" i="5"/>
  <c r="C586" i="5"/>
  <c r="A586" i="5"/>
  <c r="E585" i="5"/>
  <c r="D585" i="5"/>
  <c r="C585" i="5"/>
  <c r="A585" i="5"/>
  <c r="E584" i="5"/>
  <c r="D584" i="5"/>
  <c r="C584" i="5"/>
  <c r="A584" i="5"/>
  <c r="E583" i="5"/>
  <c r="D583" i="5"/>
  <c r="C583" i="5"/>
  <c r="A583" i="5"/>
  <c r="E582" i="5"/>
  <c r="D582" i="5"/>
  <c r="C582" i="5"/>
  <c r="A582" i="5"/>
  <c r="E581" i="5"/>
  <c r="D581" i="5"/>
  <c r="C581" i="5"/>
  <c r="A581" i="5"/>
  <c r="E580" i="5"/>
  <c r="D580" i="5"/>
  <c r="C580" i="5"/>
  <c r="A580" i="5"/>
  <c r="E579" i="5"/>
  <c r="D579" i="5"/>
  <c r="C579" i="5"/>
  <c r="A579" i="5"/>
  <c r="E578" i="5"/>
  <c r="D578" i="5"/>
  <c r="C578" i="5"/>
  <c r="A578" i="5"/>
  <c r="E577" i="5"/>
  <c r="D577" i="5"/>
  <c r="C577" i="5"/>
  <c r="A577" i="5"/>
  <c r="E576" i="5"/>
  <c r="D576" i="5"/>
  <c r="C576" i="5"/>
  <c r="A576" i="5"/>
  <c r="E575" i="5"/>
  <c r="D575" i="5"/>
  <c r="C575" i="5"/>
  <c r="A575" i="5"/>
  <c r="E574" i="5"/>
  <c r="D574" i="5"/>
  <c r="C574" i="5"/>
  <c r="A574" i="5"/>
  <c r="E573" i="5"/>
  <c r="D573" i="5"/>
  <c r="C573" i="5"/>
  <c r="A573" i="5"/>
  <c r="E572" i="5"/>
  <c r="D572" i="5"/>
  <c r="C572" i="5"/>
  <c r="A572" i="5"/>
  <c r="E571" i="5"/>
  <c r="D571" i="5"/>
  <c r="C571" i="5"/>
  <c r="A571" i="5"/>
  <c r="E570" i="5"/>
  <c r="D570" i="5"/>
  <c r="C570" i="5"/>
  <c r="A570" i="5"/>
  <c r="E569" i="5"/>
  <c r="D569" i="5"/>
  <c r="C569" i="5"/>
  <c r="A569" i="5"/>
  <c r="E568" i="5"/>
  <c r="D568" i="5"/>
  <c r="C568" i="5"/>
  <c r="A568" i="5"/>
  <c r="E567" i="5"/>
  <c r="D567" i="5"/>
  <c r="C567" i="5"/>
  <c r="A567" i="5"/>
  <c r="E566" i="5"/>
  <c r="D566" i="5"/>
  <c r="C566" i="5"/>
  <c r="A566" i="5"/>
  <c r="E565" i="5"/>
  <c r="D565" i="5"/>
  <c r="C565" i="5"/>
  <c r="A565" i="5"/>
  <c r="E564" i="5"/>
  <c r="D564" i="5"/>
  <c r="C564" i="5"/>
  <c r="A564" i="5"/>
  <c r="E563" i="5"/>
  <c r="D563" i="5"/>
  <c r="C563" i="5"/>
  <c r="A563" i="5"/>
  <c r="E562" i="5"/>
  <c r="D562" i="5"/>
  <c r="C562" i="5"/>
  <c r="A562" i="5"/>
  <c r="E561" i="5"/>
  <c r="D561" i="5"/>
  <c r="C561" i="5"/>
  <c r="A561" i="5"/>
  <c r="E560" i="5"/>
  <c r="D560" i="5"/>
  <c r="C560" i="5"/>
  <c r="A560" i="5"/>
  <c r="E559" i="5"/>
  <c r="D559" i="5"/>
  <c r="C559" i="5"/>
  <c r="A559" i="5"/>
  <c r="E558" i="5"/>
  <c r="D558" i="5"/>
  <c r="C558" i="5"/>
  <c r="A558" i="5"/>
  <c r="E557" i="5"/>
  <c r="D557" i="5"/>
  <c r="C557" i="5"/>
  <c r="A557" i="5"/>
  <c r="E556" i="5"/>
  <c r="D556" i="5"/>
  <c r="C556" i="5"/>
  <c r="A556" i="5"/>
  <c r="E555" i="5"/>
  <c r="D555" i="5"/>
  <c r="C555" i="5"/>
  <c r="A555" i="5"/>
  <c r="E554" i="5"/>
  <c r="D554" i="5"/>
  <c r="C554" i="5"/>
  <c r="A554" i="5"/>
  <c r="E553" i="5"/>
  <c r="D553" i="5"/>
  <c r="C553" i="5"/>
  <c r="A553" i="5"/>
  <c r="E552" i="5"/>
  <c r="D552" i="5"/>
  <c r="C552" i="5"/>
  <c r="A552" i="5"/>
  <c r="E551" i="5"/>
  <c r="D551" i="5"/>
  <c r="C551" i="5"/>
  <c r="A551" i="5"/>
  <c r="E550" i="5"/>
  <c r="D550" i="5"/>
  <c r="C550" i="5"/>
  <c r="A550" i="5"/>
  <c r="E549" i="5"/>
  <c r="D549" i="5"/>
  <c r="C549" i="5"/>
  <c r="A549" i="5"/>
  <c r="E548" i="5"/>
  <c r="D548" i="5"/>
  <c r="C548" i="5"/>
  <c r="A548" i="5"/>
  <c r="E547" i="5"/>
  <c r="D547" i="5"/>
  <c r="C547" i="5"/>
  <c r="A547" i="5"/>
  <c r="E546" i="5"/>
  <c r="D546" i="5"/>
  <c r="C546" i="5"/>
  <c r="A546" i="5"/>
  <c r="E545" i="5"/>
  <c r="D545" i="5"/>
  <c r="C545" i="5"/>
  <c r="A545" i="5"/>
  <c r="E544" i="5"/>
  <c r="D544" i="5"/>
  <c r="C544" i="5"/>
  <c r="A544" i="5"/>
  <c r="E543" i="5"/>
  <c r="D543" i="5"/>
  <c r="C543" i="5"/>
  <c r="A543" i="5"/>
  <c r="E542" i="5"/>
  <c r="D542" i="5"/>
  <c r="C542" i="5"/>
  <c r="A542" i="5"/>
  <c r="E541" i="5"/>
  <c r="D541" i="5"/>
  <c r="C541" i="5"/>
  <c r="A541" i="5"/>
  <c r="E540" i="5"/>
  <c r="D540" i="5"/>
  <c r="C540" i="5"/>
  <c r="A540" i="5"/>
  <c r="E539" i="5"/>
  <c r="D539" i="5"/>
  <c r="C539" i="5"/>
  <c r="A539" i="5"/>
  <c r="E538" i="5"/>
  <c r="D538" i="5"/>
  <c r="C538" i="5"/>
  <c r="A538" i="5"/>
  <c r="E537" i="5"/>
  <c r="D537" i="5"/>
  <c r="C537" i="5"/>
  <c r="A537" i="5"/>
  <c r="E536" i="5"/>
  <c r="D536" i="5"/>
  <c r="C536" i="5"/>
  <c r="A536" i="5"/>
  <c r="E535" i="5"/>
  <c r="D535" i="5"/>
  <c r="C535" i="5"/>
  <c r="A535" i="5"/>
  <c r="E534" i="5"/>
  <c r="D534" i="5"/>
  <c r="C534" i="5"/>
  <c r="A534" i="5"/>
  <c r="E533" i="5"/>
  <c r="D533" i="5"/>
  <c r="C533" i="5"/>
  <c r="A533" i="5"/>
  <c r="E532" i="5"/>
  <c r="D532" i="5"/>
  <c r="C532" i="5"/>
  <c r="A532" i="5"/>
  <c r="E531" i="5"/>
  <c r="D531" i="5"/>
  <c r="C531" i="5"/>
  <c r="A531" i="5"/>
  <c r="E530" i="5"/>
  <c r="D530" i="5"/>
  <c r="C530" i="5"/>
  <c r="A530" i="5"/>
  <c r="E529" i="5"/>
  <c r="D529" i="5"/>
  <c r="C529" i="5"/>
  <c r="A529" i="5"/>
  <c r="E528" i="5"/>
  <c r="D528" i="5"/>
  <c r="C528" i="5"/>
  <c r="A528" i="5"/>
  <c r="E527" i="5"/>
  <c r="D527" i="5"/>
  <c r="C527" i="5"/>
  <c r="A527" i="5"/>
  <c r="E526" i="5"/>
  <c r="D526" i="5"/>
  <c r="C526" i="5"/>
  <c r="A526" i="5"/>
  <c r="E525" i="5"/>
  <c r="D525" i="5"/>
  <c r="C525" i="5"/>
  <c r="A525" i="5"/>
  <c r="E524" i="5"/>
  <c r="D524" i="5"/>
  <c r="C524" i="5"/>
  <c r="A524" i="5"/>
  <c r="E523" i="5"/>
  <c r="D523" i="5"/>
  <c r="C523" i="5"/>
  <c r="A523" i="5"/>
  <c r="E522" i="5"/>
  <c r="D522" i="5"/>
  <c r="C522" i="5"/>
  <c r="A522" i="5"/>
  <c r="E521" i="5"/>
  <c r="D521" i="5"/>
  <c r="C521" i="5"/>
  <c r="A521" i="5"/>
  <c r="E520" i="5"/>
  <c r="D520" i="5"/>
  <c r="C520" i="5"/>
  <c r="A520" i="5"/>
  <c r="E519" i="5"/>
  <c r="D519" i="5"/>
  <c r="C519" i="5"/>
  <c r="A519" i="5"/>
  <c r="E518" i="5"/>
  <c r="D518" i="5"/>
  <c r="C518" i="5"/>
  <c r="A518" i="5"/>
  <c r="E517" i="5"/>
  <c r="D517" i="5"/>
  <c r="C517" i="5"/>
  <c r="A517" i="5"/>
  <c r="E516" i="5"/>
  <c r="D516" i="5"/>
  <c r="C516" i="5"/>
  <c r="A516" i="5"/>
  <c r="E515" i="5"/>
  <c r="D515" i="5"/>
  <c r="C515" i="5"/>
  <c r="A515" i="5"/>
  <c r="E514" i="5"/>
  <c r="D514" i="5"/>
  <c r="C514" i="5"/>
  <c r="A514" i="5"/>
  <c r="E513" i="5"/>
  <c r="D513" i="5"/>
  <c r="C513" i="5"/>
  <c r="A513" i="5"/>
  <c r="E512" i="5"/>
  <c r="D512" i="5"/>
  <c r="C512" i="5"/>
  <c r="A512" i="5"/>
  <c r="E511" i="5"/>
  <c r="D511" i="5"/>
  <c r="C511" i="5"/>
  <c r="A511" i="5"/>
  <c r="E510" i="5"/>
  <c r="D510" i="5"/>
  <c r="C510" i="5"/>
  <c r="A510" i="5"/>
  <c r="E509" i="5"/>
  <c r="D509" i="5"/>
  <c r="C509" i="5"/>
  <c r="A509" i="5"/>
  <c r="E508" i="5"/>
  <c r="D508" i="5"/>
  <c r="C508" i="5"/>
  <c r="A508" i="5"/>
  <c r="E507" i="5"/>
  <c r="D507" i="5"/>
  <c r="C507" i="5"/>
  <c r="A507" i="5"/>
  <c r="E506" i="5"/>
  <c r="D506" i="5"/>
  <c r="C506" i="5"/>
  <c r="A506" i="5"/>
  <c r="E505" i="5"/>
  <c r="D505" i="5"/>
  <c r="C505" i="5"/>
  <c r="A505" i="5"/>
  <c r="E504" i="5"/>
  <c r="D504" i="5"/>
  <c r="C504" i="5"/>
  <c r="A504" i="5"/>
  <c r="E503" i="5"/>
  <c r="D503" i="5"/>
  <c r="C503" i="5"/>
  <c r="A503" i="5"/>
  <c r="E502" i="5"/>
  <c r="D502" i="5"/>
  <c r="C502" i="5"/>
  <c r="A502" i="5"/>
  <c r="E501" i="5"/>
  <c r="D501" i="5"/>
  <c r="C501" i="5"/>
  <c r="A501" i="5"/>
  <c r="E500" i="5"/>
  <c r="D500" i="5"/>
  <c r="C500" i="5"/>
  <c r="A500" i="5"/>
  <c r="E499" i="5"/>
  <c r="D499" i="5"/>
  <c r="C499" i="5"/>
  <c r="A499" i="5"/>
  <c r="E498" i="5"/>
  <c r="D498" i="5"/>
  <c r="C498" i="5"/>
  <c r="A498" i="5"/>
  <c r="E497" i="5"/>
  <c r="D497" i="5"/>
  <c r="C497" i="5"/>
  <c r="A497" i="5"/>
  <c r="E496" i="5"/>
  <c r="D496" i="5"/>
  <c r="C496" i="5"/>
  <c r="A496" i="5"/>
  <c r="E495" i="5"/>
  <c r="D495" i="5"/>
  <c r="C495" i="5"/>
  <c r="A495" i="5"/>
  <c r="E494" i="5"/>
  <c r="D494" i="5"/>
  <c r="C494" i="5"/>
  <c r="A494" i="5"/>
  <c r="E493" i="5"/>
  <c r="D493" i="5"/>
  <c r="C493" i="5"/>
  <c r="A493" i="5"/>
  <c r="E492" i="5"/>
  <c r="D492" i="5"/>
  <c r="C492" i="5"/>
  <c r="A492" i="5"/>
  <c r="E491" i="5"/>
  <c r="D491" i="5"/>
  <c r="C491" i="5"/>
  <c r="A491" i="5"/>
  <c r="E490" i="5"/>
  <c r="D490" i="5"/>
  <c r="C490" i="5"/>
  <c r="A490" i="5"/>
  <c r="E489" i="5"/>
  <c r="D489" i="5"/>
  <c r="C489" i="5"/>
  <c r="A489" i="5"/>
  <c r="E488" i="5"/>
  <c r="D488" i="5"/>
  <c r="C488" i="5"/>
  <c r="A488" i="5"/>
  <c r="E487" i="5"/>
  <c r="D487" i="5"/>
  <c r="C487" i="5"/>
  <c r="A487" i="5"/>
  <c r="E486" i="5"/>
  <c r="D486" i="5"/>
  <c r="C486" i="5"/>
  <c r="A486" i="5"/>
  <c r="E485" i="5"/>
  <c r="D485" i="5"/>
  <c r="C485" i="5"/>
  <c r="A485" i="5"/>
  <c r="E484" i="5"/>
  <c r="D484" i="5"/>
  <c r="C484" i="5"/>
  <c r="A484" i="5"/>
  <c r="E483" i="5"/>
  <c r="D483" i="5"/>
  <c r="C483" i="5"/>
  <c r="A483" i="5"/>
  <c r="E482" i="5"/>
  <c r="D482" i="5"/>
  <c r="C482" i="5"/>
  <c r="A482" i="5"/>
  <c r="E481" i="5"/>
  <c r="D481" i="5"/>
  <c r="C481" i="5"/>
  <c r="A481" i="5"/>
  <c r="E480" i="5"/>
  <c r="D480" i="5"/>
  <c r="C480" i="5"/>
  <c r="A480" i="5"/>
  <c r="E479" i="5"/>
  <c r="D479" i="5"/>
  <c r="C479" i="5"/>
  <c r="A479" i="5"/>
  <c r="E478" i="5"/>
  <c r="D478" i="5"/>
  <c r="C478" i="5"/>
  <c r="A478" i="5"/>
  <c r="E477" i="5"/>
  <c r="D477" i="5"/>
  <c r="C477" i="5"/>
  <c r="A477" i="5"/>
  <c r="E476" i="5"/>
  <c r="D476" i="5"/>
  <c r="C476" i="5"/>
  <c r="A476" i="5"/>
  <c r="E475" i="5"/>
  <c r="D475" i="5"/>
  <c r="C475" i="5"/>
  <c r="A475" i="5"/>
  <c r="E474" i="5"/>
  <c r="D474" i="5"/>
  <c r="C474" i="5"/>
  <c r="A474" i="5"/>
  <c r="E473" i="5"/>
  <c r="D473" i="5"/>
  <c r="C473" i="5"/>
  <c r="A473" i="5"/>
  <c r="E472" i="5"/>
  <c r="D472" i="5"/>
  <c r="C472" i="5"/>
  <c r="A472" i="5"/>
  <c r="E471" i="5"/>
  <c r="D471" i="5"/>
  <c r="C471" i="5"/>
  <c r="A471" i="5"/>
  <c r="E470" i="5"/>
  <c r="D470" i="5"/>
  <c r="C470" i="5"/>
  <c r="A470" i="5"/>
  <c r="E469" i="5"/>
  <c r="D469" i="5"/>
  <c r="C469" i="5"/>
  <c r="A469" i="5"/>
  <c r="E468" i="5"/>
  <c r="D468" i="5"/>
  <c r="C468" i="5"/>
  <c r="A468" i="5"/>
  <c r="E467" i="5"/>
  <c r="D467" i="5"/>
  <c r="C467" i="5"/>
  <c r="A467" i="5"/>
  <c r="E466" i="5"/>
  <c r="D466" i="5"/>
  <c r="C466" i="5"/>
  <c r="A466" i="5"/>
  <c r="E465" i="5"/>
  <c r="D465" i="5"/>
  <c r="C465" i="5"/>
  <c r="A465" i="5"/>
  <c r="E464" i="5"/>
  <c r="D464" i="5"/>
  <c r="C464" i="5"/>
  <c r="A464" i="5"/>
  <c r="E463" i="5"/>
  <c r="D463" i="5"/>
  <c r="C463" i="5"/>
  <c r="A463" i="5"/>
  <c r="E462" i="5"/>
  <c r="D462" i="5"/>
  <c r="C462" i="5"/>
  <c r="A462" i="5"/>
  <c r="E461" i="5"/>
  <c r="D461" i="5"/>
  <c r="C461" i="5"/>
  <c r="A461" i="5"/>
  <c r="E460" i="5"/>
  <c r="D460" i="5"/>
  <c r="C460" i="5"/>
  <c r="A460" i="5"/>
  <c r="E459" i="5"/>
  <c r="D459" i="5"/>
  <c r="C459" i="5"/>
  <c r="A459" i="5"/>
  <c r="E458" i="5"/>
  <c r="D458" i="5"/>
  <c r="C458" i="5"/>
  <c r="A458" i="5"/>
  <c r="E457" i="5"/>
  <c r="D457" i="5"/>
  <c r="C457" i="5"/>
  <c r="A457" i="5"/>
  <c r="E456" i="5"/>
  <c r="D456" i="5"/>
  <c r="C456" i="5"/>
  <c r="A456" i="5"/>
  <c r="E455" i="5"/>
  <c r="D455" i="5"/>
  <c r="C455" i="5"/>
  <c r="A455" i="5"/>
  <c r="E454" i="5"/>
  <c r="D454" i="5"/>
  <c r="C454" i="5"/>
  <c r="A454" i="5"/>
  <c r="E453" i="5"/>
  <c r="D453" i="5"/>
  <c r="C453" i="5"/>
  <c r="A453" i="5"/>
  <c r="E452" i="5"/>
  <c r="D452" i="5"/>
  <c r="C452" i="5"/>
  <c r="A452" i="5"/>
  <c r="E451" i="5"/>
  <c r="D451" i="5"/>
  <c r="C451" i="5"/>
  <c r="A451" i="5"/>
  <c r="E450" i="5"/>
  <c r="D450" i="5"/>
  <c r="C450" i="5"/>
  <c r="A450" i="5"/>
  <c r="E449" i="5"/>
  <c r="D449" i="5"/>
  <c r="C449" i="5"/>
  <c r="A449" i="5"/>
  <c r="E448" i="5"/>
  <c r="D448" i="5"/>
  <c r="C448" i="5"/>
  <c r="A448" i="5"/>
  <c r="E447" i="5"/>
  <c r="D447" i="5"/>
  <c r="C447" i="5"/>
  <c r="A447" i="5"/>
  <c r="E446" i="5"/>
  <c r="D446" i="5"/>
  <c r="C446" i="5"/>
  <c r="A446" i="5"/>
  <c r="E445" i="5"/>
  <c r="D445" i="5"/>
  <c r="C445" i="5"/>
  <c r="A445" i="5"/>
  <c r="E444" i="5"/>
  <c r="D444" i="5"/>
  <c r="C444" i="5"/>
  <c r="A444" i="5"/>
  <c r="E443" i="5"/>
  <c r="D443" i="5"/>
  <c r="C443" i="5"/>
  <c r="A443" i="5"/>
  <c r="E442" i="5"/>
  <c r="D442" i="5"/>
  <c r="C442" i="5"/>
  <c r="A442" i="5"/>
  <c r="E441" i="5"/>
  <c r="D441" i="5"/>
  <c r="C441" i="5"/>
  <c r="A441" i="5"/>
  <c r="E440" i="5"/>
  <c r="D440" i="5"/>
  <c r="C440" i="5"/>
  <c r="A440" i="5"/>
  <c r="E439" i="5"/>
  <c r="D439" i="5"/>
  <c r="C439" i="5"/>
  <c r="A439" i="5"/>
  <c r="E438" i="5"/>
  <c r="D438" i="5"/>
  <c r="C438" i="5"/>
  <c r="A438" i="5"/>
  <c r="E437" i="5"/>
  <c r="D437" i="5"/>
  <c r="C437" i="5"/>
  <c r="A437" i="5"/>
  <c r="E436" i="5"/>
  <c r="D436" i="5"/>
  <c r="C436" i="5"/>
  <c r="A436" i="5"/>
  <c r="E435" i="5"/>
  <c r="D435" i="5"/>
  <c r="C435" i="5"/>
  <c r="A435" i="5"/>
  <c r="E434" i="5"/>
  <c r="D434" i="5"/>
  <c r="C434" i="5"/>
  <c r="A434" i="5"/>
  <c r="E433" i="5"/>
  <c r="D433" i="5"/>
  <c r="C433" i="5"/>
  <c r="A433" i="5"/>
  <c r="E432" i="5"/>
  <c r="D432" i="5"/>
  <c r="C432" i="5"/>
  <c r="A432" i="5"/>
  <c r="E431" i="5"/>
  <c r="D431" i="5"/>
  <c r="C431" i="5"/>
  <c r="A431" i="5"/>
  <c r="E430" i="5"/>
  <c r="D430" i="5"/>
  <c r="C430" i="5"/>
  <c r="A430" i="5"/>
  <c r="E429" i="5"/>
  <c r="D429" i="5"/>
  <c r="C429" i="5"/>
  <c r="A429" i="5"/>
  <c r="E428" i="5"/>
  <c r="D428" i="5"/>
  <c r="C428" i="5"/>
  <c r="A428" i="5"/>
  <c r="E427" i="5"/>
  <c r="D427" i="5"/>
  <c r="C427" i="5"/>
  <c r="A427" i="5"/>
  <c r="E426" i="5"/>
  <c r="D426" i="5"/>
  <c r="C426" i="5"/>
  <c r="A426" i="5"/>
  <c r="E425" i="5"/>
  <c r="D425" i="5"/>
  <c r="C425" i="5"/>
  <c r="A425" i="5"/>
  <c r="E424" i="5"/>
  <c r="D424" i="5"/>
  <c r="C424" i="5"/>
  <c r="A424" i="5"/>
  <c r="E423" i="5"/>
  <c r="D423" i="5"/>
  <c r="C423" i="5"/>
  <c r="A423" i="5"/>
  <c r="E422" i="5"/>
  <c r="D422" i="5"/>
  <c r="C422" i="5"/>
  <c r="A422" i="5"/>
  <c r="E421" i="5"/>
  <c r="D421" i="5"/>
  <c r="C421" i="5"/>
  <c r="A421" i="5"/>
  <c r="E420" i="5"/>
  <c r="D420" i="5"/>
  <c r="C420" i="5"/>
  <c r="A420" i="5"/>
  <c r="E419" i="5"/>
  <c r="D419" i="5"/>
  <c r="C419" i="5"/>
  <c r="A419" i="5"/>
  <c r="E418" i="5"/>
  <c r="D418" i="5"/>
  <c r="C418" i="5"/>
  <c r="A418" i="5"/>
  <c r="E417" i="5"/>
  <c r="D417" i="5"/>
  <c r="C417" i="5"/>
  <c r="A417" i="5"/>
  <c r="E416" i="5"/>
  <c r="D416" i="5"/>
  <c r="C416" i="5"/>
  <c r="A416" i="5"/>
  <c r="E415" i="5"/>
  <c r="D415" i="5"/>
  <c r="C415" i="5"/>
  <c r="A415" i="5"/>
  <c r="E414" i="5"/>
  <c r="D414" i="5"/>
  <c r="C414" i="5"/>
  <c r="A414" i="5"/>
  <c r="E413" i="5"/>
  <c r="D413" i="5"/>
  <c r="C413" i="5"/>
  <c r="A413" i="5"/>
  <c r="E412" i="5"/>
  <c r="D412" i="5"/>
  <c r="C412" i="5"/>
  <c r="A412" i="5"/>
  <c r="E411" i="5"/>
  <c r="D411" i="5"/>
  <c r="C411" i="5"/>
  <c r="A411" i="5"/>
  <c r="E410" i="5"/>
  <c r="D410" i="5"/>
  <c r="C410" i="5"/>
  <c r="A410" i="5"/>
  <c r="E409" i="5"/>
  <c r="D409" i="5"/>
  <c r="C409" i="5"/>
  <c r="A409" i="5"/>
  <c r="E408" i="5"/>
  <c r="D408" i="5"/>
  <c r="C408" i="5"/>
  <c r="A408" i="5"/>
  <c r="E407" i="5"/>
  <c r="D407" i="5"/>
  <c r="C407" i="5"/>
  <c r="A407" i="5"/>
  <c r="E406" i="5"/>
  <c r="D406" i="5"/>
  <c r="C406" i="5"/>
  <c r="A406" i="5"/>
  <c r="E405" i="5"/>
  <c r="D405" i="5"/>
  <c r="C405" i="5"/>
  <c r="A405" i="5"/>
  <c r="E404" i="5"/>
  <c r="D404" i="5"/>
  <c r="C404" i="5"/>
  <c r="A404" i="5"/>
  <c r="E403" i="5"/>
  <c r="D403" i="5"/>
  <c r="C403" i="5"/>
  <c r="A403" i="5"/>
  <c r="E402" i="5"/>
  <c r="D402" i="5"/>
  <c r="C402" i="5"/>
  <c r="A402" i="5"/>
  <c r="E401" i="5"/>
  <c r="D401" i="5"/>
  <c r="C401" i="5"/>
  <c r="A401" i="5"/>
  <c r="E400" i="5"/>
  <c r="D400" i="5"/>
  <c r="C400" i="5"/>
  <c r="A400" i="5"/>
  <c r="E399" i="5"/>
  <c r="D399" i="5"/>
  <c r="C399" i="5"/>
  <c r="A399" i="5"/>
  <c r="E398" i="5"/>
  <c r="D398" i="5"/>
  <c r="C398" i="5"/>
  <c r="A398" i="5"/>
  <c r="E397" i="5"/>
  <c r="D397" i="5"/>
  <c r="C397" i="5"/>
  <c r="A397" i="5"/>
  <c r="E396" i="5"/>
  <c r="D396" i="5"/>
  <c r="C396" i="5"/>
  <c r="A396" i="5"/>
  <c r="E395" i="5"/>
  <c r="D395" i="5"/>
  <c r="C395" i="5"/>
  <c r="A395" i="5"/>
  <c r="E394" i="5"/>
  <c r="D394" i="5"/>
  <c r="C394" i="5"/>
  <c r="A394" i="5"/>
  <c r="E393" i="5"/>
  <c r="D393" i="5"/>
  <c r="C393" i="5"/>
  <c r="A393" i="5"/>
  <c r="E392" i="5"/>
  <c r="D392" i="5"/>
  <c r="C392" i="5"/>
  <c r="A392" i="5"/>
  <c r="E391" i="5"/>
  <c r="D391" i="5"/>
  <c r="C391" i="5"/>
  <c r="A391" i="5"/>
  <c r="E390" i="5"/>
  <c r="D390" i="5"/>
  <c r="C390" i="5"/>
  <c r="A390" i="5"/>
  <c r="E389" i="5"/>
  <c r="D389" i="5"/>
  <c r="C389" i="5"/>
  <c r="A389" i="5"/>
  <c r="E388" i="5"/>
  <c r="D388" i="5"/>
  <c r="C388" i="5"/>
  <c r="A388" i="5"/>
  <c r="E387" i="5"/>
  <c r="D387" i="5"/>
  <c r="C387" i="5"/>
  <c r="A387" i="5"/>
  <c r="E386" i="5"/>
  <c r="D386" i="5"/>
  <c r="C386" i="5"/>
  <c r="A386" i="5"/>
  <c r="E385" i="5"/>
  <c r="D385" i="5"/>
  <c r="C385" i="5"/>
  <c r="A385" i="5"/>
  <c r="E384" i="5"/>
  <c r="D384" i="5"/>
  <c r="C384" i="5"/>
  <c r="A384" i="5"/>
  <c r="E383" i="5"/>
  <c r="D383" i="5"/>
  <c r="C383" i="5"/>
  <c r="A383" i="5"/>
  <c r="E382" i="5"/>
  <c r="D382" i="5"/>
  <c r="C382" i="5"/>
  <c r="A382" i="5"/>
  <c r="E381" i="5"/>
  <c r="D381" i="5"/>
  <c r="C381" i="5"/>
  <c r="A381" i="5"/>
  <c r="E380" i="5"/>
  <c r="D380" i="5"/>
  <c r="C380" i="5"/>
  <c r="A380" i="5"/>
  <c r="E379" i="5"/>
  <c r="D379" i="5"/>
  <c r="C379" i="5"/>
  <c r="A379" i="5"/>
  <c r="E378" i="5"/>
  <c r="D378" i="5"/>
  <c r="C378" i="5"/>
  <c r="A378" i="5"/>
  <c r="E377" i="5"/>
  <c r="D377" i="5"/>
  <c r="C377" i="5"/>
  <c r="A377" i="5"/>
  <c r="E376" i="5"/>
  <c r="D376" i="5"/>
  <c r="C376" i="5"/>
  <c r="A376" i="5"/>
  <c r="E375" i="5"/>
  <c r="D375" i="5"/>
  <c r="C375" i="5"/>
  <c r="A375" i="5"/>
  <c r="E374" i="5"/>
  <c r="D374" i="5"/>
  <c r="C374" i="5"/>
  <c r="A374" i="5"/>
  <c r="E373" i="5"/>
  <c r="D373" i="5"/>
  <c r="C373" i="5"/>
  <c r="A373" i="5"/>
  <c r="E372" i="5"/>
  <c r="D372" i="5"/>
  <c r="C372" i="5"/>
  <c r="A372" i="5"/>
  <c r="E371" i="5"/>
  <c r="D371" i="5"/>
  <c r="C371" i="5"/>
  <c r="A371" i="5"/>
  <c r="E370" i="5"/>
  <c r="D370" i="5"/>
  <c r="C370" i="5"/>
  <c r="A370" i="5"/>
  <c r="E369" i="5"/>
  <c r="D369" i="5"/>
  <c r="C369" i="5"/>
  <c r="A369" i="5"/>
  <c r="E368" i="5"/>
  <c r="D368" i="5"/>
  <c r="C368" i="5"/>
  <c r="A368" i="5"/>
  <c r="E367" i="5"/>
  <c r="D367" i="5"/>
  <c r="C367" i="5"/>
  <c r="A367" i="5"/>
  <c r="E366" i="5"/>
  <c r="D366" i="5"/>
  <c r="C366" i="5"/>
  <c r="A366" i="5"/>
  <c r="E365" i="5"/>
  <c r="D365" i="5"/>
  <c r="C365" i="5"/>
  <c r="A365" i="5"/>
  <c r="E364" i="5"/>
  <c r="D364" i="5"/>
  <c r="C364" i="5"/>
  <c r="A364" i="5"/>
  <c r="E363" i="5"/>
  <c r="D363" i="5"/>
  <c r="C363" i="5"/>
  <c r="A363" i="5"/>
  <c r="E362" i="5"/>
  <c r="D362" i="5"/>
  <c r="C362" i="5"/>
  <c r="A362" i="5"/>
  <c r="E361" i="5"/>
  <c r="D361" i="5"/>
  <c r="C361" i="5"/>
  <c r="A361" i="5"/>
  <c r="E360" i="5"/>
  <c r="D360" i="5"/>
  <c r="C360" i="5"/>
  <c r="A360" i="5"/>
  <c r="E359" i="5"/>
  <c r="D359" i="5"/>
  <c r="C359" i="5"/>
  <c r="A359" i="5"/>
  <c r="E358" i="5"/>
  <c r="D358" i="5"/>
  <c r="C358" i="5"/>
  <c r="A358" i="5"/>
  <c r="E357" i="5"/>
  <c r="D357" i="5"/>
  <c r="C357" i="5"/>
  <c r="A357" i="5"/>
  <c r="E356" i="5"/>
  <c r="D356" i="5"/>
  <c r="C356" i="5"/>
  <c r="A356" i="5"/>
  <c r="E355" i="5"/>
  <c r="D355" i="5"/>
  <c r="C355" i="5"/>
  <c r="A355" i="5"/>
  <c r="E354" i="5"/>
  <c r="D354" i="5"/>
  <c r="C354" i="5"/>
  <c r="A354" i="5"/>
  <c r="E353" i="5"/>
  <c r="D353" i="5"/>
  <c r="C353" i="5"/>
  <c r="A353" i="5"/>
  <c r="E352" i="5"/>
  <c r="D352" i="5"/>
  <c r="C352" i="5"/>
  <c r="A352" i="5"/>
  <c r="E351" i="5"/>
  <c r="D351" i="5"/>
  <c r="C351" i="5"/>
  <c r="A351" i="5"/>
  <c r="E350" i="5"/>
  <c r="D350" i="5"/>
  <c r="C350" i="5"/>
  <c r="A350" i="5"/>
  <c r="E349" i="5"/>
  <c r="D349" i="5"/>
  <c r="C349" i="5"/>
  <c r="A349" i="5"/>
  <c r="E348" i="5"/>
  <c r="D348" i="5"/>
  <c r="C348" i="5"/>
  <c r="A348" i="5"/>
  <c r="E347" i="5"/>
  <c r="D347" i="5"/>
  <c r="C347" i="5"/>
  <c r="A347" i="5"/>
  <c r="E346" i="5"/>
  <c r="D346" i="5"/>
  <c r="C346" i="5"/>
  <c r="A346" i="5"/>
  <c r="E345" i="5"/>
  <c r="D345" i="5"/>
  <c r="C345" i="5"/>
  <c r="A345" i="5"/>
  <c r="E344" i="5"/>
  <c r="D344" i="5"/>
  <c r="C344" i="5"/>
  <c r="A344" i="5"/>
  <c r="E343" i="5"/>
  <c r="D343" i="5"/>
  <c r="C343" i="5"/>
  <c r="A343" i="5"/>
  <c r="E342" i="5"/>
  <c r="D342" i="5"/>
  <c r="C342" i="5"/>
  <c r="A342" i="5"/>
  <c r="E341" i="5"/>
  <c r="D341" i="5"/>
  <c r="C341" i="5"/>
  <c r="A341" i="5"/>
  <c r="E340" i="5"/>
  <c r="D340" i="5"/>
  <c r="C340" i="5"/>
  <c r="A340" i="5"/>
  <c r="E339" i="5"/>
  <c r="D339" i="5"/>
  <c r="C339" i="5"/>
  <c r="A339" i="5"/>
  <c r="E338" i="5"/>
  <c r="D338" i="5"/>
  <c r="C338" i="5"/>
  <c r="A338" i="5"/>
  <c r="E337" i="5"/>
  <c r="D337" i="5"/>
  <c r="C337" i="5"/>
  <c r="A337" i="5"/>
  <c r="E336" i="5"/>
  <c r="D336" i="5"/>
  <c r="C336" i="5"/>
  <c r="A336" i="5"/>
  <c r="E335" i="5"/>
  <c r="D335" i="5"/>
  <c r="C335" i="5"/>
  <c r="A335" i="5"/>
  <c r="E334" i="5"/>
  <c r="D334" i="5"/>
  <c r="C334" i="5"/>
  <c r="A334" i="5"/>
  <c r="E333" i="5"/>
  <c r="D333" i="5"/>
  <c r="C333" i="5"/>
  <c r="A333" i="5"/>
  <c r="E332" i="5"/>
  <c r="D332" i="5"/>
  <c r="C332" i="5"/>
  <c r="A332" i="5"/>
  <c r="E331" i="5"/>
  <c r="D331" i="5"/>
  <c r="C331" i="5"/>
  <c r="A331" i="5"/>
  <c r="E330" i="5"/>
  <c r="D330" i="5"/>
  <c r="C330" i="5"/>
  <c r="A330" i="5"/>
  <c r="E329" i="5"/>
  <c r="D329" i="5"/>
  <c r="C329" i="5"/>
  <c r="A329" i="5"/>
  <c r="E328" i="5"/>
  <c r="D328" i="5"/>
  <c r="C328" i="5"/>
  <c r="A328" i="5"/>
  <c r="E327" i="5"/>
  <c r="D327" i="5"/>
  <c r="C327" i="5"/>
  <c r="A327" i="5"/>
  <c r="E326" i="5"/>
  <c r="D326" i="5"/>
  <c r="C326" i="5"/>
  <c r="A326" i="5"/>
  <c r="E325" i="5"/>
  <c r="D325" i="5"/>
  <c r="C325" i="5"/>
  <c r="A325" i="5"/>
  <c r="E324" i="5"/>
  <c r="D324" i="5"/>
  <c r="C324" i="5"/>
  <c r="A324" i="5"/>
  <c r="E323" i="5"/>
  <c r="D323" i="5"/>
  <c r="C323" i="5"/>
  <c r="A323" i="5"/>
  <c r="E322" i="5"/>
  <c r="D322" i="5"/>
  <c r="C322" i="5"/>
  <c r="A322" i="5"/>
  <c r="E321" i="5"/>
  <c r="D321" i="5"/>
  <c r="C321" i="5"/>
  <c r="A321" i="5"/>
  <c r="E320" i="5"/>
  <c r="D320" i="5"/>
  <c r="C320" i="5"/>
  <c r="A320" i="5"/>
  <c r="E319" i="5"/>
  <c r="D319" i="5"/>
  <c r="C319" i="5"/>
  <c r="A319" i="5"/>
  <c r="E318" i="5"/>
  <c r="D318" i="5"/>
  <c r="C318" i="5"/>
  <c r="A318" i="5"/>
  <c r="E317" i="5"/>
  <c r="D317" i="5"/>
  <c r="C317" i="5"/>
  <c r="A317" i="5"/>
  <c r="E316" i="5"/>
  <c r="D316" i="5"/>
  <c r="C316" i="5"/>
  <c r="A316" i="5"/>
  <c r="E315" i="5"/>
  <c r="D315" i="5"/>
  <c r="C315" i="5"/>
  <c r="A315" i="5"/>
  <c r="E314" i="5"/>
  <c r="D314" i="5"/>
  <c r="C314" i="5"/>
  <c r="A314" i="5"/>
  <c r="E313" i="5"/>
  <c r="D313" i="5"/>
  <c r="C313" i="5"/>
  <c r="A313" i="5"/>
  <c r="E312" i="5"/>
  <c r="D312" i="5"/>
  <c r="C312" i="5"/>
  <c r="A312" i="5"/>
  <c r="E311" i="5"/>
  <c r="D311" i="5"/>
  <c r="C311" i="5"/>
  <c r="A311" i="5"/>
  <c r="E310" i="5"/>
  <c r="D310" i="5"/>
  <c r="C310" i="5"/>
  <c r="A310" i="5"/>
  <c r="E309" i="5"/>
  <c r="D309" i="5"/>
  <c r="C309" i="5"/>
  <c r="A309" i="5"/>
  <c r="E308" i="5"/>
  <c r="D308" i="5"/>
  <c r="C308" i="5"/>
  <c r="A308" i="5"/>
  <c r="E307" i="5"/>
  <c r="D307" i="5"/>
  <c r="C307" i="5"/>
  <c r="A307" i="5"/>
  <c r="E306" i="5"/>
  <c r="D306" i="5"/>
  <c r="C306" i="5"/>
  <c r="A306" i="5"/>
  <c r="E305" i="5"/>
  <c r="D305" i="5"/>
  <c r="C305" i="5"/>
  <c r="A305" i="5"/>
  <c r="E304" i="5"/>
  <c r="D304" i="5"/>
  <c r="C304" i="5"/>
  <c r="A304" i="5"/>
  <c r="E303" i="5"/>
  <c r="D303" i="5"/>
  <c r="C303" i="5"/>
  <c r="A303" i="5"/>
  <c r="E302" i="5"/>
  <c r="D302" i="5"/>
  <c r="C302" i="5"/>
  <c r="A302" i="5"/>
  <c r="E301" i="5"/>
  <c r="D301" i="5"/>
  <c r="C301" i="5"/>
  <c r="A301" i="5"/>
  <c r="E300" i="5"/>
  <c r="D300" i="5"/>
  <c r="C300" i="5"/>
  <c r="A300" i="5"/>
  <c r="E299" i="5"/>
  <c r="D299" i="5"/>
  <c r="C299" i="5"/>
  <c r="A299" i="5"/>
  <c r="E298" i="5"/>
  <c r="D298" i="5"/>
  <c r="C298" i="5"/>
  <c r="A298" i="5"/>
  <c r="E297" i="5"/>
  <c r="D297" i="5"/>
  <c r="C297" i="5"/>
  <c r="A297" i="5"/>
  <c r="E296" i="5"/>
  <c r="D296" i="5"/>
  <c r="C296" i="5"/>
  <c r="A296" i="5"/>
  <c r="E295" i="5"/>
  <c r="D295" i="5"/>
  <c r="C295" i="5"/>
  <c r="A295" i="5"/>
  <c r="E294" i="5"/>
  <c r="D294" i="5"/>
  <c r="C294" i="5"/>
  <c r="A294" i="5"/>
  <c r="E293" i="5"/>
  <c r="D293" i="5"/>
  <c r="C293" i="5"/>
  <c r="A293" i="5"/>
  <c r="E292" i="5"/>
  <c r="D292" i="5"/>
  <c r="C292" i="5"/>
  <c r="A292" i="5"/>
  <c r="E291" i="5"/>
  <c r="D291" i="5"/>
  <c r="C291" i="5"/>
  <c r="A291" i="5"/>
  <c r="E290" i="5"/>
  <c r="D290" i="5"/>
  <c r="C290" i="5"/>
  <c r="A290" i="5"/>
  <c r="E289" i="5"/>
  <c r="D289" i="5"/>
  <c r="C289" i="5"/>
  <c r="A289" i="5"/>
  <c r="E288" i="5"/>
  <c r="D288" i="5"/>
  <c r="C288" i="5"/>
  <c r="A288" i="5"/>
  <c r="E287" i="5"/>
  <c r="D287" i="5"/>
  <c r="C287" i="5"/>
  <c r="A287" i="5"/>
  <c r="E286" i="5"/>
  <c r="D286" i="5"/>
  <c r="C286" i="5"/>
  <c r="A286" i="5"/>
  <c r="E285" i="5"/>
  <c r="D285" i="5"/>
  <c r="C285" i="5"/>
  <c r="A285" i="5"/>
  <c r="E284" i="5"/>
  <c r="D284" i="5"/>
  <c r="C284" i="5"/>
  <c r="A284" i="5"/>
  <c r="E283" i="5"/>
  <c r="D283" i="5"/>
  <c r="C283" i="5"/>
  <c r="A283" i="5"/>
  <c r="E282" i="5"/>
  <c r="D282" i="5"/>
  <c r="C282" i="5"/>
  <c r="A282" i="5"/>
  <c r="E281" i="5"/>
  <c r="D281" i="5"/>
  <c r="C281" i="5"/>
  <c r="A281" i="5"/>
  <c r="E280" i="5"/>
  <c r="D280" i="5"/>
  <c r="C280" i="5"/>
  <c r="A280" i="5"/>
  <c r="E279" i="5"/>
  <c r="D279" i="5"/>
  <c r="C279" i="5"/>
  <c r="A279" i="5"/>
  <c r="E278" i="5"/>
  <c r="D278" i="5"/>
  <c r="C278" i="5"/>
  <c r="A278" i="5"/>
  <c r="E277" i="5"/>
  <c r="D277" i="5"/>
  <c r="C277" i="5"/>
  <c r="A277" i="5"/>
  <c r="E276" i="5"/>
  <c r="D276" i="5"/>
  <c r="C276" i="5"/>
  <c r="A276" i="5"/>
  <c r="E275" i="5"/>
  <c r="D275" i="5"/>
  <c r="C275" i="5"/>
  <c r="A275" i="5"/>
  <c r="E274" i="5"/>
  <c r="D274" i="5"/>
  <c r="C274" i="5"/>
  <c r="A274" i="5"/>
  <c r="E273" i="5"/>
  <c r="D273" i="5"/>
  <c r="C273" i="5"/>
  <c r="A273" i="5"/>
  <c r="E272" i="5"/>
  <c r="D272" i="5"/>
  <c r="C272" i="5"/>
  <c r="A272" i="5"/>
  <c r="E271" i="5"/>
  <c r="D271" i="5"/>
  <c r="C271" i="5"/>
  <c r="A271" i="5"/>
  <c r="E270" i="5"/>
  <c r="D270" i="5"/>
  <c r="C270" i="5"/>
  <c r="A270" i="5"/>
  <c r="E269" i="5"/>
  <c r="D269" i="5"/>
  <c r="C269" i="5"/>
  <c r="A269" i="5"/>
  <c r="E268" i="5"/>
  <c r="D268" i="5"/>
  <c r="C268" i="5"/>
  <c r="A268" i="5"/>
  <c r="E267" i="5"/>
  <c r="D267" i="5"/>
  <c r="C267" i="5"/>
  <c r="A267" i="5"/>
  <c r="E266" i="5"/>
  <c r="D266" i="5"/>
  <c r="C266" i="5"/>
  <c r="A266" i="5"/>
  <c r="E265" i="5"/>
  <c r="D265" i="5"/>
  <c r="C265" i="5"/>
  <c r="A265" i="5"/>
  <c r="E264" i="5"/>
  <c r="D264" i="5"/>
  <c r="C264" i="5"/>
  <c r="A264" i="5"/>
  <c r="E263" i="5"/>
  <c r="D263" i="5"/>
  <c r="C263" i="5"/>
  <c r="A263" i="5"/>
  <c r="E262" i="5"/>
  <c r="D262" i="5"/>
  <c r="C262" i="5"/>
  <c r="A262" i="5"/>
  <c r="E261" i="5"/>
  <c r="D261" i="5"/>
  <c r="C261" i="5"/>
  <c r="A261" i="5"/>
  <c r="E260" i="5"/>
  <c r="D260" i="5"/>
  <c r="C260" i="5"/>
  <c r="A260" i="5"/>
  <c r="E259" i="5"/>
  <c r="D259" i="5"/>
  <c r="C259" i="5"/>
  <c r="A259" i="5"/>
  <c r="E258" i="5"/>
  <c r="D258" i="5"/>
  <c r="C258" i="5"/>
  <c r="A258" i="5"/>
  <c r="E257" i="5"/>
  <c r="D257" i="5"/>
  <c r="C257" i="5"/>
  <c r="A257" i="5"/>
  <c r="E256" i="5"/>
  <c r="D256" i="5"/>
  <c r="C256" i="5"/>
  <c r="A256" i="5"/>
  <c r="E255" i="5"/>
  <c r="D255" i="5"/>
  <c r="C255" i="5"/>
  <c r="A255" i="5"/>
  <c r="E254" i="5"/>
  <c r="D254" i="5"/>
  <c r="C254" i="5"/>
  <c r="A254" i="5"/>
  <c r="E253" i="5"/>
  <c r="D253" i="5"/>
  <c r="C253" i="5"/>
  <c r="A253" i="5"/>
  <c r="E252" i="5"/>
  <c r="D252" i="5"/>
  <c r="C252" i="5"/>
  <c r="A252" i="5"/>
  <c r="E251" i="5"/>
  <c r="D251" i="5"/>
  <c r="C251" i="5"/>
  <c r="A251" i="5"/>
  <c r="E250" i="5"/>
  <c r="D250" i="5"/>
  <c r="C250" i="5"/>
  <c r="A250" i="5"/>
  <c r="E249" i="5"/>
  <c r="D249" i="5"/>
  <c r="C249" i="5"/>
  <c r="A249" i="5"/>
  <c r="E248" i="5"/>
  <c r="D248" i="5"/>
  <c r="C248" i="5"/>
  <c r="A248" i="5"/>
  <c r="E247" i="5"/>
  <c r="D247" i="5"/>
  <c r="C247" i="5"/>
  <c r="A247" i="5"/>
  <c r="E246" i="5"/>
  <c r="D246" i="5"/>
  <c r="C246" i="5"/>
  <c r="A246" i="5"/>
  <c r="E245" i="5"/>
  <c r="D245" i="5"/>
  <c r="C245" i="5"/>
  <c r="A245" i="5"/>
  <c r="E244" i="5"/>
  <c r="D244" i="5"/>
  <c r="C244" i="5"/>
  <c r="A244" i="5"/>
  <c r="E243" i="5"/>
  <c r="D243" i="5"/>
  <c r="C243" i="5"/>
  <c r="A243" i="5"/>
  <c r="E242" i="5"/>
  <c r="D242" i="5"/>
  <c r="C242" i="5"/>
  <c r="A242" i="5"/>
  <c r="E241" i="5"/>
  <c r="D241" i="5"/>
  <c r="C241" i="5"/>
  <c r="A241" i="5"/>
  <c r="E240" i="5"/>
  <c r="D240" i="5"/>
  <c r="C240" i="5"/>
  <c r="A240" i="5"/>
  <c r="E239" i="5"/>
  <c r="D239" i="5"/>
  <c r="C239" i="5"/>
  <c r="A239" i="5"/>
  <c r="E238" i="5"/>
  <c r="D238" i="5"/>
  <c r="C238" i="5"/>
  <c r="A238" i="5"/>
  <c r="E237" i="5"/>
  <c r="D237" i="5"/>
  <c r="C237" i="5"/>
  <c r="A237" i="5"/>
  <c r="E236" i="5"/>
  <c r="D236" i="5"/>
  <c r="C236" i="5"/>
  <c r="A236" i="5"/>
  <c r="E235" i="5"/>
  <c r="D235" i="5"/>
  <c r="C235" i="5"/>
  <c r="A235" i="5"/>
  <c r="E234" i="5"/>
  <c r="D234" i="5"/>
  <c r="C234" i="5"/>
  <c r="A234" i="5"/>
  <c r="E233" i="5"/>
  <c r="D233" i="5"/>
  <c r="C233" i="5"/>
  <c r="A233" i="5"/>
  <c r="E232" i="5"/>
  <c r="D232" i="5"/>
  <c r="C232" i="5"/>
  <c r="A232" i="5"/>
  <c r="E231" i="5"/>
  <c r="D231" i="5"/>
  <c r="C231" i="5"/>
  <c r="A231" i="5"/>
  <c r="E230" i="5"/>
  <c r="D230" i="5"/>
  <c r="C230" i="5"/>
  <c r="A230" i="5"/>
  <c r="E229" i="5"/>
  <c r="D229" i="5"/>
  <c r="C229" i="5"/>
  <c r="A229" i="5"/>
  <c r="E228" i="5"/>
  <c r="D228" i="5"/>
  <c r="C228" i="5"/>
  <c r="A228" i="5"/>
  <c r="E227" i="5"/>
  <c r="D227" i="5"/>
  <c r="C227" i="5"/>
  <c r="A227" i="5"/>
  <c r="E226" i="5"/>
  <c r="D226" i="5"/>
  <c r="C226" i="5"/>
  <c r="A226" i="5"/>
  <c r="E225" i="5"/>
  <c r="D225" i="5"/>
  <c r="C225" i="5"/>
  <c r="A225" i="5"/>
  <c r="E224" i="5"/>
  <c r="D224" i="5"/>
  <c r="C224" i="5"/>
  <c r="A224" i="5"/>
  <c r="E223" i="5"/>
  <c r="D223" i="5"/>
  <c r="C223" i="5"/>
  <c r="A223" i="5"/>
  <c r="E222" i="5"/>
  <c r="D222" i="5"/>
  <c r="C222" i="5"/>
  <c r="A222" i="5"/>
  <c r="E221" i="5"/>
  <c r="D221" i="5"/>
  <c r="C221" i="5"/>
  <c r="A221" i="5"/>
  <c r="E220" i="5"/>
  <c r="D220" i="5"/>
  <c r="C220" i="5"/>
  <c r="A220" i="5"/>
  <c r="E219" i="5"/>
  <c r="D219" i="5"/>
  <c r="C219" i="5"/>
  <c r="A219" i="5"/>
  <c r="E218" i="5"/>
  <c r="D218" i="5"/>
  <c r="C218" i="5"/>
  <c r="A218" i="5"/>
  <c r="E217" i="5"/>
  <c r="D217" i="5"/>
  <c r="C217" i="5"/>
  <c r="A217" i="5"/>
  <c r="E216" i="5"/>
  <c r="D216" i="5"/>
  <c r="C216" i="5"/>
  <c r="A216" i="5"/>
  <c r="E215" i="5"/>
  <c r="D215" i="5"/>
  <c r="C215" i="5"/>
  <c r="A215" i="5"/>
  <c r="E214" i="5"/>
  <c r="D214" i="5"/>
  <c r="C214" i="5"/>
  <c r="A214" i="5"/>
  <c r="E213" i="5"/>
  <c r="D213" i="5"/>
  <c r="C213" i="5"/>
  <c r="A213" i="5"/>
  <c r="E212" i="5"/>
  <c r="D212" i="5"/>
  <c r="C212" i="5"/>
  <c r="A212" i="5"/>
  <c r="E211" i="5"/>
  <c r="D211" i="5"/>
  <c r="C211" i="5"/>
  <c r="A211" i="5"/>
  <c r="E210" i="5"/>
  <c r="D210" i="5"/>
  <c r="C210" i="5"/>
  <c r="A210" i="5"/>
  <c r="E209" i="5"/>
  <c r="D209" i="5"/>
  <c r="C209" i="5"/>
  <c r="A209" i="5"/>
  <c r="E208" i="5"/>
  <c r="D208" i="5"/>
  <c r="C208" i="5"/>
  <c r="A208" i="5"/>
  <c r="E207" i="5"/>
  <c r="D207" i="5"/>
  <c r="C207" i="5"/>
  <c r="A207" i="5"/>
  <c r="E206" i="5"/>
  <c r="D206" i="5"/>
  <c r="C206" i="5"/>
  <c r="A206" i="5"/>
  <c r="E205" i="5"/>
  <c r="D205" i="5"/>
  <c r="C205" i="5"/>
  <c r="A205" i="5"/>
  <c r="E204" i="5"/>
  <c r="D204" i="5"/>
  <c r="C204" i="5"/>
  <c r="A204" i="5"/>
  <c r="E203" i="5"/>
  <c r="D203" i="5"/>
  <c r="C203" i="5"/>
  <c r="A203" i="5"/>
  <c r="E202" i="5"/>
  <c r="D202" i="5"/>
  <c r="C202" i="5"/>
  <c r="A202" i="5"/>
  <c r="E201" i="5"/>
  <c r="D201" i="5"/>
  <c r="C201" i="5"/>
  <c r="A201" i="5"/>
  <c r="E200" i="5"/>
  <c r="D200" i="5"/>
  <c r="C200" i="5"/>
  <c r="A200" i="5"/>
  <c r="E199" i="5"/>
  <c r="D199" i="5"/>
  <c r="C199" i="5"/>
  <c r="A199" i="5"/>
  <c r="E198" i="5"/>
  <c r="D198" i="5"/>
  <c r="C198" i="5"/>
  <c r="A198" i="5"/>
  <c r="E197" i="5"/>
  <c r="D197" i="5"/>
  <c r="C197" i="5"/>
  <c r="A197" i="5"/>
  <c r="E196" i="5"/>
  <c r="D196" i="5"/>
  <c r="C196" i="5"/>
  <c r="A196" i="5"/>
  <c r="E195" i="5"/>
  <c r="D195" i="5"/>
  <c r="C195" i="5"/>
  <c r="A195" i="5"/>
  <c r="E194" i="5"/>
  <c r="D194" i="5"/>
  <c r="C194" i="5"/>
  <c r="A194" i="5"/>
  <c r="E193" i="5"/>
  <c r="D193" i="5"/>
  <c r="C193" i="5"/>
  <c r="A193" i="5"/>
  <c r="E192" i="5"/>
  <c r="D192" i="5"/>
  <c r="C192" i="5"/>
  <c r="A192" i="5"/>
  <c r="E191" i="5"/>
  <c r="D191" i="5"/>
  <c r="C191" i="5"/>
  <c r="A191" i="5"/>
  <c r="E190" i="5"/>
  <c r="D190" i="5"/>
  <c r="C190" i="5"/>
  <c r="A190" i="5"/>
  <c r="E189" i="5"/>
  <c r="D189" i="5"/>
  <c r="C189" i="5"/>
  <c r="A189" i="5"/>
  <c r="E188" i="5"/>
  <c r="D188" i="5"/>
  <c r="C188" i="5"/>
  <c r="A188" i="5"/>
  <c r="E187" i="5"/>
  <c r="D187" i="5"/>
  <c r="C187" i="5"/>
  <c r="A187" i="5"/>
  <c r="E186" i="5"/>
  <c r="D186" i="5"/>
  <c r="C186" i="5"/>
  <c r="A186" i="5"/>
  <c r="E185" i="5"/>
  <c r="D185" i="5"/>
  <c r="C185" i="5"/>
  <c r="A185" i="5"/>
  <c r="E184" i="5"/>
  <c r="D184" i="5"/>
  <c r="C184" i="5"/>
  <c r="A184" i="5"/>
  <c r="E183" i="5"/>
  <c r="D183" i="5"/>
  <c r="C183" i="5"/>
  <c r="A183" i="5"/>
  <c r="E182" i="5"/>
  <c r="D182" i="5"/>
  <c r="C182" i="5"/>
  <c r="A182" i="5"/>
  <c r="E181" i="5"/>
  <c r="D181" i="5"/>
  <c r="C181" i="5"/>
  <c r="A181" i="5"/>
  <c r="E180" i="5"/>
  <c r="D180" i="5"/>
  <c r="C180" i="5"/>
  <c r="A180" i="5"/>
  <c r="E179" i="5"/>
  <c r="D179" i="5"/>
  <c r="C179" i="5"/>
  <c r="A179" i="5"/>
  <c r="E178" i="5"/>
  <c r="D178" i="5"/>
  <c r="C178" i="5"/>
  <c r="A178" i="5"/>
  <c r="E177" i="5"/>
  <c r="D177" i="5"/>
  <c r="C177" i="5"/>
  <c r="A177" i="5"/>
  <c r="E176" i="5"/>
  <c r="D176" i="5"/>
  <c r="C176" i="5"/>
  <c r="A176" i="5"/>
  <c r="E175" i="5"/>
  <c r="D175" i="5"/>
  <c r="C175" i="5"/>
  <c r="A175" i="5"/>
  <c r="E174" i="5"/>
  <c r="D174" i="5"/>
  <c r="C174" i="5"/>
  <c r="A174" i="5"/>
  <c r="E173" i="5"/>
  <c r="D173" i="5"/>
  <c r="C173" i="5"/>
  <c r="A173" i="5"/>
  <c r="E172" i="5"/>
  <c r="D172" i="5"/>
  <c r="C172" i="5"/>
  <c r="A172" i="5"/>
  <c r="E171" i="5"/>
  <c r="D171" i="5"/>
  <c r="C171" i="5"/>
  <c r="A171" i="5"/>
  <c r="E170" i="5"/>
  <c r="D170" i="5"/>
  <c r="C170" i="5"/>
  <c r="A170" i="5"/>
  <c r="E169" i="5"/>
  <c r="D169" i="5"/>
  <c r="C169" i="5"/>
  <c r="A169" i="5"/>
  <c r="E168" i="5"/>
  <c r="D168" i="5"/>
  <c r="C168" i="5"/>
  <c r="A168" i="5"/>
  <c r="E167" i="5"/>
  <c r="D167" i="5"/>
  <c r="C167" i="5"/>
  <c r="A167" i="5"/>
  <c r="E166" i="5"/>
  <c r="D166" i="5"/>
  <c r="C166" i="5"/>
  <c r="A166" i="5"/>
  <c r="E165" i="5"/>
  <c r="D165" i="5"/>
  <c r="C165" i="5"/>
  <c r="A165" i="5"/>
  <c r="E164" i="5"/>
  <c r="D164" i="5"/>
  <c r="C164" i="5"/>
  <c r="A164" i="5"/>
  <c r="E163" i="5"/>
  <c r="D163" i="5"/>
  <c r="C163" i="5"/>
  <c r="A163" i="5"/>
  <c r="E162" i="5"/>
  <c r="D162" i="5"/>
  <c r="C162" i="5"/>
  <c r="A162" i="5"/>
  <c r="E161" i="5"/>
  <c r="D161" i="5"/>
  <c r="C161" i="5"/>
  <c r="A161" i="5"/>
  <c r="E160" i="5"/>
  <c r="D160" i="5"/>
  <c r="C160" i="5"/>
  <c r="A160" i="5"/>
  <c r="E159" i="5"/>
  <c r="D159" i="5"/>
  <c r="C159" i="5"/>
  <c r="A159" i="5"/>
  <c r="E158" i="5"/>
  <c r="D158" i="5"/>
  <c r="C158" i="5"/>
  <c r="A158" i="5"/>
  <c r="E157" i="5"/>
  <c r="D157" i="5"/>
  <c r="C157" i="5"/>
  <c r="A157" i="5"/>
  <c r="E156" i="5"/>
  <c r="D156" i="5"/>
  <c r="C156" i="5"/>
  <c r="A156" i="5"/>
  <c r="E155" i="5"/>
  <c r="D155" i="5"/>
  <c r="C155" i="5"/>
  <c r="A155" i="5"/>
  <c r="E154" i="5"/>
  <c r="D154" i="5"/>
  <c r="C154" i="5"/>
  <c r="A154" i="5"/>
  <c r="E153" i="5"/>
  <c r="D153" i="5"/>
  <c r="C153" i="5"/>
  <c r="A153" i="5"/>
  <c r="E152" i="5"/>
  <c r="D152" i="5"/>
  <c r="C152" i="5"/>
  <c r="A152" i="5"/>
  <c r="E151" i="5"/>
  <c r="D151" i="5"/>
  <c r="C151" i="5"/>
  <c r="A151" i="5"/>
  <c r="E150" i="5"/>
  <c r="D150" i="5"/>
  <c r="C150" i="5"/>
  <c r="A150" i="5"/>
  <c r="E149" i="5"/>
  <c r="D149" i="5"/>
  <c r="C149" i="5"/>
  <c r="A149" i="5"/>
  <c r="E148" i="5"/>
  <c r="D148" i="5"/>
  <c r="C148" i="5"/>
  <c r="A148" i="5"/>
  <c r="E147" i="5"/>
  <c r="D147" i="5"/>
  <c r="C147" i="5"/>
  <c r="A147" i="5"/>
  <c r="E146" i="5"/>
  <c r="D146" i="5"/>
  <c r="C146" i="5"/>
  <c r="A146" i="5"/>
  <c r="E145" i="5"/>
  <c r="D145" i="5"/>
  <c r="C145" i="5"/>
  <c r="A145" i="5"/>
  <c r="E144" i="5"/>
  <c r="D144" i="5"/>
  <c r="C144" i="5"/>
  <c r="A144" i="5"/>
  <c r="E143" i="5"/>
  <c r="D143" i="5"/>
  <c r="C143" i="5"/>
  <c r="A143" i="5"/>
  <c r="E142" i="5"/>
  <c r="D142" i="5"/>
  <c r="C142" i="5"/>
  <c r="A142" i="5"/>
  <c r="E141" i="5"/>
  <c r="D141" i="5"/>
  <c r="C141" i="5"/>
  <c r="A141" i="5"/>
  <c r="E140" i="5"/>
  <c r="D140" i="5"/>
  <c r="C140" i="5"/>
  <c r="A140" i="5"/>
  <c r="E139" i="5"/>
  <c r="D139" i="5"/>
  <c r="C139" i="5"/>
  <c r="A139" i="5"/>
  <c r="E138" i="5"/>
  <c r="D138" i="5"/>
  <c r="C138" i="5"/>
  <c r="A138" i="5"/>
  <c r="E137" i="5"/>
  <c r="D137" i="5"/>
  <c r="C137" i="5"/>
  <c r="A137" i="5"/>
  <c r="E136" i="5"/>
  <c r="D136" i="5"/>
  <c r="C136" i="5"/>
  <c r="A136" i="5"/>
  <c r="E135" i="5"/>
  <c r="D135" i="5"/>
  <c r="C135" i="5"/>
  <c r="A135" i="5"/>
  <c r="E134" i="5"/>
  <c r="D134" i="5"/>
  <c r="C134" i="5"/>
  <c r="A134" i="5"/>
  <c r="E133" i="5"/>
  <c r="D133" i="5"/>
  <c r="C133" i="5"/>
  <c r="A133" i="5"/>
  <c r="E132" i="5"/>
  <c r="D132" i="5"/>
  <c r="C132" i="5"/>
  <c r="A132" i="5"/>
  <c r="E131" i="5"/>
  <c r="D131" i="5"/>
  <c r="C131" i="5"/>
  <c r="A131" i="5"/>
  <c r="E130" i="5"/>
  <c r="D130" i="5"/>
  <c r="C130" i="5"/>
  <c r="A130" i="5"/>
  <c r="E129" i="5"/>
  <c r="D129" i="5"/>
  <c r="C129" i="5"/>
  <c r="A129" i="5"/>
  <c r="E128" i="5"/>
  <c r="D128" i="5"/>
  <c r="C128" i="5"/>
  <c r="A128" i="5"/>
  <c r="E127" i="5"/>
  <c r="D127" i="5"/>
  <c r="C127" i="5"/>
  <c r="A127" i="5"/>
  <c r="E126" i="5"/>
  <c r="D126" i="5"/>
  <c r="C126" i="5"/>
  <c r="A126" i="5"/>
  <c r="E125" i="5"/>
  <c r="D125" i="5"/>
  <c r="C125" i="5"/>
  <c r="A125" i="5"/>
  <c r="E124" i="5"/>
  <c r="D124" i="5"/>
  <c r="C124" i="5"/>
  <c r="A124" i="5"/>
  <c r="E123" i="5"/>
  <c r="D123" i="5"/>
  <c r="C123" i="5"/>
  <c r="A123" i="5"/>
  <c r="E122" i="5"/>
  <c r="D122" i="5"/>
  <c r="C122" i="5"/>
  <c r="A122" i="5"/>
  <c r="E121" i="5"/>
  <c r="D121" i="5"/>
  <c r="C121" i="5"/>
  <c r="A121" i="5"/>
  <c r="E120" i="5"/>
  <c r="D120" i="5"/>
  <c r="C120" i="5"/>
  <c r="A120" i="5"/>
  <c r="E119" i="5"/>
  <c r="D119" i="5"/>
  <c r="C119" i="5"/>
  <c r="A119" i="5"/>
  <c r="E118" i="5"/>
  <c r="D118" i="5"/>
  <c r="C118" i="5"/>
  <c r="A118" i="5"/>
  <c r="E117" i="5"/>
  <c r="D117" i="5"/>
  <c r="C117" i="5"/>
  <c r="A117" i="5"/>
  <c r="E116" i="5"/>
  <c r="D116" i="5"/>
  <c r="C116" i="5"/>
  <c r="A116" i="5"/>
  <c r="E115" i="5"/>
  <c r="D115" i="5"/>
  <c r="C115" i="5"/>
  <c r="A115" i="5"/>
  <c r="E114" i="5"/>
  <c r="D114" i="5"/>
  <c r="C114" i="5"/>
  <c r="A114" i="5"/>
  <c r="E113" i="5"/>
  <c r="D113" i="5"/>
  <c r="C113" i="5"/>
  <c r="A113" i="5"/>
  <c r="E112" i="5"/>
  <c r="D112" i="5"/>
  <c r="C112" i="5"/>
  <c r="A112" i="5"/>
  <c r="E111" i="5"/>
  <c r="D111" i="5"/>
  <c r="C111" i="5"/>
  <c r="A111" i="5"/>
  <c r="E110" i="5"/>
  <c r="D110" i="5"/>
  <c r="C110" i="5"/>
  <c r="A110" i="5"/>
  <c r="E109" i="5"/>
  <c r="D109" i="5"/>
  <c r="C109" i="5"/>
  <c r="A109" i="5"/>
  <c r="E108" i="5"/>
  <c r="D108" i="5"/>
  <c r="C108" i="5"/>
  <c r="A108" i="5"/>
  <c r="E107" i="5"/>
  <c r="D107" i="5"/>
  <c r="C107" i="5"/>
  <c r="A107" i="5"/>
  <c r="E106" i="5"/>
  <c r="D106" i="5"/>
  <c r="C106" i="5"/>
  <c r="A106" i="5"/>
  <c r="E105" i="5"/>
  <c r="D105" i="5"/>
  <c r="C105" i="5"/>
  <c r="A105" i="5"/>
  <c r="E104" i="5"/>
  <c r="D104" i="5"/>
  <c r="C104" i="5"/>
  <c r="A104" i="5"/>
  <c r="E103" i="5"/>
  <c r="D103" i="5"/>
  <c r="C103" i="5"/>
  <c r="A103" i="5"/>
  <c r="E102" i="5"/>
  <c r="D102" i="5"/>
  <c r="C102" i="5"/>
  <c r="A102" i="5"/>
  <c r="E101" i="5"/>
  <c r="D101" i="5"/>
  <c r="C101" i="5"/>
  <c r="A101" i="5"/>
  <c r="E100" i="5"/>
  <c r="D100" i="5"/>
  <c r="C100" i="5"/>
  <c r="A100" i="5"/>
  <c r="E99" i="5"/>
  <c r="D99" i="5"/>
  <c r="C99" i="5"/>
  <c r="A99" i="5"/>
  <c r="E98" i="5"/>
  <c r="D98" i="5"/>
  <c r="C98" i="5"/>
  <c r="A98" i="5"/>
  <c r="E97" i="5"/>
  <c r="D97" i="5"/>
  <c r="C97" i="5"/>
  <c r="A97" i="5"/>
  <c r="E96" i="5"/>
  <c r="D96" i="5"/>
  <c r="C96" i="5"/>
  <c r="A96" i="5"/>
  <c r="E95" i="5"/>
  <c r="D95" i="5"/>
  <c r="C95" i="5"/>
  <c r="A95" i="5"/>
  <c r="E94" i="5"/>
  <c r="D94" i="5"/>
  <c r="C94" i="5"/>
  <c r="A94" i="5"/>
  <c r="E93" i="5"/>
  <c r="D93" i="5"/>
  <c r="C93" i="5"/>
  <c r="A93" i="5"/>
  <c r="E92" i="5"/>
  <c r="D92" i="5"/>
  <c r="C92" i="5"/>
  <c r="A92" i="5"/>
  <c r="E91" i="5"/>
  <c r="D91" i="5"/>
  <c r="C91" i="5"/>
  <c r="A91" i="5"/>
  <c r="E90" i="5"/>
  <c r="D90" i="5"/>
  <c r="C90" i="5"/>
  <c r="A90" i="5"/>
  <c r="E89" i="5"/>
  <c r="D89" i="5"/>
  <c r="C89" i="5"/>
  <c r="A89" i="5"/>
  <c r="E88" i="5"/>
  <c r="D88" i="5"/>
  <c r="C88" i="5"/>
  <c r="A88" i="5"/>
  <c r="E87" i="5"/>
  <c r="D87" i="5"/>
  <c r="C87" i="5"/>
  <c r="A87" i="5"/>
  <c r="E86" i="5"/>
  <c r="D86" i="5"/>
  <c r="C86" i="5"/>
  <c r="A86" i="5"/>
  <c r="E85" i="5"/>
  <c r="D85" i="5"/>
  <c r="C85" i="5"/>
  <c r="A85" i="5"/>
  <c r="E84" i="5"/>
  <c r="D84" i="5"/>
  <c r="C84" i="5"/>
  <c r="A84" i="5"/>
  <c r="E83" i="5"/>
  <c r="D83" i="5"/>
  <c r="C83" i="5"/>
  <c r="A83" i="5"/>
  <c r="E82" i="5"/>
  <c r="D82" i="5"/>
  <c r="C82" i="5"/>
  <c r="A82" i="5"/>
  <c r="E81" i="5"/>
  <c r="D81" i="5"/>
  <c r="C81" i="5"/>
  <c r="A81" i="5"/>
  <c r="E80" i="5"/>
  <c r="D80" i="5"/>
  <c r="C80" i="5"/>
  <c r="A80" i="5"/>
  <c r="E79" i="5"/>
  <c r="D79" i="5"/>
  <c r="C79" i="5"/>
  <c r="A79" i="5"/>
  <c r="E78" i="5"/>
  <c r="D78" i="5"/>
  <c r="C78" i="5"/>
  <c r="A78" i="5"/>
  <c r="E77" i="5"/>
  <c r="D77" i="5"/>
  <c r="C77" i="5"/>
  <c r="A77" i="5"/>
  <c r="E76" i="5"/>
  <c r="D76" i="5"/>
  <c r="C76" i="5"/>
  <c r="A76" i="5"/>
  <c r="E75" i="5"/>
  <c r="D75" i="5"/>
  <c r="C75" i="5"/>
  <c r="A75" i="5"/>
  <c r="E74" i="5"/>
  <c r="D74" i="5"/>
  <c r="C74" i="5"/>
  <c r="A74" i="5"/>
  <c r="E73" i="5"/>
  <c r="D73" i="5"/>
  <c r="C73" i="5"/>
  <c r="A73" i="5"/>
  <c r="E72" i="5"/>
  <c r="D72" i="5"/>
  <c r="C72" i="5"/>
  <c r="A72" i="5"/>
  <c r="E71" i="5"/>
  <c r="D71" i="5"/>
  <c r="C71" i="5"/>
  <c r="A71" i="5"/>
  <c r="E70" i="5"/>
  <c r="D70" i="5"/>
  <c r="C70" i="5"/>
  <c r="A70" i="5"/>
  <c r="E69" i="5"/>
  <c r="D69" i="5"/>
  <c r="C69" i="5"/>
  <c r="A69" i="5"/>
  <c r="E68" i="5"/>
  <c r="D68" i="5"/>
  <c r="C68" i="5"/>
  <c r="A68" i="5"/>
  <c r="E67" i="5"/>
  <c r="D67" i="5"/>
  <c r="C67" i="5"/>
  <c r="A67" i="5"/>
  <c r="E66" i="5"/>
  <c r="D66" i="5"/>
  <c r="C66" i="5"/>
  <c r="A66" i="5"/>
  <c r="E65" i="5"/>
  <c r="D65" i="5"/>
  <c r="C65" i="5"/>
  <c r="A65" i="5"/>
  <c r="E64" i="5"/>
  <c r="D64" i="5"/>
  <c r="C64" i="5"/>
  <c r="A64" i="5"/>
  <c r="E63" i="5"/>
  <c r="D63" i="5"/>
  <c r="C63" i="5"/>
  <c r="A63" i="5"/>
  <c r="E62" i="5"/>
  <c r="D62" i="5"/>
  <c r="C62" i="5"/>
  <c r="A62" i="5"/>
  <c r="E61" i="5"/>
  <c r="D61" i="5"/>
  <c r="C61" i="5"/>
  <c r="A61" i="5"/>
  <c r="E60" i="5"/>
  <c r="D60" i="5"/>
  <c r="C60" i="5"/>
  <c r="A60" i="5"/>
  <c r="E59" i="5"/>
  <c r="D59" i="5"/>
  <c r="C59" i="5"/>
  <c r="A59" i="5"/>
  <c r="E58" i="5"/>
  <c r="D58" i="5"/>
  <c r="C58" i="5"/>
  <c r="A58" i="5"/>
  <c r="E57" i="5"/>
  <c r="D57" i="5"/>
  <c r="C57" i="5"/>
  <c r="A57" i="5"/>
  <c r="E56" i="5"/>
  <c r="D56" i="5"/>
  <c r="C56" i="5"/>
  <c r="A56" i="5"/>
  <c r="E55" i="5"/>
  <c r="D55" i="5"/>
  <c r="C55" i="5"/>
  <c r="A55" i="5"/>
  <c r="E54" i="5"/>
  <c r="D54" i="5"/>
  <c r="C54" i="5"/>
  <c r="A54" i="5"/>
  <c r="E53" i="5"/>
  <c r="D53" i="5"/>
  <c r="C53" i="5"/>
  <c r="A53" i="5"/>
  <c r="E52" i="5"/>
  <c r="D52" i="5"/>
  <c r="C52" i="5"/>
  <c r="A52" i="5"/>
  <c r="E51" i="5"/>
  <c r="D51" i="5"/>
  <c r="C51" i="5"/>
  <c r="A51" i="5"/>
  <c r="E50" i="5"/>
  <c r="D50" i="5"/>
  <c r="C50" i="5"/>
  <c r="A50" i="5"/>
  <c r="E49" i="5"/>
  <c r="D49" i="5"/>
  <c r="C49" i="5"/>
  <c r="A49" i="5"/>
  <c r="E48" i="5"/>
  <c r="D48" i="5"/>
  <c r="C48" i="5"/>
  <c r="A48" i="5"/>
  <c r="E47" i="5"/>
  <c r="D47" i="5"/>
  <c r="C47" i="5"/>
  <c r="A47" i="5"/>
  <c r="E46" i="5"/>
  <c r="D46" i="5"/>
  <c r="C46" i="5"/>
  <c r="A46" i="5"/>
  <c r="E45" i="5"/>
  <c r="D45" i="5"/>
  <c r="C45" i="5"/>
  <c r="A45" i="5"/>
  <c r="E44" i="5"/>
  <c r="D44" i="5"/>
  <c r="C44" i="5"/>
  <c r="A44" i="5"/>
  <c r="E43" i="5"/>
  <c r="D43" i="5"/>
  <c r="C43" i="5"/>
  <c r="A43" i="5"/>
  <c r="E42" i="5"/>
  <c r="D42" i="5"/>
  <c r="C42" i="5"/>
  <c r="A42" i="5"/>
  <c r="E41" i="5"/>
  <c r="D41" i="5"/>
  <c r="C41" i="5"/>
  <c r="A41" i="5"/>
  <c r="E40" i="5"/>
  <c r="D40" i="5"/>
  <c r="C40" i="5"/>
  <c r="A40" i="5"/>
  <c r="E39" i="5"/>
  <c r="D39" i="5"/>
  <c r="C39" i="5"/>
  <c r="A39" i="5"/>
  <c r="E38" i="5"/>
  <c r="D38" i="5"/>
  <c r="C38" i="5"/>
  <c r="A38" i="5"/>
  <c r="E37" i="5"/>
  <c r="D37" i="5"/>
  <c r="C37" i="5"/>
  <c r="A37" i="5"/>
  <c r="E36" i="5"/>
  <c r="D36" i="5"/>
  <c r="C36" i="5"/>
  <c r="A36" i="5"/>
  <c r="E35" i="5"/>
  <c r="D35" i="5"/>
  <c r="C35" i="5"/>
  <c r="A35" i="5"/>
  <c r="E34" i="5"/>
  <c r="D34" i="5"/>
  <c r="C34" i="5"/>
  <c r="A34" i="5"/>
  <c r="E33" i="5"/>
  <c r="D33" i="5"/>
  <c r="C33" i="5"/>
  <c r="A33" i="5"/>
  <c r="E32" i="5"/>
  <c r="D32" i="5"/>
  <c r="C32" i="5"/>
  <c r="A32" i="5"/>
  <c r="E31" i="5"/>
  <c r="D31" i="5"/>
  <c r="C31" i="5"/>
  <c r="A31" i="5"/>
  <c r="E30" i="5"/>
  <c r="D30" i="5"/>
  <c r="C30" i="5"/>
  <c r="A30" i="5"/>
  <c r="E29" i="5"/>
  <c r="D29" i="5"/>
  <c r="C29" i="5"/>
  <c r="A29" i="5"/>
  <c r="E28" i="5"/>
  <c r="D28" i="5"/>
  <c r="C28" i="5"/>
  <c r="A28" i="5"/>
  <c r="E27" i="5"/>
  <c r="D27" i="5"/>
  <c r="C27" i="5"/>
  <c r="A27" i="5"/>
  <c r="E26" i="5"/>
  <c r="D26" i="5"/>
  <c r="C26" i="5"/>
  <c r="A26" i="5"/>
  <c r="E25" i="5"/>
  <c r="D25" i="5"/>
  <c r="C25" i="5"/>
  <c r="A25" i="5"/>
  <c r="E24" i="5"/>
  <c r="D24" i="5"/>
  <c r="C24" i="5"/>
  <c r="A24" i="5"/>
  <c r="E23" i="5"/>
  <c r="D23" i="5"/>
  <c r="C23" i="5"/>
  <c r="A23" i="5"/>
  <c r="E22" i="5"/>
  <c r="D22" i="5"/>
  <c r="C22" i="5"/>
  <c r="A22" i="5"/>
  <c r="E21" i="5"/>
  <c r="D21" i="5"/>
  <c r="C21" i="5"/>
  <c r="A21" i="5"/>
  <c r="E20" i="5"/>
  <c r="D20" i="5"/>
  <c r="C20" i="5"/>
  <c r="A20" i="5"/>
  <c r="E19" i="5"/>
  <c r="D19" i="5"/>
  <c r="C19" i="5"/>
  <c r="A19" i="5"/>
  <c r="E18" i="5"/>
  <c r="D18" i="5"/>
  <c r="C18" i="5"/>
  <c r="A18" i="5"/>
  <c r="E17" i="5"/>
  <c r="D17" i="5"/>
  <c r="C17" i="5"/>
  <c r="A17" i="5"/>
  <c r="B16" i="5"/>
  <c r="E16" i="5" s="1"/>
  <c r="B15" i="5"/>
  <c r="C15" i="5" s="1"/>
  <c r="B14" i="5"/>
  <c r="C14" i="5" s="1"/>
  <c r="A14" i="5"/>
  <c r="B13" i="5"/>
  <c r="A13" i="5"/>
  <c r="B12" i="5"/>
  <c r="A12" i="5"/>
  <c r="B11" i="5"/>
  <c r="K11" i="5" s="1"/>
  <c r="B10" i="5"/>
  <c r="A10" i="5" s="1"/>
  <c r="B9" i="5"/>
  <c r="K9" i="5" s="1"/>
  <c r="A9" i="5"/>
  <c r="B8" i="5"/>
  <c r="K8" i="5" s="1"/>
  <c r="B7" i="5"/>
  <c r="A7" i="5" s="1"/>
  <c r="B6" i="5"/>
  <c r="A6" i="5" s="1"/>
  <c r="B5" i="5"/>
  <c r="A5" i="5"/>
  <c r="B4" i="5"/>
  <c r="A4" i="5"/>
  <c r="E3" i="5"/>
  <c r="D3" i="5"/>
  <c r="K3" i="5" s="1"/>
  <c r="C3" i="5"/>
  <c r="B3" i="5"/>
  <c r="A3" i="5"/>
  <c r="E1002" i="3"/>
  <c r="D1002" i="3"/>
  <c r="C1002" i="3"/>
  <c r="A1002" i="3"/>
  <c r="E1001" i="3"/>
  <c r="D1001" i="3"/>
  <c r="C1001" i="3"/>
  <c r="A1001" i="3"/>
  <c r="E1000" i="3"/>
  <c r="D1000" i="3"/>
  <c r="C1000" i="3"/>
  <c r="A1000" i="3"/>
  <c r="E999" i="3"/>
  <c r="D999" i="3"/>
  <c r="C999" i="3"/>
  <c r="A999" i="3"/>
  <c r="E998" i="3"/>
  <c r="D998" i="3"/>
  <c r="C998" i="3"/>
  <c r="A998" i="3"/>
  <c r="E997" i="3"/>
  <c r="D997" i="3"/>
  <c r="C997" i="3"/>
  <c r="A997" i="3"/>
  <c r="E996" i="3"/>
  <c r="D996" i="3"/>
  <c r="C996" i="3"/>
  <c r="A996" i="3"/>
  <c r="E995" i="3"/>
  <c r="D995" i="3"/>
  <c r="C995" i="3"/>
  <c r="A995" i="3"/>
  <c r="E994" i="3"/>
  <c r="D994" i="3"/>
  <c r="C994" i="3"/>
  <c r="A994" i="3"/>
  <c r="E993" i="3"/>
  <c r="D993" i="3"/>
  <c r="C993" i="3"/>
  <c r="A993" i="3"/>
  <c r="E992" i="3"/>
  <c r="D992" i="3"/>
  <c r="C992" i="3"/>
  <c r="A992" i="3"/>
  <c r="E991" i="3"/>
  <c r="D991" i="3"/>
  <c r="C991" i="3"/>
  <c r="A991" i="3"/>
  <c r="E990" i="3"/>
  <c r="D990" i="3"/>
  <c r="C990" i="3"/>
  <c r="A990" i="3"/>
  <c r="E989" i="3"/>
  <c r="D989" i="3"/>
  <c r="C989" i="3"/>
  <c r="A989" i="3"/>
  <c r="E988" i="3"/>
  <c r="D988" i="3"/>
  <c r="C988" i="3"/>
  <c r="A988" i="3"/>
  <c r="E987" i="3"/>
  <c r="D987" i="3"/>
  <c r="C987" i="3"/>
  <c r="A987" i="3"/>
  <c r="E986" i="3"/>
  <c r="D986" i="3"/>
  <c r="C986" i="3"/>
  <c r="A986" i="3"/>
  <c r="E985" i="3"/>
  <c r="D985" i="3"/>
  <c r="C985" i="3"/>
  <c r="A985" i="3"/>
  <c r="E984" i="3"/>
  <c r="D984" i="3"/>
  <c r="C984" i="3"/>
  <c r="A984" i="3"/>
  <c r="E983" i="3"/>
  <c r="D983" i="3"/>
  <c r="C983" i="3"/>
  <c r="A983" i="3"/>
  <c r="E982" i="3"/>
  <c r="D982" i="3"/>
  <c r="C982" i="3"/>
  <c r="A982" i="3"/>
  <c r="E981" i="3"/>
  <c r="D981" i="3"/>
  <c r="C981" i="3"/>
  <c r="A981" i="3"/>
  <c r="E980" i="3"/>
  <c r="D980" i="3"/>
  <c r="C980" i="3"/>
  <c r="A980" i="3"/>
  <c r="E979" i="3"/>
  <c r="D979" i="3"/>
  <c r="C979" i="3"/>
  <c r="A979" i="3"/>
  <c r="E978" i="3"/>
  <c r="D978" i="3"/>
  <c r="C978" i="3"/>
  <c r="A978" i="3"/>
  <c r="E977" i="3"/>
  <c r="D977" i="3"/>
  <c r="C977" i="3"/>
  <c r="A977" i="3"/>
  <c r="E976" i="3"/>
  <c r="D976" i="3"/>
  <c r="C976" i="3"/>
  <c r="A976" i="3"/>
  <c r="E975" i="3"/>
  <c r="D975" i="3"/>
  <c r="C975" i="3"/>
  <c r="A975" i="3"/>
  <c r="E974" i="3"/>
  <c r="D974" i="3"/>
  <c r="C974" i="3"/>
  <c r="A974" i="3"/>
  <c r="E973" i="3"/>
  <c r="D973" i="3"/>
  <c r="C973" i="3"/>
  <c r="A973" i="3"/>
  <c r="E972" i="3"/>
  <c r="D972" i="3"/>
  <c r="C972" i="3"/>
  <c r="A972" i="3"/>
  <c r="E971" i="3"/>
  <c r="D971" i="3"/>
  <c r="C971" i="3"/>
  <c r="A971" i="3"/>
  <c r="E970" i="3"/>
  <c r="D970" i="3"/>
  <c r="C970" i="3"/>
  <c r="A970" i="3"/>
  <c r="E969" i="3"/>
  <c r="D969" i="3"/>
  <c r="C969" i="3"/>
  <c r="A969" i="3"/>
  <c r="E968" i="3"/>
  <c r="D968" i="3"/>
  <c r="C968" i="3"/>
  <c r="A968" i="3"/>
  <c r="E967" i="3"/>
  <c r="D967" i="3"/>
  <c r="C967" i="3"/>
  <c r="A967" i="3"/>
  <c r="E966" i="3"/>
  <c r="D966" i="3"/>
  <c r="C966" i="3"/>
  <c r="A966" i="3"/>
  <c r="E965" i="3"/>
  <c r="D965" i="3"/>
  <c r="C965" i="3"/>
  <c r="A965" i="3"/>
  <c r="E964" i="3"/>
  <c r="D964" i="3"/>
  <c r="C964" i="3"/>
  <c r="A964" i="3"/>
  <c r="E963" i="3"/>
  <c r="D963" i="3"/>
  <c r="C963" i="3"/>
  <c r="A963" i="3"/>
  <c r="E962" i="3"/>
  <c r="D962" i="3"/>
  <c r="C962" i="3"/>
  <c r="A962" i="3"/>
  <c r="E961" i="3"/>
  <c r="D961" i="3"/>
  <c r="C961" i="3"/>
  <c r="A961" i="3"/>
  <c r="E960" i="3"/>
  <c r="D960" i="3"/>
  <c r="C960" i="3"/>
  <c r="A960" i="3"/>
  <c r="E959" i="3"/>
  <c r="D959" i="3"/>
  <c r="C959" i="3"/>
  <c r="A959" i="3"/>
  <c r="E958" i="3"/>
  <c r="D958" i="3"/>
  <c r="C958" i="3"/>
  <c r="A958" i="3"/>
  <c r="E957" i="3"/>
  <c r="D957" i="3"/>
  <c r="C957" i="3"/>
  <c r="A957" i="3"/>
  <c r="E956" i="3"/>
  <c r="D956" i="3"/>
  <c r="C956" i="3"/>
  <c r="A956" i="3"/>
  <c r="E955" i="3"/>
  <c r="D955" i="3"/>
  <c r="C955" i="3"/>
  <c r="A955" i="3"/>
  <c r="E954" i="3"/>
  <c r="D954" i="3"/>
  <c r="C954" i="3"/>
  <c r="A954" i="3"/>
  <c r="E953" i="3"/>
  <c r="D953" i="3"/>
  <c r="C953" i="3"/>
  <c r="A953" i="3"/>
  <c r="E952" i="3"/>
  <c r="D952" i="3"/>
  <c r="C952" i="3"/>
  <c r="A952" i="3"/>
  <c r="E951" i="3"/>
  <c r="D951" i="3"/>
  <c r="C951" i="3"/>
  <c r="A951" i="3"/>
  <c r="E950" i="3"/>
  <c r="D950" i="3"/>
  <c r="C950" i="3"/>
  <c r="A950" i="3"/>
  <c r="E949" i="3"/>
  <c r="D949" i="3"/>
  <c r="C949" i="3"/>
  <c r="A949" i="3"/>
  <c r="E948" i="3"/>
  <c r="D948" i="3"/>
  <c r="C948" i="3"/>
  <c r="A948" i="3"/>
  <c r="E947" i="3"/>
  <c r="D947" i="3"/>
  <c r="C947" i="3"/>
  <c r="A947" i="3"/>
  <c r="E946" i="3"/>
  <c r="D946" i="3"/>
  <c r="C946" i="3"/>
  <c r="A946" i="3"/>
  <c r="E945" i="3"/>
  <c r="D945" i="3"/>
  <c r="C945" i="3"/>
  <c r="A945" i="3"/>
  <c r="E944" i="3"/>
  <c r="D944" i="3"/>
  <c r="C944" i="3"/>
  <c r="A944" i="3"/>
  <c r="E943" i="3"/>
  <c r="D943" i="3"/>
  <c r="C943" i="3"/>
  <c r="A943" i="3"/>
  <c r="E942" i="3"/>
  <c r="D942" i="3"/>
  <c r="C942" i="3"/>
  <c r="A942" i="3"/>
  <c r="E941" i="3"/>
  <c r="D941" i="3"/>
  <c r="C941" i="3"/>
  <c r="A941" i="3"/>
  <c r="E940" i="3"/>
  <c r="D940" i="3"/>
  <c r="C940" i="3"/>
  <c r="A940" i="3"/>
  <c r="E939" i="3"/>
  <c r="D939" i="3"/>
  <c r="C939" i="3"/>
  <c r="A939" i="3"/>
  <c r="E938" i="3"/>
  <c r="D938" i="3"/>
  <c r="C938" i="3"/>
  <c r="A938" i="3"/>
  <c r="E937" i="3"/>
  <c r="D937" i="3"/>
  <c r="C937" i="3"/>
  <c r="A937" i="3"/>
  <c r="E936" i="3"/>
  <c r="D936" i="3"/>
  <c r="C936" i="3"/>
  <c r="A936" i="3"/>
  <c r="E935" i="3"/>
  <c r="D935" i="3"/>
  <c r="C935" i="3"/>
  <c r="A935" i="3"/>
  <c r="E934" i="3"/>
  <c r="D934" i="3"/>
  <c r="C934" i="3"/>
  <c r="A934" i="3"/>
  <c r="E933" i="3"/>
  <c r="D933" i="3"/>
  <c r="C933" i="3"/>
  <c r="A933" i="3"/>
  <c r="E932" i="3"/>
  <c r="D932" i="3"/>
  <c r="C932" i="3"/>
  <c r="A932" i="3"/>
  <c r="E931" i="3"/>
  <c r="D931" i="3"/>
  <c r="C931" i="3"/>
  <c r="A931" i="3"/>
  <c r="E930" i="3"/>
  <c r="D930" i="3"/>
  <c r="C930" i="3"/>
  <c r="A930" i="3"/>
  <c r="E929" i="3"/>
  <c r="D929" i="3"/>
  <c r="C929" i="3"/>
  <c r="A929" i="3"/>
  <c r="E928" i="3"/>
  <c r="D928" i="3"/>
  <c r="C928" i="3"/>
  <c r="A928" i="3"/>
  <c r="E927" i="3"/>
  <c r="D927" i="3"/>
  <c r="C927" i="3"/>
  <c r="A927" i="3"/>
  <c r="E926" i="3"/>
  <c r="D926" i="3"/>
  <c r="C926" i="3"/>
  <c r="A926" i="3"/>
  <c r="E925" i="3"/>
  <c r="D925" i="3"/>
  <c r="C925" i="3"/>
  <c r="A925" i="3"/>
  <c r="E924" i="3"/>
  <c r="D924" i="3"/>
  <c r="C924" i="3"/>
  <c r="A924" i="3"/>
  <c r="E923" i="3"/>
  <c r="D923" i="3"/>
  <c r="C923" i="3"/>
  <c r="A923" i="3"/>
  <c r="E922" i="3"/>
  <c r="D922" i="3"/>
  <c r="C922" i="3"/>
  <c r="A922" i="3"/>
  <c r="E921" i="3"/>
  <c r="D921" i="3"/>
  <c r="C921" i="3"/>
  <c r="A921" i="3"/>
  <c r="E920" i="3"/>
  <c r="D920" i="3"/>
  <c r="C920" i="3"/>
  <c r="A920" i="3"/>
  <c r="E919" i="3"/>
  <c r="D919" i="3"/>
  <c r="C919" i="3"/>
  <c r="A919" i="3"/>
  <c r="E918" i="3"/>
  <c r="D918" i="3"/>
  <c r="C918" i="3"/>
  <c r="A918" i="3"/>
  <c r="E917" i="3"/>
  <c r="D917" i="3"/>
  <c r="C917" i="3"/>
  <c r="A917" i="3"/>
  <c r="E916" i="3"/>
  <c r="D916" i="3"/>
  <c r="C916" i="3"/>
  <c r="A916" i="3"/>
  <c r="E915" i="3"/>
  <c r="D915" i="3"/>
  <c r="C915" i="3"/>
  <c r="A915" i="3"/>
  <c r="E914" i="3"/>
  <c r="D914" i="3"/>
  <c r="C914" i="3"/>
  <c r="A914" i="3"/>
  <c r="E913" i="3"/>
  <c r="D913" i="3"/>
  <c r="C913" i="3"/>
  <c r="A913" i="3"/>
  <c r="E912" i="3"/>
  <c r="D912" i="3"/>
  <c r="C912" i="3"/>
  <c r="A912" i="3"/>
  <c r="E911" i="3"/>
  <c r="D911" i="3"/>
  <c r="C911" i="3"/>
  <c r="A911" i="3"/>
  <c r="E910" i="3"/>
  <c r="D910" i="3"/>
  <c r="C910" i="3"/>
  <c r="A910" i="3"/>
  <c r="E909" i="3"/>
  <c r="D909" i="3"/>
  <c r="C909" i="3"/>
  <c r="A909" i="3"/>
  <c r="E908" i="3"/>
  <c r="D908" i="3"/>
  <c r="C908" i="3"/>
  <c r="A908" i="3"/>
  <c r="E907" i="3"/>
  <c r="D907" i="3"/>
  <c r="C907" i="3"/>
  <c r="A907" i="3"/>
  <c r="E906" i="3"/>
  <c r="D906" i="3"/>
  <c r="C906" i="3"/>
  <c r="A906" i="3"/>
  <c r="E905" i="3"/>
  <c r="D905" i="3"/>
  <c r="C905" i="3"/>
  <c r="A905" i="3"/>
  <c r="E904" i="3"/>
  <c r="D904" i="3"/>
  <c r="C904" i="3"/>
  <c r="A904" i="3"/>
  <c r="E903" i="3"/>
  <c r="D903" i="3"/>
  <c r="C903" i="3"/>
  <c r="A903" i="3"/>
  <c r="E902" i="3"/>
  <c r="D902" i="3"/>
  <c r="C902" i="3"/>
  <c r="A902" i="3"/>
  <c r="E901" i="3"/>
  <c r="D901" i="3"/>
  <c r="C901" i="3"/>
  <c r="A901" i="3"/>
  <c r="E900" i="3"/>
  <c r="D900" i="3"/>
  <c r="C900" i="3"/>
  <c r="A900" i="3"/>
  <c r="E899" i="3"/>
  <c r="D899" i="3"/>
  <c r="C899" i="3"/>
  <c r="A899" i="3"/>
  <c r="E898" i="3"/>
  <c r="D898" i="3"/>
  <c r="C898" i="3"/>
  <c r="A898" i="3"/>
  <c r="E897" i="3"/>
  <c r="D897" i="3"/>
  <c r="C897" i="3"/>
  <c r="A897" i="3"/>
  <c r="E896" i="3"/>
  <c r="D896" i="3"/>
  <c r="C896" i="3"/>
  <c r="A896" i="3"/>
  <c r="E895" i="3"/>
  <c r="D895" i="3"/>
  <c r="C895" i="3"/>
  <c r="A895" i="3"/>
  <c r="E894" i="3"/>
  <c r="D894" i="3"/>
  <c r="C894" i="3"/>
  <c r="A894" i="3"/>
  <c r="E893" i="3"/>
  <c r="D893" i="3"/>
  <c r="C893" i="3"/>
  <c r="A893" i="3"/>
  <c r="E892" i="3"/>
  <c r="D892" i="3"/>
  <c r="C892" i="3"/>
  <c r="A892" i="3"/>
  <c r="E891" i="3"/>
  <c r="D891" i="3"/>
  <c r="C891" i="3"/>
  <c r="A891" i="3"/>
  <c r="E890" i="3"/>
  <c r="D890" i="3"/>
  <c r="C890" i="3"/>
  <c r="A890" i="3"/>
  <c r="E889" i="3"/>
  <c r="D889" i="3"/>
  <c r="C889" i="3"/>
  <c r="A889" i="3"/>
  <c r="E888" i="3"/>
  <c r="D888" i="3"/>
  <c r="C888" i="3"/>
  <c r="A888" i="3"/>
  <c r="E887" i="3"/>
  <c r="D887" i="3"/>
  <c r="C887" i="3"/>
  <c r="A887" i="3"/>
  <c r="E886" i="3"/>
  <c r="D886" i="3"/>
  <c r="C886" i="3"/>
  <c r="A886" i="3"/>
  <c r="E885" i="3"/>
  <c r="D885" i="3"/>
  <c r="C885" i="3"/>
  <c r="A885" i="3"/>
  <c r="E884" i="3"/>
  <c r="D884" i="3"/>
  <c r="C884" i="3"/>
  <c r="A884" i="3"/>
  <c r="E883" i="3"/>
  <c r="D883" i="3"/>
  <c r="C883" i="3"/>
  <c r="A883" i="3"/>
  <c r="E882" i="3"/>
  <c r="D882" i="3"/>
  <c r="C882" i="3"/>
  <c r="A882" i="3"/>
  <c r="E881" i="3"/>
  <c r="D881" i="3"/>
  <c r="C881" i="3"/>
  <c r="A881" i="3"/>
  <c r="E880" i="3"/>
  <c r="D880" i="3"/>
  <c r="C880" i="3"/>
  <c r="A880" i="3"/>
  <c r="E879" i="3"/>
  <c r="D879" i="3"/>
  <c r="C879" i="3"/>
  <c r="A879" i="3"/>
  <c r="E878" i="3"/>
  <c r="D878" i="3"/>
  <c r="C878" i="3"/>
  <c r="A878" i="3"/>
  <c r="E877" i="3"/>
  <c r="D877" i="3"/>
  <c r="C877" i="3"/>
  <c r="A877" i="3"/>
  <c r="E876" i="3"/>
  <c r="D876" i="3"/>
  <c r="C876" i="3"/>
  <c r="A876" i="3"/>
  <c r="E875" i="3"/>
  <c r="D875" i="3"/>
  <c r="C875" i="3"/>
  <c r="A875" i="3"/>
  <c r="E874" i="3"/>
  <c r="D874" i="3"/>
  <c r="C874" i="3"/>
  <c r="A874" i="3"/>
  <c r="E873" i="3"/>
  <c r="D873" i="3"/>
  <c r="C873" i="3"/>
  <c r="A873" i="3"/>
  <c r="E872" i="3"/>
  <c r="D872" i="3"/>
  <c r="C872" i="3"/>
  <c r="A872" i="3"/>
  <c r="E871" i="3"/>
  <c r="D871" i="3"/>
  <c r="C871" i="3"/>
  <c r="A871" i="3"/>
  <c r="E870" i="3"/>
  <c r="D870" i="3"/>
  <c r="C870" i="3"/>
  <c r="A870" i="3"/>
  <c r="E869" i="3"/>
  <c r="D869" i="3"/>
  <c r="C869" i="3"/>
  <c r="A869" i="3"/>
  <c r="E868" i="3"/>
  <c r="D868" i="3"/>
  <c r="C868" i="3"/>
  <c r="A868" i="3"/>
  <c r="E867" i="3"/>
  <c r="D867" i="3"/>
  <c r="C867" i="3"/>
  <c r="A867" i="3"/>
  <c r="E866" i="3"/>
  <c r="D866" i="3"/>
  <c r="C866" i="3"/>
  <c r="A866" i="3"/>
  <c r="E865" i="3"/>
  <c r="D865" i="3"/>
  <c r="C865" i="3"/>
  <c r="A865" i="3"/>
  <c r="E864" i="3"/>
  <c r="D864" i="3"/>
  <c r="C864" i="3"/>
  <c r="A864" i="3"/>
  <c r="E863" i="3"/>
  <c r="D863" i="3"/>
  <c r="C863" i="3"/>
  <c r="A863" i="3"/>
  <c r="E862" i="3"/>
  <c r="D862" i="3"/>
  <c r="C862" i="3"/>
  <c r="A862" i="3"/>
  <c r="E861" i="3"/>
  <c r="D861" i="3"/>
  <c r="C861" i="3"/>
  <c r="A861" i="3"/>
  <c r="E860" i="3"/>
  <c r="D860" i="3"/>
  <c r="C860" i="3"/>
  <c r="A860" i="3"/>
  <c r="E859" i="3"/>
  <c r="D859" i="3"/>
  <c r="C859" i="3"/>
  <c r="A859" i="3"/>
  <c r="E858" i="3"/>
  <c r="D858" i="3"/>
  <c r="C858" i="3"/>
  <c r="A858" i="3"/>
  <c r="E857" i="3"/>
  <c r="D857" i="3"/>
  <c r="C857" i="3"/>
  <c r="A857" i="3"/>
  <c r="E856" i="3"/>
  <c r="D856" i="3"/>
  <c r="C856" i="3"/>
  <c r="A856" i="3"/>
  <c r="E855" i="3"/>
  <c r="D855" i="3"/>
  <c r="C855" i="3"/>
  <c r="A855" i="3"/>
  <c r="E854" i="3"/>
  <c r="D854" i="3"/>
  <c r="C854" i="3"/>
  <c r="A854" i="3"/>
  <c r="E853" i="3"/>
  <c r="D853" i="3"/>
  <c r="C853" i="3"/>
  <c r="A853" i="3"/>
  <c r="E852" i="3"/>
  <c r="D852" i="3"/>
  <c r="C852" i="3"/>
  <c r="A852" i="3"/>
  <c r="E851" i="3"/>
  <c r="D851" i="3"/>
  <c r="C851" i="3"/>
  <c r="A851" i="3"/>
  <c r="E850" i="3"/>
  <c r="D850" i="3"/>
  <c r="C850" i="3"/>
  <c r="A850" i="3"/>
  <c r="E849" i="3"/>
  <c r="D849" i="3"/>
  <c r="C849" i="3"/>
  <c r="A849" i="3"/>
  <c r="E848" i="3"/>
  <c r="D848" i="3"/>
  <c r="C848" i="3"/>
  <c r="A848" i="3"/>
  <c r="E847" i="3"/>
  <c r="D847" i="3"/>
  <c r="C847" i="3"/>
  <c r="A847" i="3"/>
  <c r="E846" i="3"/>
  <c r="D846" i="3"/>
  <c r="C846" i="3"/>
  <c r="A846" i="3"/>
  <c r="E845" i="3"/>
  <c r="D845" i="3"/>
  <c r="C845" i="3"/>
  <c r="A845" i="3"/>
  <c r="E844" i="3"/>
  <c r="D844" i="3"/>
  <c r="C844" i="3"/>
  <c r="A844" i="3"/>
  <c r="E843" i="3"/>
  <c r="D843" i="3"/>
  <c r="C843" i="3"/>
  <c r="A843" i="3"/>
  <c r="E842" i="3"/>
  <c r="D842" i="3"/>
  <c r="C842" i="3"/>
  <c r="A842" i="3"/>
  <c r="E841" i="3"/>
  <c r="D841" i="3"/>
  <c r="C841" i="3"/>
  <c r="A841" i="3"/>
  <c r="E840" i="3"/>
  <c r="D840" i="3"/>
  <c r="C840" i="3"/>
  <c r="A840" i="3"/>
  <c r="E839" i="3"/>
  <c r="D839" i="3"/>
  <c r="C839" i="3"/>
  <c r="A839" i="3"/>
  <c r="E838" i="3"/>
  <c r="D838" i="3"/>
  <c r="C838" i="3"/>
  <c r="A838" i="3"/>
  <c r="E837" i="3"/>
  <c r="D837" i="3"/>
  <c r="C837" i="3"/>
  <c r="A837" i="3"/>
  <c r="E836" i="3"/>
  <c r="D836" i="3"/>
  <c r="C836" i="3"/>
  <c r="A836" i="3"/>
  <c r="E835" i="3"/>
  <c r="D835" i="3"/>
  <c r="C835" i="3"/>
  <c r="A835" i="3"/>
  <c r="E834" i="3"/>
  <c r="D834" i="3"/>
  <c r="C834" i="3"/>
  <c r="A834" i="3"/>
  <c r="E833" i="3"/>
  <c r="D833" i="3"/>
  <c r="C833" i="3"/>
  <c r="A833" i="3"/>
  <c r="E832" i="3"/>
  <c r="D832" i="3"/>
  <c r="C832" i="3"/>
  <c r="A832" i="3"/>
  <c r="E831" i="3"/>
  <c r="D831" i="3"/>
  <c r="C831" i="3"/>
  <c r="A831" i="3"/>
  <c r="E830" i="3"/>
  <c r="D830" i="3"/>
  <c r="C830" i="3"/>
  <c r="A830" i="3"/>
  <c r="E829" i="3"/>
  <c r="D829" i="3"/>
  <c r="C829" i="3"/>
  <c r="A829" i="3"/>
  <c r="E828" i="3"/>
  <c r="D828" i="3"/>
  <c r="C828" i="3"/>
  <c r="A828" i="3"/>
  <c r="E827" i="3"/>
  <c r="D827" i="3"/>
  <c r="C827" i="3"/>
  <c r="A827" i="3"/>
  <c r="E826" i="3"/>
  <c r="D826" i="3"/>
  <c r="C826" i="3"/>
  <c r="A826" i="3"/>
  <c r="E825" i="3"/>
  <c r="D825" i="3"/>
  <c r="C825" i="3"/>
  <c r="A825" i="3"/>
  <c r="E824" i="3"/>
  <c r="D824" i="3"/>
  <c r="C824" i="3"/>
  <c r="A824" i="3"/>
  <c r="E823" i="3"/>
  <c r="D823" i="3"/>
  <c r="C823" i="3"/>
  <c r="A823" i="3"/>
  <c r="E822" i="3"/>
  <c r="D822" i="3"/>
  <c r="C822" i="3"/>
  <c r="A822" i="3"/>
  <c r="E821" i="3"/>
  <c r="D821" i="3"/>
  <c r="C821" i="3"/>
  <c r="A821" i="3"/>
  <c r="E820" i="3"/>
  <c r="D820" i="3"/>
  <c r="C820" i="3"/>
  <c r="A820" i="3"/>
  <c r="E819" i="3"/>
  <c r="D819" i="3"/>
  <c r="C819" i="3"/>
  <c r="A819" i="3"/>
  <c r="E818" i="3"/>
  <c r="D818" i="3"/>
  <c r="C818" i="3"/>
  <c r="A818" i="3"/>
  <c r="E817" i="3"/>
  <c r="D817" i="3"/>
  <c r="C817" i="3"/>
  <c r="A817" i="3"/>
  <c r="E816" i="3"/>
  <c r="D816" i="3"/>
  <c r="C816" i="3"/>
  <c r="A816" i="3"/>
  <c r="E815" i="3"/>
  <c r="D815" i="3"/>
  <c r="C815" i="3"/>
  <c r="A815" i="3"/>
  <c r="E814" i="3"/>
  <c r="D814" i="3"/>
  <c r="C814" i="3"/>
  <c r="A814" i="3"/>
  <c r="E813" i="3"/>
  <c r="D813" i="3"/>
  <c r="C813" i="3"/>
  <c r="A813" i="3"/>
  <c r="E812" i="3"/>
  <c r="D812" i="3"/>
  <c r="C812" i="3"/>
  <c r="A812" i="3"/>
  <c r="E811" i="3"/>
  <c r="D811" i="3"/>
  <c r="C811" i="3"/>
  <c r="A811" i="3"/>
  <c r="E810" i="3"/>
  <c r="D810" i="3"/>
  <c r="C810" i="3"/>
  <c r="A810" i="3"/>
  <c r="E809" i="3"/>
  <c r="D809" i="3"/>
  <c r="C809" i="3"/>
  <c r="A809" i="3"/>
  <c r="E808" i="3"/>
  <c r="D808" i="3"/>
  <c r="C808" i="3"/>
  <c r="A808" i="3"/>
  <c r="E807" i="3"/>
  <c r="D807" i="3"/>
  <c r="C807" i="3"/>
  <c r="A807" i="3"/>
  <c r="E806" i="3"/>
  <c r="D806" i="3"/>
  <c r="C806" i="3"/>
  <c r="A806" i="3"/>
  <c r="E805" i="3"/>
  <c r="D805" i="3"/>
  <c r="C805" i="3"/>
  <c r="A805" i="3"/>
  <c r="E804" i="3"/>
  <c r="D804" i="3"/>
  <c r="C804" i="3"/>
  <c r="A804" i="3"/>
  <c r="E803" i="3"/>
  <c r="D803" i="3"/>
  <c r="C803" i="3"/>
  <c r="A803" i="3"/>
  <c r="E802" i="3"/>
  <c r="D802" i="3"/>
  <c r="C802" i="3"/>
  <c r="A802" i="3"/>
  <c r="E801" i="3"/>
  <c r="D801" i="3"/>
  <c r="C801" i="3"/>
  <c r="A801" i="3"/>
  <c r="E800" i="3"/>
  <c r="D800" i="3"/>
  <c r="C800" i="3"/>
  <c r="A800" i="3"/>
  <c r="E799" i="3"/>
  <c r="D799" i="3"/>
  <c r="C799" i="3"/>
  <c r="A799" i="3"/>
  <c r="E798" i="3"/>
  <c r="D798" i="3"/>
  <c r="C798" i="3"/>
  <c r="A798" i="3"/>
  <c r="E797" i="3"/>
  <c r="D797" i="3"/>
  <c r="C797" i="3"/>
  <c r="A797" i="3"/>
  <c r="E796" i="3"/>
  <c r="D796" i="3"/>
  <c r="C796" i="3"/>
  <c r="A796" i="3"/>
  <c r="E795" i="3"/>
  <c r="D795" i="3"/>
  <c r="C795" i="3"/>
  <c r="A795" i="3"/>
  <c r="E794" i="3"/>
  <c r="D794" i="3"/>
  <c r="C794" i="3"/>
  <c r="A794" i="3"/>
  <c r="E793" i="3"/>
  <c r="D793" i="3"/>
  <c r="C793" i="3"/>
  <c r="A793" i="3"/>
  <c r="E792" i="3"/>
  <c r="D792" i="3"/>
  <c r="C792" i="3"/>
  <c r="A792" i="3"/>
  <c r="E791" i="3"/>
  <c r="D791" i="3"/>
  <c r="C791" i="3"/>
  <c r="A791" i="3"/>
  <c r="E790" i="3"/>
  <c r="D790" i="3"/>
  <c r="C790" i="3"/>
  <c r="A790" i="3"/>
  <c r="E789" i="3"/>
  <c r="D789" i="3"/>
  <c r="C789" i="3"/>
  <c r="A789" i="3"/>
  <c r="E788" i="3"/>
  <c r="D788" i="3"/>
  <c r="C788" i="3"/>
  <c r="A788" i="3"/>
  <c r="E787" i="3"/>
  <c r="D787" i="3"/>
  <c r="C787" i="3"/>
  <c r="A787" i="3"/>
  <c r="E786" i="3"/>
  <c r="D786" i="3"/>
  <c r="C786" i="3"/>
  <c r="A786" i="3"/>
  <c r="E785" i="3"/>
  <c r="D785" i="3"/>
  <c r="C785" i="3"/>
  <c r="A785" i="3"/>
  <c r="E784" i="3"/>
  <c r="D784" i="3"/>
  <c r="C784" i="3"/>
  <c r="A784" i="3"/>
  <c r="E783" i="3"/>
  <c r="D783" i="3"/>
  <c r="C783" i="3"/>
  <c r="A783" i="3"/>
  <c r="E782" i="3"/>
  <c r="D782" i="3"/>
  <c r="C782" i="3"/>
  <c r="A782" i="3"/>
  <c r="E781" i="3"/>
  <c r="D781" i="3"/>
  <c r="C781" i="3"/>
  <c r="A781" i="3"/>
  <c r="E780" i="3"/>
  <c r="D780" i="3"/>
  <c r="C780" i="3"/>
  <c r="A780" i="3"/>
  <c r="E779" i="3"/>
  <c r="D779" i="3"/>
  <c r="C779" i="3"/>
  <c r="A779" i="3"/>
  <c r="E778" i="3"/>
  <c r="D778" i="3"/>
  <c r="C778" i="3"/>
  <c r="A778" i="3"/>
  <c r="E777" i="3"/>
  <c r="D777" i="3"/>
  <c r="C777" i="3"/>
  <c r="A777" i="3"/>
  <c r="E776" i="3"/>
  <c r="D776" i="3"/>
  <c r="C776" i="3"/>
  <c r="A776" i="3"/>
  <c r="E775" i="3"/>
  <c r="D775" i="3"/>
  <c r="C775" i="3"/>
  <c r="A775" i="3"/>
  <c r="E774" i="3"/>
  <c r="D774" i="3"/>
  <c r="C774" i="3"/>
  <c r="A774" i="3"/>
  <c r="E773" i="3"/>
  <c r="D773" i="3"/>
  <c r="C773" i="3"/>
  <c r="A773" i="3"/>
  <c r="E772" i="3"/>
  <c r="D772" i="3"/>
  <c r="C772" i="3"/>
  <c r="A772" i="3"/>
  <c r="E771" i="3"/>
  <c r="D771" i="3"/>
  <c r="C771" i="3"/>
  <c r="A771" i="3"/>
  <c r="E770" i="3"/>
  <c r="D770" i="3"/>
  <c r="C770" i="3"/>
  <c r="A770" i="3"/>
  <c r="E769" i="3"/>
  <c r="D769" i="3"/>
  <c r="C769" i="3"/>
  <c r="A769" i="3"/>
  <c r="E768" i="3"/>
  <c r="D768" i="3"/>
  <c r="C768" i="3"/>
  <c r="A768" i="3"/>
  <c r="E767" i="3"/>
  <c r="D767" i="3"/>
  <c r="C767" i="3"/>
  <c r="A767" i="3"/>
  <c r="E766" i="3"/>
  <c r="D766" i="3"/>
  <c r="C766" i="3"/>
  <c r="A766" i="3"/>
  <c r="E765" i="3"/>
  <c r="D765" i="3"/>
  <c r="C765" i="3"/>
  <c r="A765" i="3"/>
  <c r="E764" i="3"/>
  <c r="D764" i="3"/>
  <c r="C764" i="3"/>
  <c r="A764" i="3"/>
  <c r="E763" i="3"/>
  <c r="D763" i="3"/>
  <c r="C763" i="3"/>
  <c r="A763" i="3"/>
  <c r="E762" i="3"/>
  <c r="D762" i="3"/>
  <c r="C762" i="3"/>
  <c r="A762" i="3"/>
  <c r="E761" i="3"/>
  <c r="D761" i="3"/>
  <c r="C761" i="3"/>
  <c r="A761" i="3"/>
  <c r="E760" i="3"/>
  <c r="D760" i="3"/>
  <c r="C760" i="3"/>
  <c r="A760" i="3"/>
  <c r="E759" i="3"/>
  <c r="D759" i="3"/>
  <c r="C759" i="3"/>
  <c r="A759" i="3"/>
  <c r="E758" i="3"/>
  <c r="D758" i="3"/>
  <c r="C758" i="3"/>
  <c r="A758" i="3"/>
  <c r="E757" i="3"/>
  <c r="D757" i="3"/>
  <c r="C757" i="3"/>
  <c r="A757" i="3"/>
  <c r="E756" i="3"/>
  <c r="D756" i="3"/>
  <c r="C756" i="3"/>
  <c r="A756" i="3"/>
  <c r="E755" i="3"/>
  <c r="D755" i="3"/>
  <c r="C755" i="3"/>
  <c r="A755" i="3"/>
  <c r="E754" i="3"/>
  <c r="D754" i="3"/>
  <c r="C754" i="3"/>
  <c r="A754" i="3"/>
  <c r="E753" i="3"/>
  <c r="D753" i="3"/>
  <c r="C753" i="3"/>
  <c r="A753" i="3"/>
  <c r="E752" i="3"/>
  <c r="D752" i="3"/>
  <c r="C752" i="3"/>
  <c r="A752" i="3"/>
  <c r="E751" i="3"/>
  <c r="D751" i="3"/>
  <c r="C751" i="3"/>
  <c r="A751" i="3"/>
  <c r="E750" i="3"/>
  <c r="D750" i="3"/>
  <c r="C750" i="3"/>
  <c r="A750" i="3"/>
  <c r="E749" i="3"/>
  <c r="D749" i="3"/>
  <c r="C749" i="3"/>
  <c r="A749" i="3"/>
  <c r="E748" i="3"/>
  <c r="D748" i="3"/>
  <c r="C748" i="3"/>
  <c r="A748" i="3"/>
  <c r="E747" i="3"/>
  <c r="D747" i="3"/>
  <c r="C747" i="3"/>
  <c r="A747" i="3"/>
  <c r="E746" i="3"/>
  <c r="D746" i="3"/>
  <c r="C746" i="3"/>
  <c r="A746" i="3"/>
  <c r="E745" i="3"/>
  <c r="D745" i="3"/>
  <c r="C745" i="3"/>
  <c r="A745" i="3"/>
  <c r="E744" i="3"/>
  <c r="D744" i="3"/>
  <c r="C744" i="3"/>
  <c r="A744" i="3"/>
  <c r="E743" i="3"/>
  <c r="D743" i="3"/>
  <c r="C743" i="3"/>
  <c r="A743" i="3"/>
  <c r="E742" i="3"/>
  <c r="D742" i="3"/>
  <c r="C742" i="3"/>
  <c r="A742" i="3"/>
  <c r="E741" i="3"/>
  <c r="D741" i="3"/>
  <c r="C741" i="3"/>
  <c r="A741" i="3"/>
  <c r="E740" i="3"/>
  <c r="D740" i="3"/>
  <c r="C740" i="3"/>
  <c r="A740" i="3"/>
  <c r="E739" i="3"/>
  <c r="D739" i="3"/>
  <c r="C739" i="3"/>
  <c r="A739" i="3"/>
  <c r="E738" i="3"/>
  <c r="D738" i="3"/>
  <c r="C738" i="3"/>
  <c r="A738" i="3"/>
  <c r="E737" i="3"/>
  <c r="D737" i="3"/>
  <c r="C737" i="3"/>
  <c r="A737" i="3"/>
  <c r="E736" i="3"/>
  <c r="D736" i="3"/>
  <c r="C736" i="3"/>
  <c r="A736" i="3"/>
  <c r="E735" i="3"/>
  <c r="D735" i="3"/>
  <c r="C735" i="3"/>
  <c r="A735" i="3"/>
  <c r="E734" i="3"/>
  <c r="D734" i="3"/>
  <c r="C734" i="3"/>
  <c r="A734" i="3"/>
  <c r="E733" i="3"/>
  <c r="D733" i="3"/>
  <c r="C733" i="3"/>
  <c r="A733" i="3"/>
  <c r="E732" i="3"/>
  <c r="D732" i="3"/>
  <c r="C732" i="3"/>
  <c r="A732" i="3"/>
  <c r="E731" i="3"/>
  <c r="D731" i="3"/>
  <c r="C731" i="3"/>
  <c r="A731" i="3"/>
  <c r="E730" i="3"/>
  <c r="D730" i="3"/>
  <c r="C730" i="3"/>
  <c r="A730" i="3"/>
  <c r="E729" i="3"/>
  <c r="D729" i="3"/>
  <c r="C729" i="3"/>
  <c r="A729" i="3"/>
  <c r="E728" i="3"/>
  <c r="D728" i="3"/>
  <c r="C728" i="3"/>
  <c r="A728" i="3"/>
  <c r="E727" i="3"/>
  <c r="D727" i="3"/>
  <c r="C727" i="3"/>
  <c r="A727" i="3"/>
  <c r="E726" i="3"/>
  <c r="D726" i="3"/>
  <c r="C726" i="3"/>
  <c r="A726" i="3"/>
  <c r="E725" i="3"/>
  <c r="D725" i="3"/>
  <c r="C725" i="3"/>
  <c r="A725" i="3"/>
  <c r="E724" i="3"/>
  <c r="D724" i="3"/>
  <c r="C724" i="3"/>
  <c r="A724" i="3"/>
  <c r="E723" i="3"/>
  <c r="D723" i="3"/>
  <c r="C723" i="3"/>
  <c r="A723" i="3"/>
  <c r="E722" i="3"/>
  <c r="D722" i="3"/>
  <c r="C722" i="3"/>
  <c r="A722" i="3"/>
  <c r="E721" i="3"/>
  <c r="D721" i="3"/>
  <c r="C721" i="3"/>
  <c r="A721" i="3"/>
  <c r="E720" i="3"/>
  <c r="D720" i="3"/>
  <c r="C720" i="3"/>
  <c r="A720" i="3"/>
  <c r="E719" i="3"/>
  <c r="D719" i="3"/>
  <c r="C719" i="3"/>
  <c r="A719" i="3"/>
  <c r="E718" i="3"/>
  <c r="D718" i="3"/>
  <c r="C718" i="3"/>
  <c r="A718" i="3"/>
  <c r="E717" i="3"/>
  <c r="D717" i="3"/>
  <c r="C717" i="3"/>
  <c r="A717" i="3"/>
  <c r="E716" i="3"/>
  <c r="D716" i="3"/>
  <c r="C716" i="3"/>
  <c r="A716" i="3"/>
  <c r="E715" i="3"/>
  <c r="D715" i="3"/>
  <c r="C715" i="3"/>
  <c r="A715" i="3"/>
  <c r="E714" i="3"/>
  <c r="D714" i="3"/>
  <c r="C714" i="3"/>
  <c r="A714" i="3"/>
  <c r="E713" i="3"/>
  <c r="D713" i="3"/>
  <c r="C713" i="3"/>
  <c r="A713" i="3"/>
  <c r="E712" i="3"/>
  <c r="D712" i="3"/>
  <c r="C712" i="3"/>
  <c r="A712" i="3"/>
  <c r="E711" i="3"/>
  <c r="D711" i="3"/>
  <c r="C711" i="3"/>
  <c r="A711" i="3"/>
  <c r="E710" i="3"/>
  <c r="D710" i="3"/>
  <c r="C710" i="3"/>
  <c r="A710" i="3"/>
  <c r="E709" i="3"/>
  <c r="D709" i="3"/>
  <c r="C709" i="3"/>
  <c r="A709" i="3"/>
  <c r="E708" i="3"/>
  <c r="D708" i="3"/>
  <c r="C708" i="3"/>
  <c r="A708" i="3"/>
  <c r="E707" i="3"/>
  <c r="D707" i="3"/>
  <c r="C707" i="3"/>
  <c r="A707" i="3"/>
  <c r="E706" i="3"/>
  <c r="D706" i="3"/>
  <c r="C706" i="3"/>
  <c r="A706" i="3"/>
  <c r="E705" i="3"/>
  <c r="D705" i="3"/>
  <c r="C705" i="3"/>
  <c r="A705" i="3"/>
  <c r="E704" i="3"/>
  <c r="D704" i="3"/>
  <c r="C704" i="3"/>
  <c r="A704" i="3"/>
  <c r="E703" i="3"/>
  <c r="D703" i="3"/>
  <c r="C703" i="3"/>
  <c r="A703" i="3"/>
  <c r="E702" i="3"/>
  <c r="D702" i="3"/>
  <c r="C702" i="3"/>
  <c r="A702" i="3"/>
  <c r="E701" i="3"/>
  <c r="D701" i="3"/>
  <c r="C701" i="3"/>
  <c r="A701" i="3"/>
  <c r="E700" i="3"/>
  <c r="D700" i="3"/>
  <c r="C700" i="3"/>
  <c r="A700" i="3"/>
  <c r="E699" i="3"/>
  <c r="D699" i="3"/>
  <c r="C699" i="3"/>
  <c r="A699" i="3"/>
  <c r="E698" i="3"/>
  <c r="D698" i="3"/>
  <c r="C698" i="3"/>
  <c r="A698" i="3"/>
  <c r="E697" i="3"/>
  <c r="D697" i="3"/>
  <c r="C697" i="3"/>
  <c r="A697" i="3"/>
  <c r="E696" i="3"/>
  <c r="D696" i="3"/>
  <c r="C696" i="3"/>
  <c r="A696" i="3"/>
  <c r="E695" i="3"/>
  <c r="D695" i="3"/>
  <c r="C695" i="3"/>
  <c r="A695" i="3"/>
  <c r="E694" i="3"/>
  <c r="D694" i="3"/>
  <c r="C694" i="3"/>
  <c r="A694" i="3"/>
  <c r="E693" i="3"/>
  <c r="D693" i="3"/>
  <c r="C693" i="3"/>
  <c r="A693" i="3"/>
  <c r="E692" i="3"/>
  <c r="D692" i="3"/>
  <c r="C692" i="3"/>
  <c r="A692" i="3"/>
  <c r="E691" i="3"/>
  <c r="D691" i="3"/>
  <c r="C691" i="3"/>
  <c r="A691" i="3"/>
  <c r="E690" i="3"/>
  <c r="D690" i="3"/>
  <c r="C690" i="3"/>
  <c r="A690" i="3"/>
  <c r="E689" i="3"/>
  <c r="D689" i="3"/>
  <c r="C689" i="3"/>
  <c r="A689" i="3"/>
  <c r="E688" i="3"/>
  <c r="D688" i="3"/>
  <c r="C688" i="3"/>
  <c r="A688" i="3"/>
  <c r="E687" i="3"/>
  <c r="D687" i="3"/>
  <c r="C687" i="3"/>
  <c r="A687" i="3"/>
  <c r="E686" i="3"/>
  <c r="D686" i="3"/>
  <c r="C686" i="3"/>
  <c r="A686" i="3"/>
  <c r="E685" i="3"/>
  <c r="D685" i="3"/>
  <c r="C685" i="3"/>
  <c r="A685" i="3"/>
  <c r="E684" i="3"/>
  <c r="D684" i="3"/>
  <c r="C684" i="3"/>
  <c r="A684" i="3"/>
  <c r="E683" i="3"/>
  <c r="D683" i="3"/>
  <c r="C683" i="3"/>
  <c r="A683" i="3"/>
  <c r="E682" i="3"/>
  <c r="D682" i="3"/>
  <c r="C682" i="3"/>
  <c r="A682" i="3"/>
  <c r="E681" i="3"/>
  <c r="D681" i="3"/>
  <c r="C681" i="3"/>
  <c r="A681" i="3"/>
  <c r="E680" i="3"/>
  <c r="D680" i="3"/>
  <c r="C680" i="3"/>
  <c r="A680" i="3"/>
  <c r="E679" i="3"/>
  <c r="D679" i="3"/>
  <c r="C679" i="3"/>
  <c r="A679" i="3"/>
  <c r="E678" i="3"/>
  <c r="D678" i="3"/>
  <c r="C678" i="3"/>
  <c r="A678" i="3"/>
  <c r="E677" i="3"/>
  <c r="D677" i="3"/>
  <c r="C677" i="3"/>
  <c r="A677" i="3"/>
  <c r="E676" i="3"/>
  <c r="D676" i="3"/>
  <c r="C676" i="3"/>
  <c r="A676" i="3"/>
  <c r="E675" i="3"/>
  <c r="D675" i="3"/>
  <c r="C675" i="3"/>
  <c r="A675" i="3"/>
  <c r="E674" i="3"/>
  <c r="D674" i="3"/>
  <c r="C674" i="3"/>
  <c r="A674" i="3"/>
  <c r="E673" i="3"/>
  <c r="D673" i="3"/>
  <c r="C673" i="3"/>
  <c r="A673" i="3"/>
  <c r="E672" i="3"/>
  <c r="D672" i="3"/>
  <c r="C672" i="3"/>
  <c r="A672" i="3"/>
  <c r="E671" i="3"/>
  <c r="D671" i="3"/>
  <c r="C671" i="3"/>
  <c r="A671" i="3"/>
  <c r="E670" i="3"/>
  <c r="D670" i="3"/>
  <c r="C670" i="3"/>
  <c r="A670" i="3"/>
  <c r="E669" i="3"/>
  <c r="D669" i="3"/>
  <c r="C669" i="3"/>
  <c r="A669" i="3"/>
  <c r="E668" i="3"/>
  <c r="D668" i="3"/>
  <c r="C668" i="3"/>
  <c r="A668" i="3"/>
  <c r="E667" i="3"/>
  <c r="D667" i="3"/>
  <c r="C667" i="3"/>
  <c r="A667" i="3"/>
  <c r="E666" i="3"/>
  <c r="D666" i="3"/>
  <c r="C666" i="3"/>
  <c r="A666" i="3"/>
  <c r="E665" i="3"/>
  <c r="D665" i="3"/>
  <c r="C665" i="3"/>
  <c r="A665" i="3"/>
  <c r="E664" i="3"/>
  <c r="D664" i="3"/>
  <c r="C664" i="3"/>
  <c r="A664" i="3"/>
  <c r="E663" i="3"/>
  <c r="D663" i="3"/>
  <c r="C663" i="3"/>
  <c r="A663" i="3"/>
  <c r="E662" i="3"/>
  <c r="D662" i="3"/>
  <c r="C662" i="3"/>
  <c r="A662" i="3"/>
  <c r="E661" i="3"/>
  <c r="D661" i="3"/>
  <c r="C661" i="3"/>
  <c r="A661" i="3"/>
  <c r="E660" i="3"/>
  <c r="D660" i="3"/>
  <c r="C660" i="3"/>
  <c r="A660" i="3"/>
  <c r="E659" i="3"/>
  <c r="D659" i="3"/>
  <c r="C659" i="3"/>
  <c r="A659" i="3"/>
  <c r="E658" i="3"/>
  <c r="D658" i="3"/>
  <c r="C658" i="3"/>
  <c r="A658" i="3"/>
  <c r="E657" i="3"/>
  <c r="D657" i="3"/>
  <c r="C657" i="3"/>
  <c r="A657" i="3"/>
  <c r="E656" i="3"/>
  <c r="D656" i="3"/>
  <c r="C656" i="3"/>
  <c r="A656" i="3"/>
  <c r="E655" i="3"/>
  <c r="D655" i="3"/>
  <c r="C655" i="3"/>
  <c r="A655" i="3"/>
  <c r="E654" i="3"/>
  <c r="D654" i="3"/>
  <c r="C654" i="3"/>
  <c r="A654" i="3"/>
  <c r="E653" i="3"/>
  <c r="D653" i="3"/>
  <c r="C653" i="3"/>
  <c r="A653" i="3"/>
  <c r="E652" i="3"/>
  <c r="D652" i="3"/>
  <c r="C652" i="3"/>
  <c r="A652" i="3"/>
  <c r="E651" i="3"/>
  <c r="D651" i="3"/>
  <c r="C651" i="3"/>
  <c r="A651" i="3"/>
  <c r="E650" i="3"/>
  <c r="D650" i="3"/>
  <c r="C650" i="3"/>
  <c r="A650" i="3"/>
  <c r="E649" i="3"/>
  <c r="D649" i="3"/>
  <c r="C649" i="3"/>
  <c r="A649" i="3"/>
  <c r="E648" i="3"/>
  <c r="D648" i="3"/>
  <c r="C648" i="3"/>
  <c r="A648" i="3"/>
  <c r="E647" i="3"/>
  <c r="D647" i="3"/>
  <c r="C647" i="3"/>
  <c r="A647" i="3"/>
  <c r="E646" i="3"/>
  <c r="D646" i="3"/>
  <c r="C646" i="3"/>
  <c r="A646" i="3"/>
  <c r="E645" i="3"/>
  <c r="D645" i="3"/>
  <c r="C645" i="3"/>
  <c r="A645" i="3"/>
  <c r="E644" i="3"/>
  <c r="D644" i="3"/>
  <c r="C644" i="3"/>
  <c r="A644" i="3"/>
  <c r="E643" i="3"/>
  <c r="D643" i="3"/>
  <c r="C643" i="3"/>
  <c r="A643" i="3"/>
  <c r="E642" i="3"/>
  <c r="D642" i="3"/>
  <c r="C642" i="3"/>
  <c r="A642" i="3"/>
  <c r="E641" i="3"/>
  <c r="D641" i="3"/>
  <c r="C641" i="3"/>
  <c r="A641" i="3"/>
  <c r="E640" i="3"/>
  <c r="D640" i="3"/>
  <c r="C640" i="3"/>
  <c r="A640" i="3"/>
  <c r="E639" i="3"/>
  <c r="D639" i="3"/>
  <c r="C639" i="3"/>
  <c r="A639" i="3"/>
  <c r="E638" i="3"/>
  <c r="D638" i="3"/>
  <c r="C638" i="3"/>
  <c r="A638" i="3"/>
  <c r="E637" i="3"/>
  <c r="D637" i="3"/>
  <c r="C637" i="3"/>
  <c r="A637" i="3"/>
  <c r="E636" i="3"/>
  <c r="D636" i="3"/>
  <c r="C636" i="3"/>
  <c r="A636" i="3"/>
  <c r="E635" i="3"/>
  <c r="D635" i="3"/>
  <c r="C635" i="3"/>
  <c r="A635" i="3"/>
  <c r="E634" i="3"/>
  <c r="D634" i="3"/>
  <c r="C634" i="3"/>
  <c r="A634" i="3"/>
  <c r="E633" i="3"/>
  <c r="D633" i="3"/>
  <c r="C633" i="3"/>
  <c r="A633" i="3"/>
  <c r="E632" i="3"/>
  <c r="D632" i="3"/>
  <c r="C632" i="3"/>
  <c r="A632" i="3"/>
  <c r="E631" i="3"/>
  <c r="D631" i="3"/>
  <c r="C631" i="3"/>
  <c r="A631" i="3"/>
  <c r="E630" i="3"/>
  <c r="D630" i="3"/>
  <c r="C630" i="3"/>
  <c r="A630" i="3"/>
  <c r="E629" i="3"/>
  <c r="D629" i="3"/>
  <c r="C629" i="3"/>
  <c r="A629" i="3"/>
  <c r="E628" i="3"/>
  <c r="D628" i="3"/>
  <c r="C628" i="3"/>
  <c r="A628" i="3"/>
  <c r="E627" i="3"/>
  <c r="D627" i="3"/>
  <c r="C627" i="3"/>
  <c r="A627" i="3"/>
  <c r="E626" i="3"/>
  <c r="D626" i="3"/>
  <c r="C626" i="3"/>
  <c r="A626" i="3"/>
  <c r="E625" i="3"/>
  <c r="D625" i="3"/>
  <c r="C625" i="3"/>
  <c r="A625" i="3"/>
  <c r="E624" i="3"/>
  <c r="D624" i="3"/>
  <c r="C624" i="3"/>
  <c r="A624" i="3"/>
  <c r="E623" i="3"/>
  <c r="D623" i="3"/>
  <c r="C623" i="3"/>
  <c r="A623" i="3"/>
  <c r="E622" i="3"/>
  <c r="D622" i="3"/>
  <c r="C622" i="3"/>
  <c r="A622" i="3"/>
  <c r="E621" i="3"/>
  <c r="D621" i="3"/>
  <c r="C621" i="3"/>
  <c r="A621" i="3"/>
  <c r="E620" i="3"/>
  <c r="D620" i="3"/>
  <c r="C620" i="3"/>
  <c r="A620" i="3"/>
  <c r="E619" i="3"/>
  <c r="D619" i="3"/>
  <c r="C619" i="3"/>
  <c r="A619" i="3"/>
  <c r="E618" i="3"/>
  <c r="D618" i="3"/>
  <c r="C618" i="3"/>
  <c r="A618" i="3"/>
  <c r="E617" i="3"/>
  <c r="D617" i="3"/>
  <c r="C617" i="3"/>
  <c r="A617" i="3"/>
  <c r="E616" i="3"/>
  <c r="D616" i="3"/>
  <c r="C616" i="3"/>
  <c r="A616" i="3"/>
  <c r="E615" i="3"/>
  <c r="D615" i="3"/>
  <c r="C615" i="3"/>
  <c r="A615" i="3"/>
  <c r="E614" i="3"/>
  <c r="D614" i="3"/>
  <c r="C614" i="3"/>
  <c r="A614" i="3"/>
  <c r="E613" i="3"/>
  <c r="D613" i="3"/>
  <c r="C613" i="3"/>
  <c r="A613" i="3"/>
  <c r="E612" i="3"/>
  <c r="D612" i="3"/>
  <c r="C612" i="3"/>
  <c r="A612" i="3"/>
  <c r="E611" i="3"/>
  <c r="D611" i="3"/>
  <c r="C611" i="3"/>
  <c r="A611" i="3"/>
  <c r="E610" i="3"/>
  <c r="D610" i="3"/>
  <c r="C610" i="3"/>
  <c r="A610" i="3"/>
  <c r="E609" i="3"/>
  <c r="D609" i="3"/>
  <c r="C609" i="3"/>
  <c r="A609" i="3"/>
  <c r="E608" i="3"/>
  <c r="D608" i="3"/>
  <c r="C608" i="3"/>
  <c r="A608" i="3"/>
  <c r="E607" i="3"/>
  <c r="D607" i="3"/>
  <c r="C607" i="3"/>
  <c r="A607" i="3"/>
  <c r="E606" i="3"/>
  <c r="D606" i="3"/>
  <c r="C606" i="3"/>
  <c r="A606" i="3"/>
  <c r="E605" i="3"/>
  <c r="D605" i="3"/>
  <c r="C605" i="3"/>
  <c r="A605" i="3"/>
  <c r="E604" i="3"/>
  <c r="D604" i="3"/>
  <c r="C604" i="3"/>
  <c r="A604" i="3"/>
  <c r="E603" i="3"/>
  <c r="D603" i="3"/>
  <c r="C603" i="3"/>
  <c r="A603" i="3"/>
  <c r="E602" i="3"/>
  <c r="D602" i="3"/>
  <c r="C602" i="3"/>
  <c r="A602" i="3"/>
  <c r="E601" i="3"/>
  <c r="D601" i="3"/>
  <c r="C601" i="3"/>
  <c r="A601" i="3"/>
  <c r="E600" i="3"/>
  <c r="D600" i="3"/>
  <c r="C600" i="3"/>
  <c r="A600" i="3"/>
  <c r="E599" i="3"/>
  <c r="D599" i="3"/>
  <c r="C599" i="3"/>
  <c r="A599" i="3"/>
  <c r="E598" i="3"/>
  <c r="D598" i="3"/>
  <c r="C598" i="3"/>
  <c r="A598" i="3"/>
  <c r="E597" i="3"/>
  <c r="D597" i="3"/>
  <c r="C597" i="3"/>
  <c r="A597" i="3"/>
  <c r="E596" i="3"/>
  <c r="D596" i="3"/>
  <c r="C596" i="3"/>
  <c r="A596" i="3"/>
  <c r="E595" i="3"/>
  <c r="D595" i="3"/>
  <c r="C595" i="3"/>
  <c r="A595" i="3"/>
  <c r="E594" i="3"/>
  <c r="D594" i="3"/>
  <c r="C594" i="3"/>
  <c r="A594" i="3"/>
  <c r="E593" i="3"/>
  <c r="D593" i="3"/>
  <c r="C593" i="3"/>
  <c r="A593" i="3"/>
  <c r="E592" i="3"/>
  <c r="D592" i="3"/>
  <c r="C592" i="3"/>
  <c r="A592" i="3"/>
  <c r="E591" i="3"/>
  <c r="D591" i="3"/>
  <c r="C591" i="3"/>
  <c r="A591" i="3"/>
  <c r="E590" i="3"/>
  <c r="D590" i="3"/>
  <c r="C590" i="3"/>
  <c r="A590" i="3"/>
  <c r="E589" i="3"/>
  <c r="D589" i="3"/>
  <c r="C589" i="3"/>
  <c r="A589" i="3"/>
  <c r="E588" i="3"/>
  <c r="D588" i="3"/>
  <c r="C588" i="3"/>
  <c r="A588" i="3"/>
  <c r="E587" i="3"/>
  <c r="D587" i="3"/>
  <c r="C587" i="3"/>
  <c r="A587" i="3"/>
  <c r="E586" i="3"/>
  <c r="D586" i="3"/>
  <c r="C586" i="3"/>
  <c r="A586" i="3"/>
  <c r="E585" i="3"/>
  <c r="D585" i="3"/>
  <c r="C585" i="3"/>
  <c r="A585" i="3"/>
  <c r="E584" i="3"/>
  <c r="D584" i="3"/>
  <c r="C584" i="3"/>
  <c r="A584" i="3"/>
  <c r="E583" i="3"/>
  <c r="D583" i="3"/>
  <c r="C583" i="3"/>
  <c r="A583" i="3"/>
  <c r="E582" i="3"/>
  <c r="D582" i="3"/>
  <c r="C582" i="3"/>
  <c r="A582" i="3"/>
  <c r="E581" i="3"/>
  <c r="D581" i="3"/>
  <c r="C581" i="3"/>
  <c r="A581" i="3"/>
  <c r="E580" i="3"/>
  <c r="D580" i="3"/>
  <c r="C580" i="3"/>
  <c r="A580" i="3"/>
  <c r="E579" i="3"/>
  <c r="D579" i="3"/>
  <c r="C579" i="3"/>
  <c r="A579" i="3"/>
  <c r="E578" i="3"/>
  <c r="D578" i="3"/>
  <c r="C578" i="3"/>
  <c r="A578" i="3"/>
  <c r="E577" i="3"/>
  <c r="D577" i="3"/>
  <c r="C577" i="3"/>
  <c r="A577" i="3"/>
  <c r="E576" i="3"/>
  <c r="D576" i="3"/>
  <c r="C576" i="3"/>
  <c r="A576" i="3"/>
  <c r="E575" i="3"/>
  <c r="D575" i="3"/>
  <c r="C575" i="3"/>
  <c r="A575" i="3"/>
  <c r="E574" i="3"/>
  <c r="D574" i="3"/>
  <c r="C574" i="3"/>
  <c r="A574" i="3"/>
  <c r="E573" i="3"/>
  <c r="D573" i="3"/>
  <c r="C573" i="3"/>
  <c r="A573" i="3"/>
  <c r="E572" i="3"/>
  <c r="D572" i="3"/>
  <c r="C572" i="3"/>
  <c r="A572" i="3"/>
  <c r="E571" i="3"/>
  <c r="D571" i="3"/>
  <c r="C571" i="3"/>
  <c r="A571" i="3"/>
  <c r="E570" i="3"/>
  <c r="D570" i="3"/>
  <c r="C570" i="3"/>
  <c r="A570" i="3"/>
  <c r="E569" i="3"/>
  <c r="D569" i="3"/>
  <c r="C569" i="3"/>
  <c r="A569" i="3"/>
  <c r="E568" i="3"/>
  <c r="D568" i="3"/>
  <c r="C568" i="3"/>
  <c r="A568" i="3"/>
  <c r="E567" i="3"/>
  <c r="D567" i="3"/>
  <c r="C567" i="3"/>
  <c r="A567" i="3"/>
  <c r="E566" i="3"/>
  <c r="D566" i="3"/>
  <c r="C566" i="3"/>
  <c r="A566" i="3"/>
  <c r="E565" i="3"/>
  <c r="D565" i="3"/>
  <c r="C565" i="3"/>
  <c r="A565" i="3"/>
  <c r="E564" i="3"/>
  <c r="D564" i="3"/>
  <c r="C564" i="3"/>
  <c r="A564" i="3"/>
  <c r="E563" i="3"/>
  <c r="D563" i="3"/>
  <c r="C563" i="3"/>
  <c r="A563" i="3"/>
  <c r="E562" i="3"/>
  <c r="D562" i="3"/>
  <c r="C562" i="3"/>
  <c r="A562" i="3"/>
  <c r="E561" i="3"/>
  <c r="D561" i="3"/>
  <c r="C561" i="3"/>
  <c r="A561" i="3"/>
  <c r="E560" i="3"/>
  <c r="D560" i="3"/>
  <c r="C560" i="3"/>
  <c r="A560" i="3"/>
  <c r="E559" i="3"/>
  <c r="D559" i="3"/>
  <c r="C559" i="3"/>
  <c r="A559" i="3"/>
  <c r="E558" i="3"/>
  <c r="D558" i="3"/>
  <c r="C558" i="3"/>
  <c r="A558" i="3"/>
  <c r="E557" i="3"/>
  <c r="D557" i="3"/>
  <c r="C557" i="3"/>
  <c r="A557" i="3"/>
  <c r="E556" i="3"/>
  <c r="D556" i="3"/>
  <c r="C556" i="3"/>
  <c r="A556" i="3"/>
  <c r="E555" i="3"/>
  <c r="D555" i="3"/>
  <c r="C555" i="3"/>
  <c r="A555" i="3"/>
  <c r="E554" i="3"/>
  <c r="D554" i="3"/>
  <c r="C554" i="3"/>
  <c r="A554" i="3"/>
  <c r="E553" i="3"/>
  <c r="D553" i="3"/>
  <c r="C553" i="3"/>
  <c r="A553" i="3"/>
  <c r="E552" i="3"/>
  <c r="D552" i="3"/>
  <c r="C552" i="3"/>
  <c r="A552" i="3"/>
  <c r="E551" i="3"/>
  <c r="D551" i="3"/>
  <c r="C551" i="3"/>
  <c r="A551" i="3"/>
  <c r="E550" i="3"/>
  <c r="D550" i="3"/>
  <c r="C550" i="3"/>
  <c r="A550" i="3"/>
  <c r="E549" i="3"/>
  <c r="D549" i="3"/>
  <c r="C549" i="3"/>
  <c r="A549" i="3"/>
  <c r="E548" i="3"/>
  <c r="D548" i="3"/>
  <c r="C548" i="3"/>
  <c r="A548" i="3"/>
  <c r="E547" i="3"/>
  <c r="D547" i="3"/>
  <c r="C547" i="3"/>
  <c r="A547" i="3"/>
  <c r="E546" i="3"/>
  <c r="D546" i="3"/>
  <c r="C546" i="3"/>
  <c r="A546" i="3"/>
  <c r="E545" i="3"/>
  <c r="D545" i="3"/>
  <c r="C545" i="3"/>
  <c r="A545" i="3"/>
  <c r="E544" i="3"/>
  <c r="D544" i="3"/>
  <c r="C544" i="3"/>
  <c r="A544" i="3"/>
  <c r="E543" i="3"/>
  <c r="D543" i="3"/>
  <c r="C543" i="3"/>
  <c r="A543" i="3"/>
  <c r="E542" i="3"/>
  <c r="D542" i="3"/>
  <c r="C542" i="3"/>
  <c r="A542" i="3"/>
  <c r="E541" i="3"/>
  <c r="D541" i="3"/>
  <c r="C541" i="3"/>
  <c r="A541" i="3"/>
  <c r="E540" i="3"/>
  <c r="D540" i="3"/>
  <c r="C540" i="3"/>
  <c r="A540" i="3"/>
  <c r="E539" i="3"/>
  <c r="D539" i="3"/>
  <c r="C539" i="3"/>
  <c r="A539" i="3"/>
  <c r="E538" i="3"/>
  <c r="D538" i="3"/>
  <c r="C538" i="3"/>
  <c r="A538" i="3"/>
  <c r="E537" i="3"/>
  <c r="D537" i="3"/>
  <c r="C537" i="3"/>
  <c r="A537" i="3"/>
  <c r="E536" i="3"/>
  <c r="D536" i="3"/>
  <c r="C536" i="3"/>
  <c r="A536" i="3"/>
  <c r="E535" i="3"/>
  <c r="D535" i="3"/>
  <c r="C535" i="3"/>
  <c r="A535" i="3"/>
  <c r="E534" i="3"/>
  <c r="D534" i="3"/>
  <c r="C534" i="3"/>
  <c r="A534" i="3"/>
  <c r="E533" i="3"/>
  <c r="D533" i="3"/>
  <c r="C533" i="3"/>
  <c r="A533" i="3"/>
  <c r="E532" i="3"/>
  <c r="D532" i="3"/>
  <c r="C532" i="3"/>
  <c r="A532" i="3"/>
  <c r="E531" i="3"/>
  <c r="D531" i="3"/>
  <c r="C531" i="3"/>
  <c r="A531" i="3"/>
  <c r="E530" i="3"/>
  <c r="D530" i="3"/>
  <c r="C530" i="3"/>
  <c r="A530" i="3"/>
  <c r="E529" i="3"/>
  <c r="D529" i="3"/>
  <c r="C529" i="3"/>
  <c r="A529" i="3"/>
  <c r="E528" i="3"/>
  <c r="D528" i="3"/>
  <c r="C528" i="3"/>
  <c r="A528" i="3"/>
  <c r="E527" i="3"/>
  <c r="D527" i="3"/>
  <c r="C527" i="3"/>
  <c r="A527" i="3"/>
  <c r="E526" i="3"/>
  <c r="D526" i="3"/>
  <c r="C526" i="3"/>
  <c r="A526" i="3"/>
  <c r="E525" i="3"/>
  <c r="D525" i="3"/>
  <c r="C525" i="3"/>
  <c r="A525" i="3"/>
  <c r="E524" i="3"/>
  <c r="D524" i="3"/>
  <c r="C524" i="3"/>
  <c r="A524" i="3"/>
  <c r="E523" i="3"/>
  <c r="D523" i="3"/>
  <c r="C523" i="3"/>
  <c r="A523" i="3"/>
  <c r="E522" i="3"/>
  <c r="D522" i="3"/>
  <c r="C522" i="3"/>
  <c r="A522" i="3"/>
  <c r="E521" i="3"/>
  <c r="D521" i="3"/>
  <c r="C521" i="3"/>
  <c r="A521" i="3"/>
  <c r="E520" i="3"/>
  <c r="D520" i="3"/>
  <c r="C520" i="3"/>
  <c r="A520" i="3"/>
  <c r="E519" i="3"/>
  <c r="D519" i="3"/>
  <c r="C519" i="3"/>
  <c r="A519" i="3"/>
  <c r="E518" i="3"/>
  <c r="D518" i="3"/>
  <c r="C518" i="3"/>
  <c r="A518" i="3"/>
  <c r="E517" i="3"/>
  <c r="D517" i="3"/>
  <c r="C517" i="3"/>
  <c r="A517" i="3"/>
  <c r="E516" i="3"/>
  <c r="D516" i="3"/>
  <c r="C516" i="3"/>
  <c r="A516" i="3"/>
  <c r="E515" i="3"/>
  <c r="D515" i="3"/>
  <c r="C515" i="3"/>
  <c r="A515" i="3"/>
  <c r="E514" i="3"/>
  <c r="D514" i="3"/>
  <c r="C514" i="3"/>
  <c r="A514" i="3"/>
  <c r="E513" i="3"/>
  <c r="D513" i="3"/>
  <c r="C513" i="3"/>
  <c r="A513" i="3"/>
  <c r="E512" i="3"/>
  <c r="D512" i="3"/>
  <c r="C512" i="3"/>
  <c r="A512" i="3"/>
  <c r="E511" i="3"/>
  <c r="D511" i="3"/>
  <c r="C511" i="3"/>
  <c r="A511" i="3"/>
  <c r="E510" i="3"/>
  <c r="D510" i="3"/>
  <c r="C510" i="3"/>
  <c r="A510" i="3"/>
  <c r="E509" i="3"/>
  <c r="D509" i="3"/>
  <c r="C509" i="3"/>
  <c r="A509" i="3"/>
  <c r="E508" i="3"/>
  <c r="D508" i="3"/>
  <c r="C508" i="3"/>
  <c r="A508" i="3"/>
  <c r="E507" i="3"/>
  <c r="D507" i="3"/>
  <c r="C507" i="3"/>
  <c r="A507" i="3"/>
  <c r="E506" i="3"/>
  <c r="D506" i="3"/>
  <c r="C506" i="3"/>
  <c r="A506" i="3"/>
  <c r="E505" i="3"/>
  <c r="D505" i="3"/>
  <c r="C505" i="3"/>
  <c r="A505" i="3"/>
  <c r="E504" i="3"/>
  <c r="D504" i="3"/>
  <c r="C504" i="3"/>
  <c r="A504" i="3"/>
  <c r="E503" i="3"/>
  <c r="D503" i="3"/>
  <c r="C503" i="3"/>
  <c r="A503" i="3"/>
  <c r="E502" i="3"/>
  <c r="D502" i="3"/>
  <c r="C502" i="3"/>
  <c r="A502" i="3"/>
  <c r="E501" i="3"/>
  <c r="D501" i="3"/>
  <c r="C501" i="3"/>
  <c r="A501" i="3"/>
  <c r="E500" i="3"/>
  <c r="D500" i="3"/>
  <c r="C500" i="3"/>
  <c r="A500" i="3"/>
  <c r="E499" i="3"/>
  <c r="D499" i="3"/>
  <c r="C499" i="3"/>
  <c r="A499" i="3"/>
  <c r="E498" i="3"/>
  <c r="D498" i="3"/>
  <c r="C498" i="3"/>
  <c r="A498" i="3"/>
  <c r="E497" i="3"/>
  <c r="D497" i="3"/>
  <c r="C497" i="3"/>
  <c r="A497" i="3"/>
  <c r="E496" i="3"/>
  <c r="D496" i="3"/>
  <c r="C496" i="3"/>
  <c r="A496" i="3"/>
  <c r="E495" i="3"/>
  <c r="D495" i="3"/>
  <c r="C495" i="3"/>
  <c r="A495" i="3"/>
  <c r="E494" i="3"/>
  <c r="D494" i="3"/>
  <c r="C494" i="3"/>
  <c r="A494" i="3"/>
  <c r="E493" i="3"/>
  <c r="D493" i="3"/>
  <c r="C493" i="3"/>
  <c r="A493" i="3"/>
  <c r="E492" i="3"/>
  <c r="D492" i="3"/>
  <c r="C492" i="3"/>
  <c r="A492" i="3"/>
  <c r="E491" i="3"/>
  <c r="D491" i="3"/>
  <c r="C491" i="3"/>
  <c r="A491" i="3"/>
  <c r="E490" i="3"/>
  <c r="D490" i="3"/>
  <c r="C490" i="3"/>
  <c r="A490" i="3"/>
  <c r="E489" i="3"/>
  <c r="D489" i="3"/>
  <c r="C489" i="3"/>
  <c r="A489" i="3"/>
  <c r="E488" i="3"/>
  <c r="D488" i="3"/>
  <c r="C488" i="3"/>
  <c r="A488" i="3"/>
  <c r="E487" i="3"/>
  <c r="D487" i="3"/>
  <c r="C487" i="3"/>
  <c r="A487" i="3"/>
  <c r="E486" i="3"/>
  <c r="D486" i="3"/>
  <c r="C486" i="3"/>
  <c r="A486" i="3"/>
  <c r="E485" i="3"/>
  <c r="D485" i="3"/>
  <c r="C485" i="3"/>
  <c r="A485" i="3"/>
  <c r="E484" i="3"/>
  <c r="D484" i="3"/>
  <c r="C484" i="3"/>
  <c r="A484" i="3"/>
  <c r="E483" i="3"/>
  <c r="D483" i="3"/>
  <c r="C483" i="3"/>
  <c r="A483" i="3"/>
  <c r="E482" i="3"/>
  <c r="D482" i="3"/>
  <c r="C482" i="3"/>
  <c r="A482" i="3"/>
  <c r="E481" i="3"/>
  <c r="D481" i="3"/>
  <c r="C481" i="3"/>
  <c r="A481" i="3"/>
  <c r="E480" i="3"/>
  <c r="D480" i="3"/>
  <c r="C480" i="3"/>
  <c r="A480" i="3"/>
  <c r="E479" i="3"/>
  <c r="D479" i="3"/>
  <c r="C479" i="3"/>
  <c r="A479" i="3"/>
  <c r="E478" i="3"/>
  <c r="D478" i="3"/>
  <c r="C478" i="3"/>
  <c r="A478" i="3"/>
  <c r="E477" i="3"/>
  <c r="D477" i="3"/>
  <c r="C477" i="3"/>
  <c r="A477" i="3"/>
  <c r="E476" i="3"/>
  <c r="D476" i="3"/>
  <c r="C476" i="3"/>
  <c r="A476" i="3"/>
  <c r="E475" i="3"/>
  <c r="D475" i="3"/>
  <c r="C475" i="3"/>
  <c r="A475" i="3"/>
  <c r="E474" i="3"/>
  <c r="D474" i="3"/>
  <c r="C474" i="3"/>
  <c r="A474" i="3"/>
  <c r="E473" i="3"/>
  <c r="D473" i="3"/>
  <c r="C473" i="3"/>
  <c r="A473" i="3"/>
  <c r="E472" i="3"/>
  <c r="D472" i="3"/>
  <c r="C472" i="3"/>
  <c r="A472" i="3"/>
  <c r="E471" i="3"/>
  <c r="D471" i="3"/>
  <c r="C471" i="3"/>
  <c r="A471" i="3"/>
  <c r="E470" i="3"/>
  <c r="D470" i="3"/>
  <c r="C470" i="3"/>
  <c r="A470" i="3"/>
  <c r="E469" i="3"/>
  <c r="D469" i="3"/>
  <c r="C469" i="3"/>
  <c r="A469" i="3"/>
  <c r="E468" i="3"/>
  <c r="D468" i="3"/>
  <c r="C468" i="3"/>
  <c r="A468" i="3"/>
  <c r="E467" i="3"/>
  <c r="D467" i="3"/>
  <c r="C467" i="3"/>
  <c r="A467" i="3"/>
  <c r="E466" i="3"/>
  <c r="D466" i="3"/>
  <c r="C466" i="3"/>
  <c r="A466" i="3"/>
  <c r="E465" i="3"/>
  <c r="D465" i="3"/>
  <c r="C465" i="3"/>
  <c r="A465" i="3"/>
  <c r="E464" i="3"/>
  <c r="D464" i="3"/>
  <c r="C464" i="3"/>
  <c r="A464" i="3"/>
  <c r="E463" i="3"/>
  <c r="D463" i="3"/>
  <c r="C463" i="3"/>
  <c r="A463" i="3"/>
  <c r="E462" i="3"/>
  <c r="D462" i="3"/>
  <c r="C462" i="3"/>
  <c r="A462" i="3"/>
  <c r="E461" i="3"/>
  <c r="D461" i="3"/>
  <c r="C461" i="3"/>
  <c r="A461" i="3"/>
  <c r="E460" i="3"/>
  <c r="D460" i="3"/>
  <c r="C460" i="3"/>
  <c r="A460" i="3"/>
  <c r="E459" i="3"/>
  <c r="D459" i="3"/>
  <c r="C459" i="3"/>
  <c r="A459" i="3"/>
  <c r="E458" i="3"/>
  <c r="D458" i="3"/>
  <c r="C458" i="3"/>
  <c r="A458" i="3"/>
  <c r="E457" i="3"/>
  <c r="D457" i="3"/>
  <c r="C457" i="3"/>
  <c r="A457" i="3"/>
  <c r="E456" i="3"/>
  <c r="D456" i="3"/>
  <c r="C456" i="3"/>
  <c r="A456" i="3"/>
  <c r="E455" i="3"/>
  <c r="D455" i="3"/>
  <c r="C455" i="3"/>
  <c r="A455" i="3"/>
  <c r="E454" i="3"/>
  <c r="D454" i="3"/>
  <c r="C454" i="3"/>
  <c r="A454" i="3"/>
  <c r="E453" i="3"/>
  <c r="D453" i="3"/>
  <c r="C453" i="3"/>
  <c r="A453" i="3"/>
  <c r="E452" i="3"/>
  <c r="D452" i="3"/>
  <c r="C452" i="3"/>
  <c r="A452" i="3"/>
  <c r="E451" i="3"/>
  <c r="D451" i="3"/>
  <c r="C451" i="3"/>
  <c r="A451" i="3"/>
  <c r="E450" i="3"/>
  <c r="D450" i="3"/>
  <c r="C450" i="3"/>
  <c r="A450" i="3"/>
  <c r="E449" i="3"/>
  <c r="D449" i="3"/>
  <c r="C449" i="3"/>
  <c r="A449" i="3"/>
  <c r="E448" i="3"/>
  <c r="D448" i="3"/>
  <c r="C448" i="3"/>
  <c r="A448" i="3"/>
  <c r="E447" i="3"/>
  <c r="D447" i="3"/>
  <c r="C447" i="3"/>
  <c r="A447" i="3"/>
  <c r="E446" i="3"/>
  <c r="D446" i="3"/>
  <c r="C446" i="3"/>
  <c r="A446" i="3"/>
  <c r="E445" i="3"/>
  <c r="D445" i="3"/>
  <c r="C445" i="3"/>
  <c r="A445" i="3"/>
  <c r="E444" i="3"/>
  <c r="D444" i="3"/>
  <c r="C444" i="3"/>
  <c r="A444" i="3"/>
  <c r="E443" i="3"/>
  <c r="D443" i="3"/>
  <c r="C443" i="3"/>
  <c r="A443" i="3"/>
  <c r="E442" i="3"/>
  <c r="D442" i="3"/>
  <c r="C442" i="3"/>
  <c r="A442" i="3"/>
  <c r="E441" i="3"/>
  <c r="D441" i="3"/>
  <c r="C441" i="3"/>
  <c r="A441" i="3"/>
  <c r="E440" i="3"/>
  <c r="D440" i="3"/>
  <c r="C440" i="3"/>
  <c r="A440" i="3"/>
  <c r="E439" i="3"/>
  <c r="D439" i="3"/>
  <c r="C439" i="3"/>
  <c r="A439" i="3"/>
  <c r="E438" i="3"/>
  <c r="D438" i="3"/>
  <c r="C438" i="3"/>
  <c r="A438" i="3"/>
  <c r="E437" i="3"/>
  <c r="D437" i="3"/>
  <c r="C437" i="3"/>
  <c r="A437" i="3"/>
  <c r="E436" i="3"/>
  <c r="D436" i="3"/>
  <c r="C436" i="3"/>
  <c r="A436" i="3"/>
  <c r="E435" i="3"/>
  <c r="D435" i="3"/>
  <c r="C435" i="3"/>
  <c r="A435" i="3"/>
  <c r="E434" i="3"/>
  <c r="D434" i="3"/>
  <c r="C434" i="3"/>
  <c r="A434" i="3"/>
  <c r="E433" i="3"/>
  <c r="D433" i="3"/>
  <c r="C433" i="3"/>
  <c r="A433" i="3"/>
  <c r="E432" i="3"/>
  <c r="D432" i="3"/>
  <c r="C432" i="3"/>
  <c r="A432" i="3"/>
  <c r="E431" i="3"/>
  <c r="D431" i="3"/>
  <c r="C431" i="3"/>
  <c r="A431" i="3"/>
  <c r="E430" i="3"/>
  <c r="D430" i="3"/>
  <c r="C430" i="3"/>
  <c r="A430" i="3"/>
  <c r="E429" i="3"/>
  <c r="D429" i="3"/>
  <c r="C429" i="3"/>
  <c r="A429" i="3"/>
  <c r="E428" i="3"/>
  <c r="D428" i="3"/>
  <c r="C428" i="3"/>
  <c r="A428" i="3"/>
  <c r="E427" i="3"/>
  <c r="D427" i="3"/>
  <c r="C427" i="3"/>
  <c r="A427" i="3"/>
  <c r="E426" i="3"/>
  <c r="D426" i="3"/>
  <c r="C426" i="3"/>
  <c r="A426" i="3"/>
  <c r="E425" i="3"/>
  <c r="D425" i="3"/>
  <c r="C425" i="3"/>
  <c r="A425" i="3"/>
  <c r="E424" i="3"/>
  <c r="D424" i="3"/>
  <c r="C424" i="3"/>
  <c r="A424" i="3"/>
  <c r="E423" i="3"/>
  <c r="D423" i="3"/>
  <c r="C423" i="3"/>
  <c r="A423" i="3"/>
  <c r="E422" i="3"/>
  <c r="D422" i="3"/>
  <c r="C422" i="3"/>
  <c r="A422" i="3"/>
  <c r="E421" i="3"/>
  <c r="D421" i="3"/>
  <c r="C421" i="3"/>
  <c r="A421" i="3"/>
  <c r="E420" i="3"/>
  <c r="D420" i="3"/>
  <c r="C420" i="3"/>
  <c r="A420" i="3"/>
  <c r="E419" i="3"/>
  <c r="D419" i="3"/>
  <c r="C419" i="3"/>
  <c r="A419" i="3"/>
  <c r="E418" i="3"/>
  <c r="D418" i="3"/>
  <c r="C418" i="3"/>
  <c r="A418" i="3"/>
  <c r="E417" i="3"/>
  <c r="D417" i="3"/>
  <c r="C417" i="3"/>
  <c r="A417" i="3"/>
  <c r="E416" i="3"/>
  <c r="D416" i="3"/>
  <c r="C416" i="3"/>
  <c r="A416" i="3"/>
  <c r="E415" i="3"/>
  <c r="D415" i="3"/>
  <c r="C415" i="3"/>
  <c r="A415" i="3"/>
  <c r="E414" i="3"/>
  <c r="D414" i="3"/>
  <c r="C414" i="3"/>
  <c r="A414" i="3"/>
  <c r="E413" i="3"/>
  <c r="D413" i="3"/>
  <c r="C413" i="3"/>
  <c r="A413" i="3"/>
  <c r="E412" i="3"/>
  <c r="D412" i="3"/>
  <c r="C412" i="3"/>
  <c r="A412" i="3"/>
  <c r="E411" i="3"/>
  <c r="D411" i="3"/>
  <c r="C411" i="3"/>
  <c r="A411" i="3"/>
  <c r="E410" i="3"/>
  <c r="D410" i="3"/>
  <c r="C410" i="3"/>
  <c r="A410" i="3"/>
  <c r="E409" i="3"/>
  <c r="D409" i="3"/>
  <c r="C409" i="3"/>
  <c r="A409" i="3"/>
  <c r="E408" i="3"/>
  <c r="D408" i="3"/>
  <c r="C408" i="3"/>
  <c r="A408" i="3"/>
  <c r="E407" i="3"/>
  <c r="D407" i="3"/>
  <c r="C407" i="3"/>
  <c r="A407" i="3"/>
  <c r="E406" i="3"/>
  <c r="D406" i="3"/>
  <c r="C406" i="3"/>
  <c r="A406" i="3"/>
  <c r="E405" i="3"/>
  <c r="D405" i="3"/>
  <c r="C405" i="3"/>
  <c r="A405" i="3"/>
  <c r="E404" i="3"/>
  <c r="D404" i="3"/>
  <c r="C404" i="3"/>
  <c r="A404" i="3"/>
  <c r="E403" i="3"/>
  <c r="D403" i="3"/>
  <c r="C403" i="3"/>
  <c r="A403" i="3"/>
  <c r="E402" i="3"/>
  <c r="D402" i="3"/>
  <c r="C402" i="3"/>
  <c r="A402" i="3"/>
  <c r="E401" i="3"/>
  <c r="D401" i="3"/>
  <c r="C401" i="3"/>
  <c r="A401" i="3"/>
  <c r="E400" i="3"/>
  <c r="D400" i="3"/>
  <c r="C400" i="3"/>
  <c r="A400" i="3"/>
  <c r="E399" i="3"/>
  <c r="D399" i="3"/>
  <c r="C399" i="3"/>
  <c r="A399" i="3"/>
  <c r="E398" i="3"/>
  <c r="D398" i="3"/>
  <c r="C398" i="3"/>
  <c r="A398" i="3"/>
  <c r="E397" i="3"/>
  <c r="D397" i="3"/>
  <c r="C397" i="3"/>
  <c r="A397" i="3"/>
  <c r="E396" i="3"/>
  <c r="D396" i="3"/>
  <c r="C396" i="3"/>
  <c r="A396" i="3"/>
  <c r="E395" i="3"/>
  <c r="D395" i="3"/>
  <c r="C395" i="3"/>
  <c r="A395" i="3"/>
  <c r="E394" i="3"/>
  <c r="D394" i="3"/>
  <c r="C394" i="3"/>
  <c r="A394" i="3"/>
  <c r="E393" i="3"/>
  <c r="D393" i="3"/>
  <c r="C393" i="3"/>
  <c r="A393" i="3"/>
  <c r="E392" i="3"/>
  <c r="D392" i="3"/>
  <c r="C392" i="3"/>
  <c r="A392" i="3"/>
  <c r="E391" i="3"/>
  <c r="D391" i="3"/>
  <c r="C391" i="3"/>
  <c r="A391" i="3"/>
  <c r="E390" i="3"/>
  <c r="D390" i="3"/>
  <c r="C390" i="3"/>
  <c r="A390" i="3"/>
  <c r="E389" i="3"/>
  <c r="D389" i="3"/>
  <c r="C389" i="3"/>
  <c r="A389" i="3"/>
  <c r="E388" i="3"/>
  <c r="D388" i="3"/>
  <c r="C388" i="3"/>
  <c r="A388" i="3"/>
  <c r="E387" i="3"/>
  <c r="D387" i="3"/>
  <c r="C387" i="3"/>
  <c r="A387" i="3"/>
  <c r="E386" i="3"/>
  <c r="D386" i="3"/>
  <c r="C386" i="3"/>
  <c r="A386" i="3"/>
  <c r="E385" i="3"/>
  <c r="D385" i="3"/>
  <c r="C385" i="3"/>
  <c r="A385" i="3"/>
  <c r="E384" i="3"/>
  <c r="D384" i="3"/>
  <c r="C384" i="3"/>
  <c r="A384" i="3"/>
  <c r="E383" i="3"/>
  <c r="D383" i="3"/>
  <c r="C383" i="3"/>
  <c r="A383" i="3"/>
  <c r="E382" i="3"/>
  <c r="D382" i="3"/>
  <c r="C382" i="3"/>
  <c r="A382" i="3"/>
  <c r="E381" i="3"/>
  <c r="D381" i="3"/>
  <c r="C381" i="3"/>
  <c r="A381" i="3"/>
  <c r="E380" i="3"/>
  <c r="D380" i="3"/>
  <c r="C380" i="3"/>
  <c r="A380" i="3"/>
  <c r="E379" i="3"/>
  <c r="D379" i="3"/>
  <c r="C379" i="3"/>
  <c r="A379" i="3"/>
  <c r="E378" i="3"/>
  <c r="D378" i="3"/>
  <c r="C378" i="3"/>
  <c r="A378" i="3"/>
  <c r="E377" i="3"/>
  <c r="D377" i="3"/>
  <c r="C377" i="3"/>
  <c r="A377" i="3"/>
  <c r="E376" i="3"/>
  <c r="D376" i="3"/>
  <c r="C376" i="3"/>
  <c r="A376" i="3"/>
  <c r="E375" i="3"/>
  <c r="D375" i="3"/>
  <c r="C375" i="3"/>
  <c r="A375" i="3"/>
  <c r="E374" i="3"/>
  <c r="D374" i="3"/>
  <c r="C374" i="3"/>
  <c r="A374" i="3"/>
  <c r="E373" i="3"/>
  <c r="D373" i="3"/>
  <c r="C373" i="3"/>
  <c r="A373" i="3"/>
  <c r="E372" i="3"/>
  <c r="D372" i="3"/>
  <c r="C372" i="3"/>
  <c r="A372" i="3"/>
  <c r="E371" i="3"/>
  <c r="D371" i="3"/>
  <c r="C371" i="3"/>
  <c r="A371" i="3"/>
  <c r="E370" i="3"/>
  <c r="D370" i="3"/>
  <c r="C370" i="3"/>
  <c r="A370" i="3"/>
  <c r="E369" i="3"/>
  <c r="D369" i="3"/>
  <c r="C369" i="3"/>
  <c r="A369" i="3"/>
  <c r="E368" i="3"/>
  <c r="D368" i="3"/>
  <c r="C368" i="3"/>
  <c r="A368" i="3"/>
  <c r="E367" i="3"/>
  <c r="D367" i="3"/>
  <c r="C367" i="3"/>
  <c r="A367" i="3"/>
  <c r="E366" i="3"/>
  <c r="D366" i="3"/>
  <c r="C366" i="3"/>
  <c r="A366" i="3"/>
  <c r="E365" i="3"/>
  <c r="D365" i="3"/>
  <c r="C365" i="3"/>
  <c r="A365" i="3"/>
  <c r="E364" i="3"/>
  <c r="D364" i="3"/>
  <c r="C364" i="3"/>
  <c r="A364" i="3"/>
  <c r="E363" i="3"/>
  <c r="D363" i="3"/>
  <c r="C363" i="3"/>
  <c r="A363" i="3"/>
  <c r="E362" i="3"/>
  <c r="D362" i="3"/>
  <c r="C362" i="3"/>
  <c r="A362" i="3"/>
  <c r="E361" i="3"/>
  <c r="D361" i="3"/>
  <c r="C361" i="3"/>
  <c r="A361" i="3"/>
  <c r="E360" i="3"/>
  <c r="D360" i="3"/>
  <c r="C360" i="3"/>
  <c r="A360" i="3"/>
  <c r="E359" i="3"/>
  <c r="D359" i="3"/>
  <c r="C359" i="3"/>
  <c r="A359" i="3"/>
  <c r="E358" i="3"/>
  <c r="D358" i="3"/>
  <c r="C358" i="3"/>
  <c r="A358" i="3"/>
  <c r="E357" i="3"/>
  <c r="D357" i="3"/>
  <c r="C357" i="3"/>
  <c r="A357" i="3"/>
  <c r="E356" i="3"/>
  <c r="D356" i="3"/>
  <c r="C356" i="3"/>
  <c r="A356" i="3"/>
  <c r="E355" i="3"/>
  <c r="D355" i="3"/>
  <c r="C355" i="3"/>
  <c r="A355" i="3"/>
  <c r="E354" i="3"/>
  <c r="D354" i="3"/>
  <c r="C354" i="3"/>
  <c r="A354" i="3"/>
  <c r="E353" i="3"/>
  <c r="D353" i="3"/>
  <c r="C353" i="3"/>
  <c r="A353" i="3"/>
  <c r="E352" i="3"/>
  <c r="D352" i="3"/>
  <c r="C352" i="3"/>
  <c r="A352" i="3"/>
  <c r="E351" i="3"/>
  <c r="D351" i="3"/>
  <c r="C351" i="3"/>
  <c r="A351" i="3"/>
  <c r="E350" i="3"/>
  <c r="D350" i="3"/>
  <c r="C350" i="3"/>
  <c r="A350" i="3"/>
  <c r="E349" i="3"/>
  <c r="D349" i="3"/>
  <c r="C349" i="3"/>
  <c r="A349" i="3"/>
  <c r="E348" i="3"/>
  <c r="D348" i="3"/>
  <c r="C348" i="3"/>
  <c r="A348" i="3"/>
  <c r="E347" i="3"/>
  <c r="D347" i="3"/>
  <c r="C347" i="3"/>
  <c r="A347" i="3"/>
  <c r="E346" i="3"/>
  <c r="D346" i="3"/>
  <c r="C346" i="3"/>
  <c r="A346" i="3"/>
  <c r="E345" i="3"/>
  <c r="D345" i="3"/>
  <c r="C345" i="3"/>
  <c r="A345" i="3"/>
  <c r="E344" i="3"/>
  <c r="D344" i="3"/>
  <c r="C344" i="3"/>
  <c r="A344" i="3"/>
  <c r="E343" i="3"/>
  <c r="D343" i="3"/>
  <c r="C343" i="3"/>
  <c r="A343" i="3"/>
  <c r="E342" i="3"/>
  <c r="D342" i="3"/>
  <c r="C342" i="3"/>
  <c r="A342" i="3"/>
  <c r="E341" i="3"/>
  <c r="D341" i="3"/>
  <c r="C341" i="3"/>
  <c r="A341" i="3"/>
  <c r="E340" i="3"/>
  <c r="D340" i="3"/>
  <c r="C340" i="3"/>
  <c r="A340" i="3"/>
  <c r="E339" i="3"/>
  <c r="D339" i="3"/>
  <c r="C339" i="3"/>
  <c r="A339" i="3"/>
  <c r="E338" i="3"/>
  <c r="D338" i="3"/>
  <c r="C338" i="3"/>
  <c r="A338" i="3"/>
  <c r="E337" i="3"/>
  <c r="D337" i="3"/>
  <c r="C337" i="3"/>
  <c r="A337" i="3"/>
  <c r="E336" i="3"/>
  <c r="D336" i="3"/>
  <c r="C336" i="3"/>
  <c r="A336" i="3"/>
  <c r="E335" i="3"/>
  <c r="D335" i="3"/>
  <c r="C335" i="3"/>
  <c r="A335" i="3"/>
  <c r="E334" i="3"/>
  <c r="D334" i="3"/>
  <c r="C334" i="3"/>
  <c r="A334" i="3"/>
  <c r="E333" i="3"/>
  <c r="D333" i="3"/>
  <c r="C333" i="3"/>
  <c r="A333" i="3"/>
  <c r="E332" i="3"/>
  <c r="D332" i="3"/>
  <c r="C332" i="3"/>
  <c r="A332" i="3"/>
  <c r="E331" i="3"/>
  <c r="D331" i="3"/>
  <c r="C331" i="3"/>
  <c r="A331" i="3"/>
  <c r="E330" i="3"/>
  <c r="D330" i="3"/>
  <c r="C330" i="3"/>
  <c r="A330" i="3"/>
  <c r="E329" i="3"/>
  <c r="D329" i="3"/>
  <c r="C329" i="3"/>
  <c r="A329" i="3"/>
  <c r="E328" i="3"/>
  <c r="D328" i="3"/>
  <c r="C328" i="3"/>
  <c r="A328" i="3"/>
  <c r="E327" i="3"/>
  <c r="D327" i="3"/>
  <c r="C327" i="3"/>
  <c r="A327" i="3"/>
  <c r="E326" i="3"/>
  <c r="D326" i="3"/>
  <c r="C326" i="3"/>
  <c r="A326" i="3"/>
  <c r="E325" i="3"/>
  <c r="D325" i="3"/>
  <c r="C325" i="3"/>
  <c r="A325" i="3"/>
  <c r="E324" i="3"/>
  <c r="D324" i="3"/>
  <c r="C324" i="3"/>
  <c r="A324" i="3"/>
  <c r="E323" i="3"/>
  <c r="D323" i="3"/>
  <c r="C323" i="3"/>
  <c r="A323" i="3"/>
  <c r="E322" i="3"/>
  <c r="D322" i="3"/>
  <c r="C322" i="3"/>
  <c r="A322" i="3"/>
  <c r="E321" i="3"/>
  <c r="D321" i="3"/>
  <c r="C321" i="3"/>
  <c r="A321" i="3"/>
  <c r="E320" i="3"/>
  <c r="D320" i="3"/>
  <c r="C320" i="3"/>
  <c r="A320" i="3"/>
  <c r="E319" i="3"/>
  <c r="D319" i="3"/>
  <c r="C319" i="3"/>
  <c r="A319" i="3"/>
  <c r="E318" i="3"/>
  <c r="D318" i="3"/>
  <c r="C318" i="3"/>
  <c r="A318" i="3"/>
  <c r="E317" i="3"/>
  <c r="D317" i="3"/>
  <c r="C317" i="3"/>
  <c r="A317" i="3"/>
  <c r="E316" i="3"/>
  <c r="D316" i="3"/>
  <c r="C316" i="3"/>
  <c r="A316" i="3"/>
  <c r="E315" i="3"/>
  <c r="D315" i="3"/>
  <c r="C315" i="3"/>
  <c r="A315" i="3"/>
  <c r="E314" i="3"/>
  <c r="D314" i="3"/>
  <c r="C314" i="3"/>
  <c r="A314" i="3"/>
  <c r="E313" i="3"/>
  <c r="D313" i="3"/>
  <c r="C313" i="3"/>
  <c r="A313" i="3"/>
  <c r="E312" i="3"/>
  <c r="D312" i="3"/>
  <c r="C312" i="3"/>
  <c r="A312" i="3"/>
  <c r="E311" i="3"/>
  <c r="D311" i="3"/>
  <c r="C311" i="3"/>
  <c r="A311" i="3"/>
  <c r="E310" i="3"/>
  <c r="D310" i="3"/>
  <c r="C310" i="3"/>
  <c r="A310" i="3"/>
  <c r="E309" i="3"/>
  <c r="D309" i="3"/>
  <c r="C309" i="3"/>
  <c r="A309" i="3"/>
  <c r="E308" i="3"/>
  <c r="D308" i="3"/>
  <c r="C308" i="3"/>
  <c r="A308" i="3"/>
  <c r="E307" i="3"/>
  <c r="D307" i="3"/>
  <c r="C307" i="3"/>
  <c r="A307" i="3"/>
  <c r="E306" i="3"/>
  <c r="D306" i="3"/>
  <c r="C306" i="3"/>
  <c r="A306" i="3"/>
  <c r="E305" i="3"/>
  <c r="D305" i="3"/>
  <c r="C305" i="3"/>
  <c r="A305" i="3"/>
  <c r="E304" i="3"/>
  <c r="D304" i="3"/>
  <c r="C304" i="3"/>
  <c r="A304" i="3"/>
  <c r="E303" i="3"/>
  <c r="D303" i="3"/>
  <c r="C303" i="3"/>
  <c r="A303" i="3"/>
  <c r="E302" i="3"/>
  <c r="D302" i="3"/>
  <c r="C302" i="3"/>
  <c r="A302" i="3"/>
  <c r="E301" i="3"/>
  <c r="D301" i="3"/>
  <c r="C301" i="3"/>
  <c r="A301" i="3"/>
  <c r="E300" i="3"/>
  <c r="D300" i="3"/>
  <c r="C300" i="3"/>
  <c r="A300" i="3"/>
  <c r="E299" i="3"/>
  <c r="D299" i="3"/>
  <c r="C299" i="3"/>
  <c r="A299" i="3"/>
  <c r="E298" i="3"/>
  <c r="D298" i="3"/>
  <c r="C298" i="3"/>
  <c r="A298" i="3"/>
  <c r="E297" i="3"/>
  <c r="D297" i="3"/>
  <c r="C297" i="3"/>
  <c r="A297" i="3"/>
  <c r="E296" i="3"/>
  <c r="D296" i="3"/>
  <c r="C296" i="3"/>
  <c r="A296" i="3"/>
  <c r="E295" i="3"/>
  <c r="D295" i="3"/>
  <c r="C295" i="3"/>
  <c r="A295" i="3"/>
  <c r="E294" i="3"/>
  <c r="D294" i="3"/>
  <c r="C294" i="3"/>
  <c r="A294" i="3"/>
  <c r="E293" i="3"/>
  <c r="D293" i="3"/>
  <c r="C293" i="3"/>
  <c r="A293" i="3"/>
  <c r="E292" i="3"/>
  <c r="D292" i="3"/>
  <c r="C292" i="3"/>
  <c r="A292" i="3"/>
  <c r="E291" i="3"/>
  <c r="D291" i="3"/>
  <c r="C291" i="3"/>
  <c r="A291" i="3"/>
  <c r="E290" i="3"/>
  <c r="D290" i="3"/>
  <c r="C290" i="3"/>
  <c r="A290" i="3"/>
  <c r="E289" i="3"/>
  <c r="D289" i="3"/>
  <c r="C289" i="3"/>
  <c r="A289" i="3"/>
  <c r="E288" i="3"/>
  <c r="D288" i="3"/>
  <c r="C288" i="3"/>
  <c r="A288" i="3"/>
  <c r="E287" i="3"/>
  <c r="D287" i="3"/>
  <c r="C287" i="3"/>
  <c r="A287" i="3"/>
  <c r="E286" i="3"/>
  <c r="D286" i="3"/>
  <c r="C286" i="3"/>
  <c r="A286" i="3"/>
  <c r="E285" i="3"/>
  <c r="D285" i="3"/>
  <c r="C285" i="3"/>
  <c r="A285" i="3"/>
  <c r="E284" i="3"/>
  <c r="D284" i="3"/>
  <c r="C284" i="3"/>
  <c r="A284" i="3"/>
  <c r="E283" i="3"/>
  <c r="D283" i="3"/>
  <c r="C283" i="3"/>
  <c r="A283" i="3"/>
  <c r="E282" i="3"/>
  <c r="D282" i="3"/>
  <c r="C282" i="3"/>
  <c r="A282" i="3"/>
  <c r="E281" i="3"/>
  <c r="D281" i="3"/>
  <c r="C281" i="3"/>
  <c r="A281" i="3"/>
  <c r="E280" i="3"/>
  <c r="D280" i="3"/>
  <c r="C280" i="3"/>
  <c r="A280" i="3"/>
  <c r="E279" i="3"/>
  <c r="D279" i="3"/>
  <c r="C279" i="3"/>
  <c r="A279" i="3"/>
  <c r="E278" i="3"/>
  <c r="D278" i="3"/>
  <c r="C278" i="3"/>
  <c r="A278" i="3"/>
  <c r="E277" i="3"/>
  <c r="D277" i="3"/>
  <c r="C277" i="3"/>
  <c r="A277" i="3"/>
  <c r="E276" i="3"/>
  <c r="D276" i="3"/>
  <c r="C276" i="3"/>
  <c r="A276" i="3"/>
  <c r="E275" i="3"/>
  <c r="D275" i="3"/>
  <c r="C275" i="3"/>
  <c r="A275" i="3"/>
  <c r="E274" i="3"/>
  <c r="D274" i="3"/>
  <c r="C274" i="3"/>
  <c r="A274" i="3"/>
  <c r="E273" i="3"/>
  <c r="D273" i="3"/>
  <c r="C273" i="3"/>
  <c r="A273" i="3"/>
  <c r="E272" i="3"/>
  <c r="D272" i="3"/>
  <c r="C272" i="3"/>
  <c r="A272" i="3"/>
  <c r="E271" i="3"/>
  <c r="D271" i="3"/>
  <c r="C271" i="3"/>
  <c r="A271" i="3"/>
  <c r="E270" i="3"/>
  <c r="D270" i="3"/>
  <c r="C270" i="3"/>
  <c r="A270" i="3"/>
  <c r="E269" i="3"/>
  <c r="D269" i="3"/>
  <c r="C269" i="3"/>
  <c r="A269" i="3"/>
  <c r="E268" i="3"/>
  <c r="D268" i="3"/>
  <c r="C268" i="3"/>
  <c r="A268" i="3"/>
  <c r="E267" i="3"/>
  <c r="D267" i="3"/>
  <c r="C267" i="3"/>
  <c r="A267" i="3"/>
  <c r="E266" i="3"/>
  <c r="D266" i="3"/>
  <c r="C266" i="3"/>
  <c r="A266" i="3"/>
  <c r="E265" i="3"/>
  <c r="D265" i="3"/>
  <c r="C265" i="3"/>
  <c r="A265" i="3"/>
  <c r="E264" i="3"/>
  <c r="D264" i="3"/>
  <c r="C264" i="3"/>
  <c r="A264" i="3"/>
  <c r="E263" i="3"/>
  <c r="D263" i="3"/>
  <c r="C263" i="3"/>
  <c r="A263" i="3"/>
  <c r="E262" i="3"/>
  <c r="D262" i="3"/>
  <c r="C262" i="3"/>
  <c r="A262" i="3"/>
  <c r="E261" i="3"/>
  <c r="D261" i="3"/>
  <c r="C261" i="3"/>
  <c r="A261" i="3"/>
  <c r="E260" i="3"/>
  <c r="D260" i="3"/>
  <c r="C260" i="3"/>
  <c r="A260" i="3"/>
  <c r="E259" i="3"/>
  <c r="D259" i="3"/>
  <c r="C259" i="3"/>
  <c r="A259" i="3"/>
  <c r="E258" i="3"/>
  <c r="D258" i="3"/>
  <c r="C258" i="3"/>
  <c r="A258" i="3"/>
  <c r="E257" i="3"/>
  <c r="D257" i="3"/>
  <c r="C257" i="3"/>
  <c r="A257" i="3"/>
  <c r="E256" i="3"/>
  <c r="D256" i="3"/>
  <c r="C256" i="3"/>
  <c r="A256" i="3"/>
  <c r="E255" i="3"/>
  <c r="D255" i="3"/>
  <c r="C255" i="3"/>
  <c r="A255" i="3"/>
  <c r="E254" i="3"/>
  <c r="D254" i="3"/>
  <c r="C254" i="3"/>
  <c r="A254" i="3"/>
  <c r="E253" i="3"/>
  <c r="D253" i="3"/>
  <c r="C253" i="3"/>
  <c r="A253" i="3"/>
  <c r="E252" i="3"/>
  <c r="D252" i="3"/>
  <c r="C252" i="3"/>
  <c r="A252" i="3"/>
  <c r="E251" i="3"/>
  <c r="D251" i="3"/>
  <c r="C251" i="3"/>
  <c r="A251" i="3"/>
  <c r="E250" i="3"/>
  <c r="D250" i="3"/>
  <c r="C250" i="3"/>
  <c r="A250" i="3"/>
  <c r="E249" i="3"/>
  <c r="D249" i="3"/>
  <c r="C249" i="3"/>
  <c r="A249" i="3"/>
  <c r="E248" i="3"/>
  <c r="D248" i="3"/>
  <c r="C248" i="3"/>
  <c r="A248" i="3"/>
  <c r="E247" i="3"/>
  <c r="D247" i="3"/>
  <c r="C247" i="3"/>
  <c r="A247" i="3"/>
  <c r="E246" i="3"/>
  <c r="D246" i="3"/>
  <c r="C246" i="3"/>
  <c r="A246" i="3"/>
  <c r="E245" i="3"/>
  <c r="D245" i="3"/>
  <c r="C245" i="3"/>
  <c r="A245" i="3"/>
  <c r="E244" i="3"/>
  <c r="D244" i="3"/>
  <c r="C244" i="3"/>
  <c r="A244" i="3"/>
  <c r="E243" i="3"/>
  <c r="D243" i="3"/>
  <c r="C243" i="3"/>
  <c r="A243" i="3"/>
  <c r="E242" i="3"/>
  <c r="D242" i="3"/>
  <c r="C242" i="3"/>
  <c r="A242" i="3"/>
  <c r="E241" i="3"/>
  <c r="D241" i="3"/>
  <c r="C241" i="3"/>
  <c r="A241" i="3"/>
  <c r="E240" i="3"/>
  <c r="D240" i="3"/>
  <c r="C240" i="3"/>
  <c r="A240" i="3"/>
  <c r="E239" i="3"/>
  <c r="D239" i="3"/>
  <c r="C239" i="3"/>
  <c r="A239" i="3"/>
  <c r="E238" i="3"/>
  <c r="D238" i="3"/>
  <c r="C238" i="3"/>
  <c r="A238" i="3"/>
  <c r="E237" i="3"/>
  <c r="D237" i="3"/>
  <c r="C237" i="3"/>
  <c r="A237" i="3"/>
  <c r="E236" i="3"/>
  <c r="D236" i="3"/>
  <c r="C236" i="3"/>
  <c r="A236" i="3"/>
  <c r="E235" i="3"/>
  <c r="D235" i="3"/>
  <c r="C235" i="3"/>
  <c r="A235" i="3"/>
  <c r="E234" i="3"/>
  <c r="D234" i="3"/>
  <c r="C234" i="3"/>
  <c r="A234" i="3"/>
  <c r="E233" i="3"/>
  <c r="D233" i="3"/>
  <c r="C233" i="3"/>
  <c r="A233" i="3"/>
  <c r="E232" i="3"/>
  <c r="D232" i="3"/>
  <c r="C232" i="3"/>
  <c r="A232" i="3"/>
  <c r="E231" i="3"/>
  <c r="D231" i="3"/>
  <c r="C231" i="3"/>
  <c r="A231" i="3"/>
  <c r="E230" i="3"/>
  <c r="D230" i="3"/>
  <c r="C230" i="3"/>
  <c r="A230" i="3"/>
  <c r="E229" i="3"/>
  <c r="D229" i="3"/>
  <c r="C229" i="3"/>
  <c r="A229" i="3"/>
  <c r="E228" i="3"/>
  <c r="D228" i="3"/>
  <c r="C228" i="3"/>
  <c r="A228" i="3"/>
  <c r="E227" i="3"/>
  <c r="D227" i="3"/>
  <c r="C227" i="3"/>
  <c r="A227" i="3"/>
  <c r="E226" i="3"/>
  <c r="D226" i="3"/>
  <c r="C226" i="3"/>
  <c r="A226" i="3"/>
  <c r="E225" i="3"/>
  <c r="D225" i="3"/>
  <c r="C225" i="3"/>
  <c r="A225" i="3"/>
  <c r="E224" i="3"/>
  <c r="D224" i="3"/>
  <c r="C224" i="3"/>
  <c r="A224" i="3"/>
  <c r="E223" i="3"/>
  <c r="D223" i="3"/>
  <c r="C223" i="3"/>
  <c r="A223" i="3"/>
  <c r="E222" i="3"/>
  <c r="D222" i="3"/>
  <c r="C222" i="3"/>
  <c r="A222" i="3"/>
  <c r="E221" i="3"/>
  <c r="D221" i="3"/>
  <c r="C221" i="3"/>
  <c r="A221" i="3"/>
  <c r="E220" i="3"/>
  <c r="D220" i="3"/>
  <c r="C220" i="3"/>
  <c r="A220" i="3"/>
  <c r="E219" i="3"/>
  <c r="D219" i="3"/>
  <c r="C219" i="3"/>
  <c r="A219" i="3"/>
  <c r="E218" i="3"/>
  <c r="D218" i="3"/>
  <c r="C218" i="3"/>
  <c r="A218" i="3"/>
  <c r="E217" i="3"/>
  <c r="D217" i="3"/>
  <c r="C217" i="3"/>
  <c r="A217" i="3"/>
  <c r="E216" i="3"/>
  <c r="D216" i="3"/>
  <c r="C216" i="3"/>
  <c r="A216" i="3"/>
  <c r="E215" i="3"/>
  <c r="D215" i="3"/>
  <c r="C215" i="3"/>
  <c r="A215" i="3"/>
  <c r="E214" i="3"/>
  <c r="D214" i="3"/>
  <c r="C214" i="3"/>
  <c r="A214" i="3"/>
  <c r="E213" i="3"/>
  <c r="D213" i="3"/>
  <c r="C213" i="3"/>
  <c r="A213" i="3"/>
  <c r="E212" i="3"/>
  <c r="D212" i="3"/>
  <c r="C212" i="3"/>
  <c r="A212" i="3"/>
  <c r="E211" i="3"/>
  <c r="D211" i="3"/>
  <c r="C211" i="3"/>
  <c r="A211" i="3"/>
  <c r="E210" i="3"/>
  <c r="D210" i="3"/>
  <c r="C210" i="3"/>
  <c r="A210" i="3"/>
  <c r="E209" i="3"/>
  <c r="D209" i="3"/>
  <c r="C209" i="3"/>
  <c r="A209" i="3"/>
  <c r="E208" i="3"/>
  <c r="D208" i="3"/>
  <c r="C208" i="3"/>
  <c r="A208" i="3"/>
  <c r="E207" i="3"/>
  <c r="D207" i="3"/>
  <c r="C207" i="3"/>
  <c r="A207" i="3"/>
  <c r="E206" i="3"/>
  <c r="D206" i="3"/>
  <c r="C206" i="3"/>
  <c r="A206" i="3"/>
  <c r="E205" i="3"/>
  <c r="D205" i="3"/>
  <c r="C205" i="3"/>
  <c r="A205" i="3"/>
  <c r="E204" i="3"/>
  <c r="D204" i="3"/>
  <c r="C204" i="3"/>
  <c r="A204" i="3"/>
  <c r="E203" i="3"/>
  <c r="D203" i="3"/>
  <c r="C203" i="3"/>
  <c r="A203" i="3"/>
  <c r="E202" i="3"/>
  <c r="D202" i="3"/>
  <c r="C202" i="3"/>
  <c r="A202" i="3"/>
  <c r="E201" i="3"/>
  <c r="D201" i="3"/>
  <c r="C201" i="3"/>
  <c r="A201" i="3"/>
  <c r="E200" i="3"/>
  <c r="D200" i="3"/>
  <c r="C200" i="3"/>
  <c r="A200" i="3"/>
  <c r="E199" i="3"/>
  <c r="D199" i="3"/>
  <c r="C199" i="3"/>
  <c r="A199" i="3"/>
  <c r="E198" i="3"/>
  <c r="D198" i="3"/>
  <c r="C198" i="3"/>
  <c r="A198" i="3"/>
  <c r="E197" i="3"/>
  <c r="D197" i="3"/>
  <c r="C197" i="3"/>
  <c r="A197" i="3"/>
  <c r="E196" i="3"/>
  <c r="D196" i="3"/>
  <c r="C196" i="3"/>
  <c r="A196" i="3"/>
  <c r="E195" i="3"/>
  <c r="D195" i="3"/>
  <c r="C195" i="3"/>
  <c r="A195" i="3"/>
  <c r="E194" i="3"/>
  <c r="D194" i="3"/>
  <c r="C194" i="3"/>
  <c r="A194" i="3"/>
  <c r="E193" i="3"/>
  <c r="D193" i="3"/>
  <c r="C193" i="3"/>
  <c r="A193" i="3"/>
  <c r="E192" i="3"/>
  <c r="D192" i="3"/>
  <c r="C192" i="3"/>
  <c r="A192" i="3"/>
  <c r="E191" i="3"/>
  <c r="D191" i="3"/>
  <c r="C191" i="3"/>
  <c r="A191" i="3"/>
  <c r="E190" i="3"/>
  <c r="D190" i="3"/>
  <c r="C190" i="3"/>
  <c r="A190" i="3"/>
  <c r="E189" i="3"/>
  <c r="D189" i="3"/>
  <c r="C189" i="3"/>
  <c r="A189" i="3"/>
  <c r="E188" i="3"/>
  <c r="D188" i="3"/>
  <c r="C188" i="3"/>
  <c r="A188" i="3"/>
  <c r="E187" i="3"/>
  <c r="D187" i="3"/>
  <c r="C187" i="3"/>
  <c r="A187" i="3"/>
  <c r="E186" i="3"/>
  <c r="D186" i="3"/>
  <c r="C186" i="3"/>
  <c r="A186" i="3"/>
  <c r="E185" i="3"/>
  <c r="D185" i="3"/>
  <c r="C185" i="3"/>
  <c r="A185" i="3"/>
  <c r="E184" i="3"/>
  <c r="D184" i="3"/>
  <c r="C184" i="3"/>
  <c r="A184" i="3"/>
  <c r="E183" i="3"/>
  <c r="D183" i="3"/>
  <c r="C183" i="3"/>
  <c r="A183" i="3"/>
  <c r="E182" i="3"/>
  <c r="D182" i="3"/>
  <c r="C182" i="3"/>
  <c r="A182" i="3"/>
  <c r="E181" i="3"/>
  <c r="D181" i="3"/>
  <c r="C181" i="3"/>
  <c r="A181" i="3"/>
  <c r="E180" i="3"/>
  <c r="D180" i="3"/>
  <c r="C180" i="3"/>
  <c r="A180" i="3"/>
  <c r="E179" i="3"/>
  <c r="D179" i="3"/>
  <c r="C179" i="3"/>
  <c r="A179" i="3"/>
  <c r="E178" i="3"/>
  <c r="D178" i="3"/>
  <c r="C178" i="3"/>
  <c r="A178" i="3"/>
  <c r="E177" i="3"/>
  <c r="D177" i="3"/>
  <c r="C177" i="3"/>
  <c r="A177" i="3"/>
  <c r="E176" i="3"/>
  <c r="D176" i="3"/>
  <c r="C176" i="3"/>
  <c r="A176" i="3"/>
  <c r="E175" i="3"/>
  <c r="D175" i="3"/>
  <c r="C175" i="3"/>
  <c r="A175" i="3"/>
  <c r="E174" i="3"/>
  <c r="D174" i="3"/>
  <c r="C174" i="3"/>
  <c r="A174" i="3"/>
  <c r="E173" i="3"/>
  <c r="D173" i="3"/>
  <c r="C173" i="3"/>
  <c r="A173" i="3"/>
  <c r="E172" i="3"/>
  <c r="D172" i="3"/>
  <c r="C172" i="3"/>
  <c r="A172" i="3"/>
  <c r="E171" i="3"/>
  <c r="D171" i="3"/>
  <c r="C171" i="3"/>
  <c r="A171" i="3"/>
  <c r="E170" i="3"/>
  <c r="D170" i="3"/>
  <c r="C170" i="3"/>
  <c r="A170" i="3"/>
  <c r="E169" i="3"/>
  <c r="D169" i="3"/>
  <c r="C169" i="3"/>
  <c r="A169" i="3"/>
  <c r="E168" i="3"/>
  <c r="D168" i="3"/>
  <c r="C168" i="3"/>
  <c r="A168" i="3"/>
  <c r="E167" i="3"/>
  <c r="D167" i="3"/>
  <c r="C167" i="3"/>
  <c r="A167" i="3"/>
  <c r="E166" i="3"/>
  <c r="D166" i="3"/>
  <c r="C166" i="3"/>
  <c r="A166" i="3"/>
  <c r="E165" i="3"/>
  <c r="D165" i="3"/>
  <c r="C165" i="3"/>
  <c r="A165" i="3"/>
  <c r="E164" i="3"/>
  <c r="D164" i="3"/>
  <c r="C164" i="3"/>
  <c r="A164" i="3"/>
  <c r="E163" i="3"/>
  <c r="D163" i="3"/>
  <c r="C163" i="3"/>
  <c r="A163" i="3"/>
  <c r="E162" i="3"/>
  <c r="D162" i="3"/>
  <c r="C162" i="3"/>
  <c r="A162" i="3"/>
  <c r="E161" i="3"/>
  <c r="D161" i="3"/>
  <c r="C161" i="3"/>
  <c r="A161" i="3"/>
  <c r="E160" i="3"/>
  <c r="D160" i="3"/>
  <c r="C160" i="3"/>
  <c r="A160" i="3"/>
  <c r="E159" i="3"/>
  <c r="D159" i="3"/>
  <c r="C159" i="3"/>
  <c r="A159" i="3"/>
  <c r="E158" i="3"/>
  <c r="D158" i="3"/>
  <c r="C158" i="3"/>
  <c r="A158" i="3"/>
  <c r="E157" i="3"/>
  <c r="D157" i="3"/>
  <c r="C157" i="3"/>
  <c r="A157" i="3"/>
  <c r="E156" i="3"/>
  <c r="D156" i="3"/>
  <c r="C156" i="3"/>
  <c r="A156" i="3"/>
  <c r="E155" i="3"/>
  <c r="D155" i="3"/>
  <c r="C155" i="3"/>
  <c r="A155" i="3"/>
  <c r="E154" i="3"/>
  <c r="D154" i="3"/>
  <c r="C154" i="3"/>
  <c r="A154" i="3"/>
  <c r="E153" i="3"/>
  <c r="D153" i="3"/>
  <c r="C153" i="3"/>
  <c r="A153" i="3"/>
  <c r="E152" i="3"/>
  <c r="D152" i="3"/>
  <c r="C152" i="3"/>
  <c r="A152" i="3"/>
  <c r="E151" i="3"/>
  <c r="D151" i="3"/>
  <c r="C151" i="3"/>
  <c r="A151" i="3"/>
  <c r="E150" i="3"/>
  <c r="D150" i="3"/>
  <c r="C150" i="3"/>
  <c r="A150" i="3"/>
  <c r="E149" i="3"/>
  <c r="D149" i="3"/>
  <c r="C149" i="3"/>
  <c r="A149" i="3"/>
  <c r="E148" i="3"/>
  <c r="D148" i="3"/>
  <c r="C148" i="3"/>
  <c r="A148" i="3"/>
  <c r="E147" i="3"/>
  <c r="D147" i="3"/>
  <c r="C147" i="3"/>
  <c r="A147" i="3"/>
  <c r="E146" i="3"/>
  <c r="D146" i="3"/>
  <c r="C146" i="3"/>
  <c r="A146" i="3"/>
  <c r="E145" i="3"/>
  <c r="D145" i="3"/>
  <c r="C145" i="3"/>
  <c r="A145" i="3"/>
  <c r="E144" i="3"/>
  <c r="D144" i="3"/>
  <c r="C144" i="3"/>
  <c r="A144" i="3"/>
  <c r="E143" i="3"/>
  <c r="D143" i="3"/>
  <c r="C143" i="3"/>
  <c r="A143" i="3"/>
  <c r="E142" i="3"/>
  <c r="D142" i="3"/>
  <c r="C142" i="3"/>
  <c r="A142" i="3"/>
  <c r="E141" i="3"/>
  <c r="D141" i="3"/>
  <c r="C141" i="3"/>
  <c r="A141" i="3"/>
  <c r="E140" i="3"/>
  <c r="D140" i="3"/>
  <c r="C140" i="3"/>
  <c r="A140" i="3"/>
  <c r="E139" i="3"/>
  <c r="D139" i="3"/>
  <c r="C139" i="3"/>
  <c r="A139" i="3"/>
  <c r="E138" i="3"/>
  <c r="D138" i="3"/>
  <c r="C138" i="3"/>
  <c r="A138" i="3"/>
  <c r="E137" i="3"/>
  <c r="D137" i="3"/>
  <c r="C137" i="3"/>
  <c r="A137" i="3"/>
  <c r="E136" i="3"/>
  <c r="D136" i="3"/>
  <c r="C136" i="3"/>
  <c r="A136" i="3"/>
  <c r="E135" i="3"/>
  <c r="D135" i="3"/>
  <c r="C135" i="3"/>
  <c r="A135" i="3"/>
  <c r="E134" i="3"/>
  <c r="D134" i="3"/>
  <c r="C134" i="3"/>
  <c r="A134" i="3"/>
  <c r="E133" i="3"/>
  <c r="D133" i="3"/>
  <c r="C133" i="3"/>
  <c r="A133" i="3"/>
  <c r="E132" i="3"/>
  <c r="D132" i="3"/>
  <c r="C132" i="3"/>
  <c r="A132" i="3"/>
  <c r="E131" i="3"/>
  <c r="D131" i="3"/>
  <c r="C131" i="3"/>
  <c r="A131" i="3"/>
  <c r="E130" i="3"/>
  <c r="D130" i="3"/>
  <c r="C130" i="3"/>
  <c r="A130" i="3"/>
  <c r="E129" i="3"/>
  <c r="D129" i="3"/>
  <c r="C129" i="3"/>
  <c r="A129" i="3"/>
  <c r="E128" i="3"/>
  <c r="D128" i="3"/>
  <c r="C128" i="3"/>
  <c r="A128" i="3"/>
  <c r="E127" i="3"/>
  <c r="D127" i="3"/>
  <c r="C127" i="3"/>
  <c r="A127" i="3"/>
  <c r="E126" i="3"/>
  <c r="D126" i="3"/>
  <c r="C126" i="3"/>
  <c r="A126" i="3"/>
  <c r="E125" i="3"/>
  <c r="D125" i="3"/>
  <c r="C125" i="3"/>
  <c r="A125" i="3"/>
  <c r="E124" i="3"/>
  <c r="D124" i="3"/>
  <c r="C124" i="3"/>
  <c r="A124" i="3"/>
  <c r="E123" i="3"/>
  <c r="D123" i="3"/>
  <c r="C123" i="3"/>
  <c r="A123" i="3"/>
  <c r="E122" i="3"/>
  <c r="D122" i="3"/>
  <c r="C122" i="3"/>
  <c r="A122" i="3"/>
  <c r="E121" i="3"/>
  <c r="D121" i="3"/>
  <c r="C121" i="3"/>
  <c r="A121" i="3"/>
  <c r="E120" i="3"/>
  <c r="D120" i="3"/>
  <c r="C120" i="3"/>
  <c r="A120" i="3"/>
  <c r="E119" i="3"/>
  <c r="D119" i="3"/>
  <c r="C119" i="3"/>
  <c r="A119" i="3"/>
  <c r="E118" i="3"/>
  <c r="D118" i="3"/>
  <c r="C118" i="3"/>
  <c r="A118" i="3"/>
  <c r="E117" i="3"/>
  <c r="D117" i="3"/>
  <c r="C117" i="3"/>
  <c r="A117" i="3"/>
  <c r="E116" i="3"/>
  <c r="D116" i="3"/>
  <c r="C116" i="3"/>
  <c r="A116" i="3"/>
  <c r="E115" i="3"/>
  <c r="D115" i="3"/>
  <c r="C115" i="3"/>
  <c r="A115" i="3"/>
  <c r="E114" i="3"/>
  <c r="D114" i="3"/>
  <c r="C114" i="3"/>
  <c r="A114" i="3"/>
  <c r="E113" i="3"/>
  <c r="D113" i="3"/>
  <c r="C113" i="3"/>
  <c r="A113" i="3"/>
  <c r="E112" i="3"/>
  <c r="D112" i="3"/>
  <c r="C112" i="3"/>
  <c r="A112" i="3"/>
  <c r="E111" i="3"/>
  <c r="D111" i="3"/>
  <c r="C111" i="3"/>
  <c r="A111" i="3"/>
  <c r="E110" i="3"/>
  <c r="D110" i="3"/>
  <c r="C110" i="3"/>
  <c r="A110" i="3"/>
  <c r="E109" i="3"/>
  <c r="D109" i="3"/>
  <c r="C109" i="3"/>
  <c r="A109" i="3"/>
  <c r="E108" i="3"/>
  <c r="D108" i="3"/>
  <c r="C108" i="3"/>
  <c r="A108" i="3"/>
  <c r="E107" i="3"/>
  <c r="D107" i="3"/>
  <c r="C107" i="3"/>
  <c r="A107" i="3"/>
  <c r="E106" i="3"/>
  <c r="D106" i="3"/>
  <c r="C106" i="3"/>
  <c r="A106" i="3"/>
  <c r="E105" i="3"/>
  <c r="D105" i="3"/>
  <c r="C105" i="3"/>
  <c r="A105" i="3"/>
  <c r="E104" i="3"/>
  <c r="D104" i="3"/>
  <c r="C104" i="3"/>
  <c r="A104" i="3"/>
  <c r="E103" i="3"/>
  <c r="D103" i="3"/>
  <c r="C103" i="3"/>
  <c r="A103" i="3"/>
  <c r="E102" i="3"/>
  <c r="D102" i="3"/>
  <c r="C102" i="3"/>
  <c r="A102" i="3"/>
  <c r="E101" i="3"/>
  <c r="D101" i="3"/>
  <c r="C101" i="3"/>
  <c r="A101" i="3"/>
  <c r="E100" i="3"/>
  <c r="D100" i="3"/>
  <c r="C100" i="3"/>
  <c r="A100" i="3"/>
  <c r="E99" i="3"/>
  <c r="D99" i="3"/>
  <c r="C99" i="3"/>
  <c r="A99" i="3"/>
  <c r="E98" i="3"/>
  <c r="D98" i="3"/>
  <c r="C98" i="3"/>
  <c r="A98" i="3"/>
  <c r="E97" i="3"/>
  <c r="D97" i="3"/>
  <c r="C97" i="3"/>
  <c r="A97" i="3"/>
  <c r="E96" i="3"/>
  <c r="D96" i="3"/>
  <c r="C96" i="3"/>
  <c r="A96" i="3"/>
  <c r="E95" i="3"/>
  <c r="D95" i="3"/>
  <c r="C95" i="3"/>
  <c r="A95" i="3"/>
  <c r="E94" i="3"/>
  <c r="D94" i="3"/>
  <c r="C94" i="3"/>
  <c r="A94" i="3"/>
  <c r="E93" i="3"/>
  <c r="D93" i="3"/>
  <c r="C93" i="3"/>
  <c r="A93" i="3"/>
  <c r="E92" i="3"/>
  <c r="D92" i="3"/>
  <c r="C92" i="3"/>
  <c r="A92" i="3"/>
  <c r="E91" i="3"/>
  <c r="D91" i="3"/>
  <c r="C91" i="3"/>
  <c r="A91" i="3"/>
  <c r="E90" i="3"/>
  <c r="D90" i="3"/>
  <c r="C90" i="3"/>
  <c r="A90" i="3"/>
  <c r="E89" i="3"/>
  <c r="D89" i="3"/>
  <c r="C89" i="3"/>
  <c r="A89" i="3"/>
  <c r="E88" i="3"/>
  <c r="D88" i="3"/>
  <c r="C88" i="3"/>
  <c r="A88" i="3"/>
  <c r="E87" i="3"/>
  <c r="D87" i="3"/>
  <c r="C87" i="3"/>
  <c r="A87" i="3"/>
  <c r="E86" i="3"/>
  <c r="D86" i="3"/>
  <c r="C86" i="3"/>
  <c r="A86" i="3"/>
  <c r="E85" i="3"/>
  <c r="D85" i="3"/>
  <c r="C85" i="3"/>
  <c r="A85" i="3"/>
  <c r="E84" i="3"/>
  <c r="D84" i="3"/>
  <c r="C84" i="3"/>
  <c r="A84" i="3"/>
  <c r="E83" i="3"/>
  <c r="D83" i="3"/>
  <c r="C83" i="3"/>
  <c r="A83" i="3"/>
  <c r="E82" i="3"/>
  <c r="D82" i="3"/>
  <c r="C82" i="3"/>
  <c r="A82" i="3"/>
  <c r="E81" i="3"/>
  <c r="D81" i="3"/>
  <c r="C81" i="3"/>
  <c r="A81" i="3"/>
  <c r="E80" i="3"/>
  <c r="D80" i="3"/>
  <c r="C80" i="3"/>
  <c r="A80" i="3"/>
  <c r="E79" i="3"/>
  <c r="D79" i="3"/>
  <c r="C79" i="3"/>
  <c r="A79" i="3"/>
  <c r="E78" i="3"/>
  <c r="D78" i="3"/>
  <c r="C78" i="3"/>
  <c r="A78" i="3"/>
  <c r="E77" i="3"/>
  <c r="D77" i="3"/>
  <c r="C77" i="3"/>
  <c r="A77" i="3"/>
  <c r="E76" i="3"/>
  <c r="D76" i="3"/>
  <c r="C76" i="3"/>
  <c r="A76" i="3"/>
  <c r="E75" i="3"/>
  <c r="D75" i="3"/>
  <c r="C75" i="3"/>
  <c r="A75" i="3"/>
  <c r="E74" i="3"/>
  <c r="D74" i="3"/>
  <c r="C74" i="3"/>
  <c r="A74" i="3"/>
  <c r="E73" i="3"/>
  <c r="D73" i="3"/>
  <c r="C73" i="3"/>
  <c r="A73" i="3"/>
  <c r="E72" i="3"/>
  <c r="D72" i="3"/>
  <c r="C72" i="3"/>
  <c r="A72" i="3"/>
  <c r="E71" i="3"/>
  <c r="D71" i="3"/>
  <c r="C71" i="3"/>
  <c r="A71" i="3"/>
  <c r="E70" i="3"/>
  <c r="D70" i="3"/>
  <c r="C70" i="3"/>
  <c r="A70" i="3"/>
  <c r="E69" i="3"/>
  <c r="D69" i="3"/>
  <c r="C69" i="3"/>
  <c r="A69" i="3"/>
  <c r="E68" i="3"/>
  <c r="D68" i="3"/>
  <c r="C68" i="3"/>
  <c r="A68" i="3"/>
  <c r="E67" i="3"/>
  <c r="D67" i="3"/>
  <c r="C67" i="3"/>
  <c r="A67" i="3"/>
  <c r="E66" i="3"/>
  <c r="D66" i="3"/>
  <c r="C66" i="3"/>
  <c r="A66" i="3"/>
  <c r="E65" i="3"/>
  <c r="D65" i="3"/>
  <c r="C65" i="3"/>
  <c r="A65" i="3"/>
  <c r="E64" i="3"/>
  <c r="D64" i="3"/>
  <c r="C64" i="3"/>
  <c r="A64" i="3"/>
  <c r="E63" i="3"/>
  <c r="D63" i="3"/>
  <c r="C63" i="3"/>
  <c r="A63" i="3"/>
  <c r="E62" i="3"/>
  <c r="D62" i="3"/>
  <c r="C62" i="3"/>
  <c r="A62" i="3"/>
  <c r="E61" i="3"/>
  <c r="D61" i="3"/>
  <c r="C61" i="3"/>
  <c r="A61" i="3"/>
  <c r="E60" i="3"/>
  <c r="D60" i="3"/>
  <c r="C60" i="3"/>
  <c r="A60" i="3"/>
  <c r="E59" i="3"/>
  <c r="D59" i="3"/>
  <c r="C59" i="3"/>
  <c r="A59" i="3"/>
  <c r="E58" i="3"/>
  <c r="D58" i="3"/>
  <c r="C58" i="3"/>
  <c r="A58" i="3"/>
  <c r="E57" i="3"/>
  <c r="D57" i="3"/>
  <c r="C57" i="3"/>
  <c r="A57" i="3"/>
  <c r="E56" i="3"/>
  <c r="D56" i="3"/>
  <c r="C56" i="3"/>
  <c r="A56" i="3"/>
  <c r="E55" i="3"/>
  <c r="D55" i="3"/>
  <c r="C55" i="3"/>
  <c r="A55" i="3"/>
  <c r="E54" i="3"/>
  <c r="D54" i="3"/>
  <c r="C54" i="3"/>
  <c r="A54" i="3"/>
  <c r="E53" i="3"/>
  <c r="D53" i="3"/>
  <c r="C53" i="3"/>
  <c r="A53" i="3"/>
  <c r="E52" i="3"/>
  <c r="D52" i="3"/>
  <c r="C52" i="3"/>
  <c r="A52" i="3"/>
  <c r="E51" i="3"/>
  <c r="D51" i="3"/>
  <c r="C51" i="3"/>
  <c r="A51" i="3"/>
  <c r="E50" i="3"/>
  <c r="D50" i="3"/>
  <c r="C50" i="3"/>
  <c r="A50" i="3"/>
  <c r="E49" i="3"/>
  <c r="D49" i="3"/>
  <c r="C49" i="3"/>
  <c r="A49" i="3"/>
  <c r="E48" i="3"/>
  <c r="D48" i="3"/>
  <c r="C48" i="3"/>
  <c r="A48" i="3"/>
  <c r="E47" i="3"/>
  <c r="D47" i="3"/>
  <c r="C47" i="3"/>
  <c r="A47" i="3"/>
  <c r="E46" i="3"/>
  <c r="D46" i="3"/>
  <c r="C46" i="3"/>
  <c r="A46" i="3"/>
  <c r="E45" i="3"/>
  <c r="D45" i="3"/>
  <c r="C45" i="3"/>
  <c r="A45" i="3"/>
  <c r="E44" i="3"/>
  <c r="D44" i="3"/>
  <c r="C44" i="3"/>
  <c r="A44" i="3"/>
  <c r="E43" i="3"/>
  <c r="D43" i="3"/>
  <c r="C43" i="3"/>
  <c r="A43" i="3"/>
  <c r="E42" i="3"/>
  <c r="D42" i="3"/>
  <c r="C42" i="3"/>
  <c r="A42" i="3"/>
  <c r="E41" i="3"/>
  <c r="D41" i="3"/>
  <c r="C41" i="3"/>
  <c r="A41" i="3"/>
  <c r="E40" i="3"/>
  <c r="D40" i="3"/>
  <c r="C40" i="3"/>
  <c r="A40" i="3"/>
  <c r="E39" i="3"/>
  <c r="D39" i="3"/>
  <c r="C39" i="3"/>
  <c r="A39" i="3"/>
  <c r="E38" i="3"/>
  <c r="D38" i="3"/>
  <c r="C38" i="3"/>
  <c r="A38" i="3"/>
  <c r="E37" i="3"/>
  <c r="D37" i="3"/>
  <c r="C37" i="3"/>
  <c r="A37" i="3"/>
  <c r="E36" i="3"/>
  <c r="D36" i="3"/>
  <c r="C36" i="3"/>
  <c r="A36" i="3"/>
  <c r="E35" i="3"/>
  <c r="D35" i="3"/>
  <c r="C35" i="3"/>
  <c r="A35" i="3"/>
  <c r="E34" i="3"/>
  <c r="D34" i="3"/>
  <c r="C34" i="3"/>
  <c r="A34" i="3"/>
  <c r="E33" i="3"/>
  <c r="D33" i="3"/>
  <c r="C33" i="3"/>
  <c r="A33" i="3"/>
  <c r="E32" i="3"/>
  <c r="D32" i="3"/>
  <c r="C32" i="3"/>
  <c r="A32" i="3"/>
  <c r="E31" i="3"/>
  <c r="D31" i="3"/>
  <c r="C31" i="3"/>
  <c r="A31" i="3"/>
  <c r="E30" i="3"/>
  <c r="D30" i="3"/>
  <c r="C30" i="3"/>
  <c r="A30" i="3"/>
  <c r="E29" i="3"/>
  <c r="D29" i="3"/>
  <c r="C29" i="3"/>
  <c r="A29" i="3"/>
  <c r="E28" i="3"/>
  <c r="D28" i="3"/>
  <c r="C28" i="3"/>
  <c r="A28" i="3"/>
  <c r="E27" i="3"/>
  <c r="D27" i="3"/>
  <c r="C27" i="3"/>
  <c r="A27" i="3"/>
  <c r="E26" i="3"/>
  <c r="D26" i="3"/>
  <c r="C26" i="3"/>
  <c r="A26" i="3"/>
  <c r="E25" i="3"/>
  <c r="D25" i="3"/>
  <c r="C25" i="3"/>
  <c r="A25" i="3"/>
  <c r="E24" i="3"/>
  <c r="D24" i="3"/>
  <c r="C24" i="3"/>
  <c r="A24" i="3"/>
  <c r="E23" i="3"/>
  <c r="D23" i="3"/>
  <c r="C23" i="3"/>
  <c r="A23" i="3"/>
  <c r="E22" i="3"/>
  <c r="D22" i="3"/>
  <c r="C22" i="3"/>
  <c r="A22" i="3"/>
  <c r="E21" i="3"/>
  <c r="D21" i="3"/>
  <c r="C21" i="3"/>
  <c r="A21" i="3"/>
  <c r="E20" i="3"/>
  <c r="D20" i="3"/>
  <c r="C20" i="3"/>
  <c r="A20" i="3"/>
  <c r="E19" i="3"/>
  <c r="D19" i="3"/>
  <c r="C19" i="3"/>
  <c r="A19" i="3"/>
  <c r="B18" i="3"/>
  <c r="C20" i="7" s="1"/>
  <c r="B17" i="3"/>
  <c r="E17" i="3" s="1"/>
  <c r="A17" i="3"/>
  <c r="B16" i="3"/>
  <c r="A16" i="3" s="1"/>
  <c r="E15" i="3"/>
  <c r="D15" i="3"/>
  <c r="C15" i="3"/>
  <c r="B15" i="3"/>
  <c r="A15" i="3" s="1"/>
  <c r="B14" i="3"/>
  <c r="A14" i="3" s="1"/>
  <c r="B13" i="3"/>
  <c r="A13" i="3" s="1"/>
  <c r="C12" i="3"/>
  <c r="B12" i="3"/>
  <c r="E12" i="3" s="1"/>
  <c r="B11" i="3"/>
  <c r="E11" i="3" s="1"/>
  <c r="A11" i="3"/>
  <c r="B10" i="3"/>
  <c r="E10" i="3" s="1"/>
  <c r="A10" i="3"/>
  <c r="B9" i="3"/>
  <c r="E9" i="3" s="1"/>
  <c r="B8" i="3"/>
  <c r="E8" i="3" s="1"/>
  <c r="A8" i="3"/>
  <c r="B7" i="3"/>
  <c r="A7" i="3"/>
  <c r="E6" i="3"/>
  <c r="B6" i="3"/>
  <c r="C6" i="3" s="1"/>
  <c r="B5" i="3"/>
  <c r="D5" i="3" s="1"/>
  <c r="B4" i="3"/>
  <c r="A4" i="3"/>
  <c r="B3" i="3"/>
  <c r="H18" i="1" s="1"/>
  <c r="A3" i="3"/>
  <c r="O42" i="1"/>
  <c r="J41" i="1"/>
  <c r="I40" i="1"/>
  <c r="D40" i="1"/>
  <c r="I39" i="1"/>
  <c r="G39" i="1"/>
  <c r="D39" i="1"/>
  <c r="I38" i="1"/>
  <c r="D38" i="1"/>
  <c r="I37" i="1"/>
  <c r="D37" i="1"/>
  <c r="I36" i="1"/>
  <c r="D36" i="1"/>
  <c r="I35" i="1"/>
  <c r="D35" i="1"/>
  <c r="I34" i="1"/>
  <c r="D34" i="1"/>
  <c r="I33" i="1"/>
  <c r="D33" i="1"/>
  <c r="D31" i="1"/>
  <c r="D30" i="1"/>
  <c r="I29" i="1"/>
  <c r="D29" i="1"/>
  <c r="I28" i="1"/>
  <c r="I41" i="1" s="1"/>
  <c r="D28" i="1"/>
  <c r="I27" i="1"/>
  <c r="D27" i="1"/>
  <c r="M21" i="1"/>
  <c r="J20" i="1"/>
  <c r="I19" i="1"/>
  <c r="E19" i="1"/>
  <c r="D19" i="1"/>
  <c r="I18" i="1"/>
  <c r="E18" i="1"/>
  <c r="D18" i="1"/>
  <c r="I17" i="1"/>
  <c r="E17" i="1"/>
  <c r="D17" i="1"/>
  <c r="I16" i="1"/>
  <c r="E16" i="1"/>
  <c r="D16" i="1"/>
  <c r="I15" i="1"/>
  <c r="E15" i="1"/>
  <c r="D15" i="1"/>
  <c r="I14" i="1"/>
  <c r="E14" i="1"/>
  <c r="D14" i="1"/>
  <c r="I13" i="1"/>
  <c r="E13" i="1"/>
  <c r="D13" i="1"/>
  <c r="I12" i="1"/>
  <c r="E12" i="1"/>
  <c r="D12" i="1"/>
  <c r="I11" i="1"/>
  <c r="E11" i="1"/>
  <c r="D11" i="1"/>
  <c r="I10" i="1"/>
  <c r="E10" i="1"/>
  <c r="D10" i="1"/>
  <c r="I9" i="1"/>
  <c r="G9" i="1"/>
  <c r="E9" i="1"/>
  <c r="D9" i="1"/>
  <c r="I8" i="1"/>
  <c r="E8" i="1"/>
  <c r="D8" i="1"/>
  <c r="I7" i="1"/>
  <c r="E7" i="1"/>
  <c r="D7" i="1"/>
  <c r="I6" i="1"/>
  <c r="E6" i="1"/>
  <c r="D6" i="1"/>
  <c r="I5" i="1"/>
  <c r="H5" i="1"/>
  <c r="E5" i="1"/>
  <c r="D5" i="1"/>
  <c r="I4" i="1"/>
  <c r="I20" i="1" s="1"/>
  <c r="E4" i="1"/>
  <c r="D4" i="1"/>
  <c r="H9" i="1" l="1"/>
  <c r="H12" i="1"/>
  <c r="K11" i="7"/>
  <c r="K13" i="7"/>
  <c r="C3" i="3"/>
  <c r="F14" i="7"/>
  <c r="G19" i="7"/>
  <c r="G27" i="1"/>
  <c r="E3" i="3"/>
  <c r="E16" i="3"/>
  <c r="G6" i="7"/>
  <c r="G8" i="7"/>
  <c r="E10" i="7"/>
  <c r="G14" i="7"/>
  <c r="H19" i="7"/>
  <c r="D5" i="5"/>
  <c r="K5" i="5" s="1"/>
  <c r="F10" i="7"/>
  <c r="L12" i="7"/>
  <c r="I12" i="7" s="1"/>
  <c r="D16" i="7"/>
  <c r="A16" i="7" s="1"/>
  <c r="H8" i="1"/>
  <c r="E5" i="5"/>
  <c r="E14" i="5"/>
  <c r="L8" i="7"/>
  <c r="I8" i="7" s="1"/>
  <c r="H10" i="7"/>
  <c r="M12" i="7"/>
  <c r="L14" i="7"/>
  <c r="I14" i="7" s="1"/>
  <c r="E16" i="7"/>
  <c r="Q15" i="7"/>
  <c r="C16" i="3"/>
  <c r="D6" i="7"/>
  <c r="A6" i="7" s="1"/>
  <c r="E8" i="7"/>
  <c r="D14" i="7"/>
  <c r="A14" i="7" s="1"/>
  <c r="D3" i="3"/>
  <c r="D16" i="3"/>
  <c r="E6" i="7"/>
  <c r="F8" i="7"/>
  <c r="D10" i="7"/>
  <c r="A10" i="7" s="1"/>
  <c r="C5" i="5"/>
  <c r="H6" i="7"/>
  <c r="N17" i="7"/>
  <c r="G28" i="1"/>
  <c r="A5" i="3"/>
  <c r="A18" i="3"/>
  <c r="K14" i="5"/>
  <c r="L6" i="7"/>
  <c r="I6" i="7" s="1"/>
  <c r="M8" i="7"/>
  <c r="M14" i="7"/>
  <c r="F16" i="7"/>
  <c r="A15" i="5"/>
  <c r="Q14" i="7"/>
  <c r="Q18" i="7" s="1"/>
  <c r="G16" i="7"/>
  <c r="C18" i="7"/>
  <c r="D18" i="3"/>
  <c r="D18" i="7"/>
  <c r="A18" i="7" s="1"/>
  <c r="A6" i="3"/>
  <c r="E18" i="3"/>
  <c r="D15" i="5"/>
  <c r="E7" i="7"/>
  <c r="E9" i="7"/>
  <c r="E18" i="7"/>
  <c r="G18" i="1"/>
  <c r="C16" i="7"/>
  <c r="E15" i="5"/>
  <c r="F7" i="7"/>
  <c r="T6" i="7" s="1"/>
  <c r="F9" i="7"/>
  <c r="L13" i="7"/>
  <c r="I13" i="7" s="1"/>
  <c r="F18" i="7"/>
  <c r="D20" i="7"/>
  <c r="A20" i="7" s="1"/>
  <c r="E5" i="3"/>
  <c r="D6" i="3"/>
  <c r="A16" i="5"/>
  <c r="D5" i="7"/>
  <c r="T15" i="7" s="1"/>
  <c r="G7" i="7"/>
  <c r="G9" i="7"/>
  <c r="E11" i="7"/>
  <c r="G18" i="7"/>
  <c r="K10" i="5"/>
  <c r="C6" i="5"/>
  <c r="K7" i="7"/>
  <c r="K8" i="7"/>
  <c r="K9" i="7"/>
  <c r="K10" i="7"/>
  <c r="K14" i="7"/>
  <c r="D6" i="5"/>
  <c r="K6" i="5" s="1"/>
  <c r="C9" i="5"/>
  <c r="C12" i="5"/>
  <c r="K6" i="7"/>
  <c r="G34" i="1"/>
  <c r="C10" i="3"/>
  <c r="E6" i="5"/>
  <c r="E9" i="5"/>
  <c r="D12" i="5"/>
  <c r="K12" i="5" s="1"/>
  <c r="E12" i="5"/>
  <c r="K15" i="7"/>
  <c r="H15" i="1"/>
  <c r="D13" i="3"/>
  <c r="C7" i="3"/>
  <c r="G29" i="1"/>
  <c r="D7" i="3"/>
  <c r="H6" i="1"/>
  <c r="G35" i="1"/>
  <c r="D4" i="3"/>
  <c r="E7" i="3"/>
  <c r="C17" i="3"/>
  <c r="M15" i="7"/>
  <c r="E4" i="3"/>
  <c r="C14" i="3"/>
  <c r="C7" i="5"/>
  <c r="N15" i="7"/>
  <c r="C13" i="3"/>
  <c r="G12" i="1"/>
  <c r="G6" i="1"/>
  <c r="C4" i="3"/>
  <c r="C4" i="5"/>
  <c r="K15" i="5"/>
  <c r="K5" i="7"/>
  <c r="G16" i="1"/>
  <c r="H19" i="1"/>
  <c r="D17" i="3"/>
  <c r="D4" i="5"/>
  <c r="K4" i="5" s="1"/>
  <c r="H16" i="1"/>
  <c r="C11" i="3"/>
  <c r="D14" i="3"/>
  <c r="M5" i="7"/>
  <c r="K16" i="7"/>
  <c r="H13" i="1"/>
  <c r="C8" i="3"/>
  <c r="D11" i="3"/>
  <c r="E14" i="3"/>
  <c r="N5" i="7"/>
  <c r="C12" i="7"/>
  <c r="C13" i="7"/>
  <c r="L16" i="7"/>
  <c r="I16" i="7" s="1"/>
  <c r="K18" i="7"/>
  <c r="C7" i="7"/>
  <c r="C8" i="7"/>
  <c r="C9" i="7"/>
  <c r="C11" i="7"/>
  <c r="D12" i="7"/>
  <c r="A12" i="7" s="1"/>
  <c r="D13" i="7"/>
  <c r="A13" i="7" s="1"/>
  <c r="M16" i="7"/>
  <c r="K17" i="7"/>
  <c r="L18" i="7"/>
  <c r="I18" i="7" s="1"/>
  <c r="G13" i="1"/>
  <c r="E4" i="5"/>
  <c r="C10" i="5"/>
  <c r="G10" i="1"/>
  <c r="G30" i="1"/>
  <c r="D7" i="5"/>
  <c r="K7" i="5" s="1"/>
  <c r="D10" i="5"/>
  <c r="C13" i="5"/>
  <c r="C16" i="5"/>
  <c r="G7" i="1"/>
  <c r="H10" i="1"/>
  <c r="G36" i="1"/>
  <c r="C5" i="3"/>
  <c r="D8" i="3"/>
  <c r="E7" i="5"/>
  <c r="E10" i="5"/>
  <c r="D13" i="5"/>
  <c r="K13" i="5" s="1"/>
  <c r="D16" i="5"/>
  <c r="G4" i="1"/>
  <c r="H7" i="1"/>
  <c r="A12" i="3"/>
  <c r="C18" i="3"/>
  <c r="E13" i="5"/>
  <c r="G3" i="7"/>
  <c r="D7" i="7"/>
  <c r="T16" i="7" s="1"/>
  <c r="D8" i="7"/>
  <c r="A8" i="7" s="1"/>
  <c r="D9" i="7"/>
  <c r="A9" i="7" s="1"/>
  <c r="C10" i="7"/>
  <c r="D11" i="7"/>
  <c r="A11" i="7" s="1"/>
  <c r="E12" i="7"/>
  <c r="E13" i="7"/>
  <c r="C14" i="7"/>
  <c r="L17" i="7"/>
  <c r="I17" i="7" s="1"/>
  <c r="N18" i="7"/>
  <c r="G15" i="1"/>
  <c r="D10" i="3"/>
  <c r="G19" i="1"/>
  <c r="L5" i="7"/>
  <c r="G40" i="1"/>
  <c r="H4" i="1"/>
  <c r="G17" i="1"/>
  <c r="G31" i="1"/>
  <c r="A9" i="3"/>
  <c r="A8" i="5"/>
  <c r="A11" i="5"/>
  <c r="C6" i="7"/>
  <c r="F12" i="7"/>
  <c r="F13" i="7"/>
  <c r="G12" i="7"/>
  <c r="G13" i="7"/>
  <c r="G14" i="1"/>
  <c r="C15" i="7"/>
  <c r="G11" i="1"/>
  <c r="H14" i="1"/>
  <c r="G37" i="1"/>
  <c r="C9" i="3"/>
  <c r="D12" i="3"/>
  <c r="C8" i="5"/>
  <c r="C11" i="5"/>
  <c r="G8" i="1"/>
  <c r="H11" i="1"/>
  <c r="G33" i="1"/>
  <c r="D9" i="3"/>
  <c r="E8" i="5"/>
  <c r="E11" i="5"/>
  <c r="C5" i="7"/>
  <c r="H14" i="7"/>
  <c r="T8" i="7" s="1"/>
  <c r="G38" i="1"/>
  <c r="E13" i="3"/>
  <c r="H17" i="1"/>
  <c r="G5" i="1"/>
  <c r="K12" i="7"/>
  <c r="T13" i="7" l="1"/>
  <c r="A5" i="7"/>
  <c r="H33" i="1"/>
  <c r="T7" i="7"/>
  <c r="H36" i="1"/>
  <c r="H28" i="1"/>
  <c r="H35" i="1"/>
  <c r="V15" i="7"/>
  <c r="V13" i="7"/>
  <c r="I5" i="7"/>
  <c r="T10" i="7"/>
  <c r="T9" i="7"/>
  <c r="T12" i="7"/>
  <c r="T11" i="7"/>
  <c r="H29" i="1"/>
  <c r="V16" i="7"/>
  <c r="H40" i="1"/>
  <c r="H30" i="1"/>
  <c r="V7" i="7"/>
  <c r="V8" i="7"/>
  <c r="T14" i="7"/>
  <c r="A7" i="7"/>
  <c r="V14" i="7"/>
  <c r="H31" i="1"/>
  <c r="V12" i="7"/>
  <c r="V9" i="7"/>
  <c r="V10" i="7"/>
  <c r="V11" i="7"/>
  <c r="H27" i="1"/>
  <c r="H37" i="1"/>
</calcChain>
</file>

<file path=xl/sharedStrings.xml><?xml version="1.0" encoding="utf-8"?>
<sst xmlns="http://schemas.openxmlformats.org/spreadsheetml/2006/main" count="643" uniqueCount="188">
  <si>
    <t xml:space="preserve">Fridge Sales </t>
  </si>
  <si>
    <t xml:space="preserve">Fridge_Brand </t>
  </si>
  <si>
    <t>Fridge_Id</t>
  </si>
  <si>
    <t>Fridge_Type (Basic or Bar fridge)</t>
  </si>
  <si>
    <t xml:space="preserve">Colour </t>
  </si>
  <si>
    <t>Years_Used</t>
  </si>
  <si>
    <t xml:space="preserve">Previous_Owner </t>
  </si>
  <si>
    <t>Who_Bought_It</t>
  </si>
  <si>
    <t>Storage_Room</t>
  </si>
  <si>
    <t>Bought_Amount</t>
  </si>
  <si>
    <t>Sales_Amount</t>
  </si>
  <si>
    <t xml:space="preserve">Salesman </t>
  </si>
  <si>
    <t>Midea</t>
  </si>
  <si>
    <t>N/A</t>
  </si>
  <si>
    <t>@tse_ryan</t>
  </si>
  <si>
    <t>Max</t>
  </si>
  <si>
    <t>@kkaopa</t>
  </si>
  <si>
    <t>Aiden</t>
  </si>
  <si>
    <t>@joqjy</t>
  </si>
  <si>
    <t>@dhn_strkr</t>
  </si>
  <si>
    <t>Jun Hoe</t>
  </si>
  <si>
    <t>@rawan934</t>
  </si>
  <si>
    <t>PowerPac</t>
  </si>
  <si>
    <t>@Kendrickkohh</t>
  </si>
  <si>
    <t>Keith</t>
  </si>
  <si>
    <t>@fishnchaws</t>
  </si>
  <si>
    <t>@matildanordkv</t>
  </si>
  <si>
    <t>@abcdsjm</t>
  </si>
  <si>
    <t>@atm174</t>
  </si>
  <si>
    <t>@iruiying</t>
  </si>
  <si>
    <t>@Axreenn</t>
  </si>
  <si>
    <t>EuropAce</t>
  </si>
  <si>
    <t>@diegoosanabria</t>
  </si>
  <si>
    <t>@GuiGzasse</t>
  </si>
  <si>
    <t xml:space="preserve">Farfalla </t>
  </si>
  <si>
    <t>@catriin123</t>
  </si>
  <si>
    <t>@eglantinedurand</t>
  </si>
  <si>
    <t>If you want to edit these column, please edit inside the 'Fridge Collection" sheet</t>
  </si>
  <si>
    <t xml:space="preserve">Net Profit for Fridge </t>
  </si>
  <si>
    <t xml:space="preserve">Router Sales </t>
  </si>
  <si>
    <t>Router_Brand</t>
  </si>
  <si>
    <t>Router_Id</t>
  </si>
  <si>
    <t>Router_Type</t>
  </si>
  <si>
    <t xml:space="preserve">Sold to </t>
  </si>
  <si>
    <t xml:space="preserve">Transferred to Keith </t>
  </si>
  <si>
    <t xml:space="preserve">TPLink </t>
  </si>
  <si>
    <t>AC750</t>
  </si>
  <si>
    <t>@mollylaa1</t>
  </si>
  <si>
    <t>zy</t>
  </si>
  <si>
    <t xml:space="preserve">Yes </t>
  </si>
  <si>
    <t>TL-WR840N</t>
  </si>
  <si>
    <t>@joannensh</t>
  </si>
  <si>
    <t>Sold</t>
  </si>
  <si>
    <t xml:space="preserve">Not I receive </t>
  </si>
  <si>
    <t>@yrinamandarina</t>
  </si>
  <si>
    <t>AC1200</t>
  </si>
  <si>
    <t>Daniel</t>
  </si>
  <si>
    <t>Yes</t>
  </si>
  <si>
    <t>Archer - C6</t>
  </si>
  <si>
    <t xml:space="preserve">White </t>
  </si>
  <si>
    <t>@teapernar</t>
  </si>
  <si>
    <t>@rahdogking</t>
  </si>
  <si>
    <t>Chi Nguyen</t>
  </si>
  <si>
    <t>@Sofia_n17</t>
  </si>
  <si>
    <t xml:space="preserve">Xin Wei Tan </t>
  </si>
  <si>
    <t>Archer - AX24</t>
  </si>
  <si>
    <t>@albru11</t>
  </si>
  <si>
    <t>Minh Thien</t>
  </si>
  <si>
    <t>Archer A6</t>
  </si>
  <si>
    <t>@ntashatan</t>
  </si>
  <si>
    <t>JT</t>
  </si>
  <si>
    <t>@wj_kenneth</t>
  </si>
  <si>
    <t>Nicholas</t>
  </si>
  <si>
    <t>Huawei</t>
  </si>
  <si>
    <t>@hannahs0h</t>
  </si>
  <si>
    <t xml:space="preserve">Roy </t>
  </si>
  <si>
    <t>LinkSys</t>
  </si>
  <si>
    <t>@LI_KAILANG</t>
  </si>
  <si>
    <t>sf</t>
  </si>
  <si>
    <t xml:space="preserve">Asus </t>
  </si>
  <si>
    <t>Ben</t>
  </si>
  <si>
    <t>If you want to edit these column, please edit inside the 'Router Collection" sheet</t>
  </si>
  <si>
    <t>Net Profit for Router</t>
  </si>
  <si>
    <r>
      <rPr>
        <b/>
        <sz val="10"/>
        <color rgb="FFFFFFFF"/>
        <rFont val="Arial"/>
      </rPr>
      <t xml:space="preserve">Step 1: Fill up when approaching a new </t>
    </r>
    <r>
      <rPr>
        <b/>
        <sz val="10"/>
        <color rgb="FFFFFF00"/>
        <rFont val="Arial"/>
      </rPr>
      <t xml:space="preserve">FRIDGE </t>
    </r>
    <r>
      <rPr>
        <b/>
        <sz val="10"/>
        <color rgb="FFFFFFFF"/>
        <rFont val="Arial"/>
      </rPr>
      <t>seller</t>
    </r>
  </si>
  <si>
    <t>Tele Handle</t>
  </si>
  <si>
    <t>Fridge Brand</t>
  </si>
  <si>
    <t>Colour</t>
  </si>
  <si>
    <t>Years Used</t>
  </si>
  <si>
    <t>Warranty</t>
  </si>
  <si>
    <t>Pickup Location</t>
  </si>
  <si>
    <t>Listed Price</t>
  </si>
  <si>
    <t>Final Price</t>
  </si>
  <si>
    <t>Contacted by</t>
  </si>
  <si>
    <t>Booked</t>
  </si>
  <si>
    <t>Remarks</t>
  </si>
  <si>
    <t>Grey</t>
  </si>
  <si>
    <t>No</t>
  </si>
  <si>
    <t>Hall 12/13</t>
  </si>
  <si>
    <t>@trisarahtopsss</t>
  </si>
  <si>
    <t>CHiQ</t>
  </si>
  <si>
    <t>Hall 1/2</t>
  </si>
  <si>
    <t>Seller Sold</t>
  </si>
  <si>
    <t>@vikalpjainn</t>
  </si>
  <si>
    <t>North Hill</t>
  </si>
  <si>
    <t>kena ghost</t>
  </si>
  <si>
    <t>@vivalaaaron</t>
  </si>
  <si>
    <t>White</t>
  </si>
  <si>
    <t>Tama/Sara/Meran</t>
  </si>
  <si>
    <t xml:space="preserve">Collect Tuesday </t>
  </si>
  <si>
    <t>@dingdongnar</t>
  </si>
  <si>
    <t>Hall 3/16</t>
  </si>
  <si>
    <t>offs</t>
  </si>
  <si>
    <t>@iSuperLucky</t>
  </si>
  <si>
    <t>unknown</t>
  </si>
  <si>
    <t>Crescent/Pioneer</t>
  </si>
  <si>
    <t>Hall 10/11</t>
  </si>
  <si>
    <t>Previous owner don't know used how long</t>
  </si>
  <si>
    <t>Black</t>
  </si>
  <si>
    <t>deal wednesday</t>
  </si>
  <si>
    <t>Hall 8/9</t>
  </si>
  <si>
    <t>deal (wednesday or thurs) not sure</t>
  </si>
  <si>
    <r>
      <rPr>
        <b/>
        <sz val="10"/>
        <color rgb="FFFFFFFF"/>
        <rFont val="Arial"/>
      </rPr>
      <t xml:space="preserve">Step 2: Fill up collection information for </t>
    </r>
    <r>
      <rPr>
        <b/>
        <sz val="10"/>
        <color rgb="FFFFFF00"/>
        <rFont val="Arial"/>
      </rPr>
      <t>FRIDGE</t>
    </r>
  </si>
  <si>
    <t>Type</t>
  </si>
  <si>
    <t>Buy Price</t>
  </si>
  <si>
    <t>Require Help</t>
  </si>
  <si>
    <t>No. of Ppl Required</t>
  </si>
  <si>
    <t>Collection Date
(DD-MM-YYYY)</t>
  </si>
  <si>
    <t>Time
(HHMM)</t>
  </si>
  <si>
    <t>Personnel Involved</t>
  </si>
  <si>
    <t>Storage Room</t>
  </si>
  <si>
    <t>Collected</t>
  </si>
  <si>
    <t>Payer</t>
  </si>
  <si>
    <t>Reimbursed</t>
  </si>
  <si>
    <t>Date Reimbursed</t>
  </si>
  <si>
    <t>27-04-2024</t>
  </si>
  <si>
    <t>Keith, Aiden, Max</t>
  </si>
  <si>
    <t>Keith, Max</t>
  </si>
  <si>
    <t>Jun Hoe, Max</t>
  </si>
  <si>
    <t>Keith, Max, Aiden</t>
  </si>
  <si>
    <t>Max, Aiden</t>
  </si>
  <si>
    <t>Jun Hoe, Aiden</t>
  </si>
  <si>
    <t xml:space="preserve">Aiden, Jun Hoe </t>
  </si>
  <si>
    <t>Keith,Max</t>
  </si>
  <si>
    <t xml:space="preserve">Aiden, Keith </t>
  </si>
  <si>
    <t>Aiden,Keith,Jun Hoe</t>
  </si>
  <si>
    <t>18/5/2024</t>
  </si>
  <si>
    <r>
      <rPr>
        <b/>
        <sz val="10"/>
        <color rgb="FFFFFFFF"/>
        <rFont val="Arial"/>
      </rPr>
      <t xml:space="preserve">Step 1: Fill up when approaching a new </t>
    </r>
    <r>
      <rPr>
        <b/>
        <sz val="10"/>
        <color rgb="FF00FFFF"/>
        <rFont val="Arial"/>
      </rPr>
      <t>ROUTER</t>
    </r>
    <r>
      <rPr>
        <b/>
        <sz val="10"/>
        <color rgb="FFFFFF00"/>
        <rFont val="Arial"/>
      </rPr>
      <t xml:space="preserve"> </t>
    </r>
    <r>
      <rPr>
        <b/>
        <sz val="10"/>
        <color rgb="FFFFFFFF"/>
        <rFont val="Arial"/>
      </rPr>
      <t>seller</t>
    </r>
  </si>
  <si>
    <t>Router Brand</t>
  </si>
  <si>
    <t>Linksys</t>
  </si>
  <si>
    <t>TPLink</t>
  </si>
  <si>
    <t xml:space="preserve">deal wednesday night </t>
  </si>
  <si>
    <t>Hall 14/15</t>
  </si>
  <si>
    <t xml:space="preserve">Black </t>
  </si>
  <si>
    <r>
      <rPr>
        <b/>
        <sz val="10"/>
        <color rgb="FFFFFFFF"/>
        <rFont val="Arial"/>
      </rPr>
      <t xml:space="preserve">Step 2: Fill up collection information for </t>
    </r>
    <r>
      <rPr>
        <b/>
        <sz val="10"/>
        <color rgb="FF00FFFF"/>
        <rFont val="Arial"/>
      </rPr>
      <t>ROUTER</t>
    </r>
  </si>
  <si>
    <t>Hidden_Primary_Key</t>
  </si>
  <si>
    <t>30-04-2024</t>
  </si>
  <si>
    <t>13-05-2024</t>
  </si>
  <si>
    <t>Date</t>
  </si>
  <si>
    <t>Name</t>
  </si>
  <si>
    <t>Amount</t>
  </si>
  <si>
    <t>28/4/2024</t>
  </si>
  <si>
    <t>Sum</t>
  </si>
  <si>
    <t>30/4/2024</t>
  </si>
  <si>
    <t>Remaining</t>
  </si>
  <si>
    <t xml:space="preserve">Total reimbursed </t>
  </si>
  <si>
    <t>Inventory</t>
  </si>
  <si>
    <t>Financials</t>
  </si>
  <si>
    <t>Statistics</t>
  </si>
  <si>
    <t>Fridge</t>
  </si>
  <si>
    <t>Router</t>
  </si>
  <si>
    <t>Total Owned</t>
  </si>
  <si>
    <t>S/N</t>
  </si>
  <si>
    <t>Seller</t>
  </si>
  <si>
    <t>Storage</t>
  </si>
  <si>
    <t>Brand</t>
  </si>
  <si>
    <t>Income</t>
  </si>
  <si>
    <t>Revenue:</t>
  </si>
  <si>
    <t>Average Years</t>
  </si>
  <si>
    <t>Average Price</t>
  </si>
  <si>
    <t>Median Price</t>
  </si>
  <si>
    <t>Total Income</t>
  </si>
  <si>
    <t>Expenses</t>
  </si>
  <si>
    <t>Cost of Goods Sold:</t>
  </si>
  <si>
    <t>Total Expenses</t>
  </si>
  <si>
    <t>Net Income</t>
  </si>
  <si>
    <t>Budget</t>
  </si>
  <si>
    <t>Initial Amount</t>
  </si>
  <si>
    <t>Budget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</si>
</sst>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"/>
    <numFmt numFmtId="165" formatCode="&quot;$&quot;#,##0.00"/>
    <numFmt numFmtId="166" formatCode="mm\-dd\-yyyy"/>
    <numFmt numFmtId="167" formatCode="[$RM]#,##0.00"/>
    <numFmt numFmtId="168" formatCode="m/d/yyyy"/>
  </numFmts>
  <fonts count="20">
    <font>
      <sz val="10"/>
      <color rgb="FF000000"/>
      <name val="Arial"/>
      <scheme val="minor"/>
    </font>
    <font>
      <b/>
      <sz val="3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  <scheme val="minor"/>
    </font>
    <font>
      <sz val="9"/>
      <color rgb="FF000000"/>
      <name val="&quot;Google Sans Mono&quot;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i/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sz val="10"/>
      <color rgb="FF753800"/>
      <name val="Arial"/>
    </font>
    <font>
      <b/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b/>
      <sz val="10"/>
      <color rgb="FFFFFF00"/>
      <name val="Arial"/>
    </font>
    <font>
      <b/>
      <sz val="10"/>
      <color rgb="FF00FF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C8AA"/>
        <bgColor rgb="FFFFC8AA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3" fillId="0" borderId="4" xfId="0" applyFont="1" applyBorder="1"/>
    <xf numFmtId="164" fontId="3" fillId="0" borderId="4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0" xfId="0" applyFont="1"/>
    <xf numFmtId="164" fontId="6" fillId="0" borderId="4" xfId="0" applyNumberFormat="1" applyFont="1" applyBorder="1"/>
    <xf numFmtId="0" fontId="3" fillId="0" borderId="10" xfId="0" applyFont="1" applyBorder="1"/>
    <xf numFmtId="0" fontId="3" fillId="0" borderId="0" xfId="0" applyFont="1" applyAlignment="1">
      <alignment wrapText="1"/>
    </xf>
    <xf numFmtId="0" fontId="3" fillId="0" borderId="11" xfId="0" applyFont="1" applyBorder="1"/>
    <xf numFmtId="0" fontId="3" fillId="0" borderId="0" xfId="0" applyFont="1" applyAlignment="1">
      <alignment horizontal="center" wrapText="1"/>
    </xf>
    <xf numFmtId="164" fontId="3" fillId="0" borderId="0" xfId="0" applyNumberFormat="1" applyFont="1"/>
    <xf numFmtId="164" fontId="5" fillId="0" borderId="0" xfId="0" applyNumberFormat="1" applyFont="1"/>
    <xf numFmtId="0" fontId="4" fillId="0" borderId="4" xfId="0" applyFont="1" applyBorder="1" applyAlignment="1">
      <alignment horizontal="center" vertical="center"/>
    </xf>
    <xf numFmtId="0" fontId="7" fillId="5" borderId="0" xfId="0" applyFont="1" applyFill="1"/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wrapText="1"/>
    </xf>
    <xf numFmtId="0" fontId="9" fillId="6" borderId="0" xfId="0" applyFont="1" applyFill="1" applyAlignment="1">
      <alignment horizontal="center"/>
    </xf>
    <xf numFmtId="0" fontId="4" fillId="7" borderId="0" xfId="0" applyFont="1" applyFill="1"/>
    <xf numFmtId="0" fontId="4" fillId="7" borderId="0" xfId="0" applyFont="1" applyFill="1" applyAlignment="1">
      <alignment wrapText="1"/>
    </xf>
    <xf numFmtId="164" fontId="4" fillId="7" borderId="0" xfId="0" applyNumberFormat="1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4" fillId="5" borderId="0" xfId="0" applyFont="1" applyFill="1"/>
    <xf numFmtId="165" fontId="4" fillId="5" borderId="0" xfId="0" applyNumberFormat="1" applyFont="1" applyFill="1"/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left" wrapText="1"/>
    </xf>
    <xf numFmtId="0" fontId="3" fillId="7" borderId="0" xfId="0" applyFont="1" applyFill="1"/>
    <xf numFmtId="0" fontId="10" fillId="7" borderId="0" xfId="0" applyFont="1" applyFill="1"/>
    <xf numFmtId="164" fontId="10" fillId="7" borderId="0" xfId="0" applyNumberFormat="1" applyFont="1" applyFill="1"/>
    <xf numFmtId="166" fontId="3" fillId="5" borderId="0" xfId="0" applyNumberFormat="1" applyFont="1" applyFill="1"/>
    <xf numFmtId="0" fontId="3" fillId="5" borderId="0" xfId="0" applyFont="1" applyFill="1"/>
    <xf numFmtId="0" fontId="3" fillId="5" borderId="0" xfId="0" applyFont="1" applyFill="1" applyAlignment="1">
      <alignment horizontal="right"/>
    </xf>
    <xf numFmtId="167" fontId="3" fillId="0" borderId="0" xfId="0" applyNumberFormat="1" applyFont="1"/>
    <xf numFmtId="167" fontId="4" fillId="0" borderId="0" xfId="0" applyNumberFormat="1" applyFont="1"/>
    <xf numFmtId="168" fontId="3" fillId="0" borderId="0" xfId="0" applyNumberFormat="1" applyFont="1"/>
    <xf numFmtId="0" fontId="3" fillId="0" borderId="0" xfId="0" applyFont="1" applyAlignment="1">
      <alignment horizontal="right"/>
    </xf>
    <xf numFmtId="0" fontId="11" fillId="0" borderId="0" xfId="0" applyFont="1"/>
    <xf numFmtId="165" fontId="4" fillId="7" borderId="0" xfId="0" applyNumberFormat="1" applyFont="1" applyFill="1"/>
    <xf numFmtId="0" fontId="4" fillId="7" borderId="0" xfId="0" applyFont="1" applyFill="1" applyAlignment="1">
      <alignment horizontal="center" wrapText="1"/>
    </xf>
    <xf numFmtId="0" fontId="3" fillId="7" borderId="0" xfId="0" applyFont="1" applyFill="1" applyAlignment="1">
      <alignment horizontal="right"/>
    </xf>
    <xf numFmtId="166" fontId="3" fillId="7" borderId="0" xfId="0" applyNumberFormat="1" applyFont="1" applyFill="1"/>
    <xf numFmtId="168" fontId="3" fillId="0" borderId="0" xfId="0" applyNumberFormat="1" applyFont="1" applyAlignment="1">
      <alignment wrapText="1"/>
    </xf>
    <xf numFmtId="166" fontId="3" fillId="7" borderId="0" xfId="0" applyNumberFormat="1" applyFont="1" applyFill="1" applyAlignment="1">
      <alignment horizontal="right"/>
    </xf>
    <xf numFmtId="166" fontId="12" fillId="8" borderId="0" xfId="0" applyNumberFormat="1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13" fillId="9" borderId="0" xfId="0" applyFont="1" applyFill="1" applyAlignment="1">
      <alignment horizontal="left" vertical="top"/>
    </xf>
    <xf numFmtId="0" fontId="12" fillId="8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168" fontId="12" fillId="8" borderId="0" xfId="0" applyNumberFormat="1" applyFont="1" applyFill="1" applyAlignment="1">
      <alignment horizontal="right" wrapText="1"/>
    </xf>
    <xf numFmtId="168" fontId="3" fillId="0" borderId="0" xfId="0" applyNumberFormat="1" applyFont="1" applyAlignment="1">
      <alignment horizontal="center"/>
    </xf>
    <xf numFmtId="0" fontId="3" fillId="0" borderId="3" xfId="0" applyFont="1" applyBorder="1"/>
    <xf numFmtId="0" fontId="15" fillId="0" borderId="0" xfId="0" applyFont="1"/>
    <xf numFmtId="0" fontId="15" fillId="0" borderId="20" xfId="0" applyFont="1" applyBorder="1"/>
    <xf numFmtId="0" fontId="16" fillId="0" borderId="3" xfId="0" applyFont="1" applyBorder="1" applyAlignment="1">
      <alignment horizontal="right"/>
    </xf>
    <xf numFmtId="0" fontId="0" fillId="5" borderId="0" xfId="0" applyFill="1"/>
    <xf numFmtId="164" fontId="0" fillId="5" borderId="0" xfId="0" applyNumberFormat="1" applyFill="1"/>
    <xf numFmtId="0" fontId="16" fillId="0" borderId="0" xfId="0" applyFont="1"/>
    <xf numFmtId="0" fontId="3" fillId="0" borderId="1" xfId="0" applyFont="1" applyBorder="1"/>
    <xf numFmtId="164" fontId="3" fillId="0" borderId="5" xfId="0" applyNumberFormat="1" applyFont="1" applyBorder="1"/>
    <xf numFmtId="2" fontId="4" fillId="0" borderId="5" xfId="0" applyNumberFormat="1" applyFont="1" applyBorder="1"/>
    <xf numFmtId="0" fontId="3" fillId="0" borderId="5" xfId="0" applyFont="1" applyBorder="1"/>
    <xf numFmtId="0" fontId="3" fillId="0" borderId="3" xfId="0" applyFont="1" applyBorder="1" applyAlignment="1">
      <alignment horizontal="right"/>
    </xf>
    <xf numFmtId="164" fontId="3" fillId="0" borderId="6" xfId="0" applyNumberFormat="1" applyFont="1" applyBorder="1"/>
    <xf numFmtId="164" fontId="4" fillId="0" borderId="6" xfId="0" applyNumberFormat="1" applyFont="1" applyBorder="1"/>
    <xf numFmtId="0" fontId="3" fillId="0" borderId="13" xfId="0" applyFont="1" applyBorder="1"/>
    <xf numFmtId="164" fontId="4" fillId="0" borderId="7" xfId="0" applyNumberFormat="1" applyFont="1" applyBorder="1"/>
    <xf numFmtId="0" fontId="4" fillId="12" borderId="15" xfId="0" applyFont="1" applyFill="1" applyBorder="1"/>
    <xf numFmtId="164" fontId="4" fillId="12" borderId="4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13" xfId="0" applyFont="1" applyBorder="1" applyAlignment="1">
      <alignment horizontal="right"/>
    </xf>
    <xf numFmtId="0" fontId="3" fillId="0" borderId="2" xfId="0" applyFont="1" applyBorder="1"/>
    <xf numFmtId="0" fontId="4" fillId="13" borderId="15" xfId="0" applyFont="1" applyFill="1" applyBorder="1"/>
    <xf numFmtId="164" fontId="4" fillId="13" borderId="4" xfId="0" applyNumberFormat="1" applyFont="1" applyFill="1" applyBorder="1"/>
    <xf numFmtId="0" fontId="4" fillId="0" borderId="13" xfId="0" applyFont="1" applyBorder="1"/>
    <xf numFmtId="0" fontId="4" fillId="14" borderId="15" xfId="0" applyFont="1" applyFill="1" applyBorder="1"/>
    <xf numFmtId="164" fontId="4" fillId="14" borderId="4" xfId="0" applyNumberFormat="1" applyFont="1" applyFill="1" applyBorder="1"/>
    <xf numFmtId="0" fontId="16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4" borderId="1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1" xfId="0" applyFont="1" applyBorder="1"/>
    <xf numFmtId="0" fontId="2" fillId="0" borderId="14" xfId="0" applyFont="1" applyBorder="1"/>
    <xf numFmtId="0" fontId="8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11" borderId="18" xfId="0" applyFont="1" applyFill="1" applyBorder="1" applyAlignment="1">
      <alignment horizontal="center"/>
    </xf>
    <xf numFmtId="0" fontId="2" fillId="0" borderId="19" xfId="0" applyFont="1" applyBorder="1"/>
    <xf numFmtId="0" fontId="8" fillId="6" borderId="15" xfId="0" applyFont="1" applyFill="1" applyBorder="1" applyAlignment="1">
      <alignment horizontal="center"/>
    </xf>
    <xf numFmtId="0" fontId="2" fillId="0" borderId="17" xfId="0" applyFont="1" applyBorder="1"/>
    <xf numFmtId="0" fontId="2" fillId="0" borderId="16" xfId="0" applyFont="1" applyBorder="1"/>
    <xf numFmtId="0" fontId="17" fillId="6" borderId="0" xfId="0" applyFont="1" applyFill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3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10" borderId="18" xfId="0" applyFont="1" applyFill="1" applyBorder="1" applyAlignment="1">
      <alignment horizontal="center"/>
    </xf>
  </cellXfs>
  <cellStyles count="1">
    <cellStyle name="Normal" xfId="0" builtinId="0"/>
  </cellStyles>
  <dxfs count="27">
    <dxf>
      <fill>
        <patternFill patternType="solid">
          <fgColor rgb="FF57BB8A"/>
          <bgColor rgb="FF57BB8A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2CC"/>
          <bgColor rgb="FFFFF2CC"/>
        </patternFill>
      </fill>
    </dxf>
    <dxf>
      <font>
        <color theme="1"/>
      </font>
      <fill>
        <patternFill patternType="solid">
          <fgColor theme="8"/>
          <bgColor theme="8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000000"/>
      </font>
      <fill>
        <patternFill patternType="solid">
          <fgColor rgb="FF00FFFF"/>
          <bgColor rgb="FF00FFF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000000"/>
      </font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68"/>
  <sheetViews>
    <sheetView tabSelected="1" topLeftCell="F1" workbookViewId="0">
      <selection activeCell="J8" sqref="J8"/>
    </sheetView>
  </sheetViews>
  <sheetFormatPr defaultColWidth="12.6640625" defaultRowHeight="15.75" customHeight="1"/>
  <cols>
    <col min="2" max="2" width="8.33203125" customWidth="1"/>
    <col min="3" max="3" width="25.44140625" customWidth="1"/>
    <col min="6" max="6" width="16.6640625" customWidth="1"/>
    <col min="7" max="7" width="13.77734375" customWidth="1"/>
    <col min="8" max="8" width="18.77734375" customWidth="1"/>
    <col min="9" max="9" width="22.88671875" customWidth="1"/>
    <col min="10" max="10" width="20.44140625" customWidth="1"/>
    <col min="13" max="13" width="16.21875" customWidth="1"/>
    <col min="14" max="14" width="15.88671875" customWidth="1"/>
  </cols>
  <sheetData>
    <row r="1" spans="1:38" ht="13.2">
      <c r="A1" s="83" t="s">
        <v>0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38" ht="24.75" customHeight="1">
      <c r="A2" s="85"/>
      <c r="B2" s="82"/>
      <c r="C2" s="82"/>
      <c r="D2" s="82"/>
      <c r="E2" s="82"/>
      <c r="F2" s="82"/>
      <c r="G2" s="82"/>
      <c r="H2" s="82"/>
      <c r="I2" s="82"/>
      <c r="J2" s="82"/>
      <c r="K2" s="82"/>
      <c r="M2" s="1"/>
    </row>
    <row r="3" spans="1:38" ht="13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38" ht="13.2">
      <c r="A4" s="86" t="s">
        <v>12</v>
      </c>
      <c r="B4" s="3">
        <v>1</v>
      </c>
      <c r="C4" s="3" t="s">
        <v>13</v>
      </c>
      <c r="D4" s="3" t="str">
        <f>VLOOKUP($F4,' Fridge Tracking'!$A$3:$D$23,3,FALSE)</f>
        <v>White</v>
      </c>
      <c r="E4" s="3">
        <f>VLOOKUP($F4,' Fridge Tracking'!$A$3:$D$23,4,FALSE)</f>
        <v>1</v>
      </c>
      <c r="F4" s="3" t="s">
        <v>14</v>
      </c>
      <c r="G4" s="3" t="str">
        <f ca="1">VLOOKUP(F4,'Fridge Collection'!$B$3:$M$18, 12, FALSE)</f>
        <v>Keith</v>
      </c>
      <c r="H4" s="3" t="str">
        <f ca="1">VLOOKUP(F4,'Fridge Collection'!$B$3:$K$18,10,FALSE)</f>
        <v>Max</v>
      </c>
      <c r="I4" s="4">
        <f>VLOOKUP(F4,' Fridge Tracking'!$A$3:$H$23,8,FALSE)</f>
        <v>40</v>
      </c>
      <c r="J4" s="4">
        <v>100</v>
      </c>
      <c r="K4" s="3" t="s">
        <v>15</v>
      </c>
    </row>
    <row r="5" spans="1:38" ht="13.2">
      <c r="A5" s="87"/>
      <c r="B5" s="3">
        <v>2</v>
      </c>
      <c r="C5" s="3" t="s">
        <v>13</v>
      </c>
      <c r="D5" s="3" t="str">
        <f>VLOOKUP($F5,' Fridge Tracking'!$A$3:$D$23,3,FALSE)</f>
        <v>White</v>
      </c>
      <c r="E5" s="3">
        <f>VLOOKUP($F5,' Fridge Tracking'!$A$3:$D$23,4,FALSE)</f>
        <v>1.5</v>
      </c>
      <c r="F5" s="3" t="s">
        <v>16</v>
      </c>
      <c r="G5" s="3" t="str">
        <f ca="1">VLOOKUP(F5,'Fridge Collection'!$B$3:$M$18, 12, FALSE)</f>
        <v>Aiden</v>
      </c>
      <c r="H5" s="3" t="str">
        <f ca="1">VLOOKUP(F5,'Fridge Collection'!$B$3:$K$18,10,FALSE)</f>
        <v>Max</v>
      </c>
      <c r="I5" s="4">
        <f>VLOOKUP(F5,' Fridge Tracking'!$A$3:$H$23,8,FALSE)</f>
        <v>35</v>
      </c>
      <c r="J5" s="4">
        <v>110</v>
      </c>
      <c r="K5" s="3" t="s">
        <v>17</v>
      </c>
    </row>
    <row r="6" spans="1:38" ht="13.2">
      <c r="A6" s="87"/>
      <c r="B6" s="3">
        <v>3</v>
      </c>
      <c r="C6" s="3" t="s">
        <v>13</v>
      </c>
      <c r="D6" s="3" t="str">
        <f>VLOOKUP($F6,' Fridge Tracking'!$A$3:$D$23,3,FALSE)</f>
        <v>Grey</v>
      </c>
      <c r="E6" s="3">
        <f>VLOOKUP($F6,' Fridge Tracking'!$A$3:$D$23,4,FALSE)</f>
        <v>3</v>
      </c>
      <c r="F6" s="3" t="s">
        <v>18</v>
      </c>
      <c r="G6" s="3" t="str">
        <f ca="1">VLOOKUP(F6,'Fridge Collection'!$B$3:$M$18, 12, FALSE)</f>
        <v>Aiden</v>
      </c>
      <c r="H6" s="3" t="str">
        <f ca="1">VLOOKUP(F6,'Fridge Collection'!$B$3:$K$18,10,FALSE)</f>
        <v>Jun Hoe</v>
      </c>
      <c r="I6" s="4">
        <f>VLOOKUP(F6,' Fridge Tracking'!$A$3:$H$23,8,FALSE)</f>
        <v>30</v>
      </c>
      <c r="J6" s="4">
        <v>100</v>
      </c>
      <c r="K6" s="3" t="s">
        <v>15</v>
      </c>
    </row>
    <row r="7" spans="1:38" ht="13.2">
      <c r="A7" s="87"/>
      <c r="B7" s="3">
        <v>4</v>
      </c>
      <c r="C7" s="3" t="s">
        <v>13</v>
      </c>
      <c r="D7" s="3" t="str">
        <f>VLOOKUP($F7,' Fridge Tracking'!$A$3:$D$23,3,FALSE)</f>
        <v>White</v>
      </c>
      <c r="E7" s="3">
        <f>VLOOKUP($F7,' Fridge Tracking'!$A$3:$D$23,4,FALSE)</f>
        <v>1.5</v>
      </c>
      <c r="F7" s="3" t="s">
        <v>19</v>
      </c>
      <c r="G7" s="3" t="str">
        <f ca="1">VLOOKUP(F7,'Fridge Collection'!$B$3:$M$18, 12, FALSE)</f>
        <v>Aiden</v>
      </c>
      <c r="H7" s="3" t="str">
        <f ca="1">VLOOKUP(F7,'Fridge Collection'!$B$3:$K$18,10,FALSE)</f>
        <v>Jun Hoe</v>
      </c>
      <c r="I7" s="4">
        <f>VLOOKUP(F7,' Fridge Tracking'!$A$3:$H$23,8,FALSE)</f>
        <v>50</v>
      </c>
      <c r="J7" s="4">
        <v>100</v>
      </c>
      <c r="K7" s="3" t="s">
        <v>20</v>
      </c>
    </row>
    <row r="8" spans="1:38" ht="13.2">
      <c r="A8" s="88"/>
      <c r="B8" s="3">
        <v>5</v>
      </c>
      <c r="C8" s="3" t="s">
        <v>13</v>
      </c>
      <c r="D8" s="3" t="str">
        <f>VLOOKUP($F8,' Fridge Tracking'!$A$3:$D$23,3,FALSE)</f>
        <v>White</v>
      </c>
      <c r="E8" s="3">
        <f>VLOOKUP($F8,' Fridge Tracking'!$A$3:$D$23,4,FALSE)</f>
        <v>0.4</v>
      </c>
      <c r="F8" s="3" t="s">
        <v>21</v>
      </c>
      <c r="G8" s="3" t="str">
        <f ca="1">VLOOKUP(F8,'Fridge Collection'!$B$3:$M$18, 12, FALSE)</f>
        <v>Aiden</v>
      </c>
      <c r="H8" s="3" t="str">
        <f ca="1">VLOOKUP(F8,'Fridge Collection'!$B$3:$K$18,10,FALSE)</f>
        <v>Aiden</v>
      </c>
      <c r="I8" s="4">
        <f>VLOOKUP(F8,' Fridge Tracking'!$A$3:$H$23,8,FALSE)</f>
        <v>30</v>
      </c>
      <c r="J8" s="4">
        <v>110</v>
      </c>
      <c r="K8" s="3" t="s">
        <v>17</v>
      </c>
    </row>
    <row r="9" spans="1:38" ht="13.2">
      <c r="A9" s="86" t="s">
        <v>22</v>
      </c>
      <c r="B9" s="3">
        <v>6</v>
      </c>
      <c r="C9" s="3" t="s">
        <v>13</v>
      </c>
      <c r="D9" s="3" t="str">
        <f>VLOOKUP($F9,' Fridge Tracking'!$A$3:$D$23,3,FALSE)</f>
        <v>Grey</v>
      </c>
      <c r="E9" s="3">
        <f>VLOOKUP($F9,' Fridge Tracking'!$A$3:$D$23,4,FALSE)</f>
        <v>2</v>
      </c>
      <c r="F9" s="1" t="s">
        <v>23</v>
      </c>
      <c r="G9" s="3" t="str">
        <f ca="1">VLOOKUP(F9,'Fridge Collection'!$B$3:$M$18, 12, FALSE)</f>
        <v>Aiden</v>
      </c>
      <c r="H9" s="3" t="str">
        <f ca="1">VLOOKUP(F9,'Fridge Collection'!$B$3:$K$18,10,FALSE)</f>
        <v>Aiden</v>
      </c>
      <c r="I9" s="4">
        <f>VLOOKUP(F9,' Fridge Tracking'!$A$3:$H$23,8,FALSE)</f>
        <v>50</v>
      </c>
      <c r="J9" s="4">
        <v>100</v>
      </c>
      <c r="K9" s="3" t="s">
        <v>24</v>
      </c>
    </row>
    <row r="10" spans="1:38" ht="13.2">
      <c r="A10" s="87"/>
      <c r="B10" s="3">
        <v>7</v>
      </c>
      <c r="C10" s="3" t="s">
        <v>13</v>
      </c>
      <c r="D10" s="3" t="str">
        <f>VLOOKUP($F10,' Fridge Tracking'!$A$3:$D$23,3,FALSE)</f>
        <v>Grey</v>
      </c>
      <c r="E10" s="3">
        <f>VLOOKUP($F10,' Fridge Tracking'!$A$3:$D$23,4,FALSE)</f>
        <v>1.5</v>
      </c>
      <c r="F10" s="3" t="s">
        <v>25</v>
      </c>
      <c r="G10" s="3" t="str">
        <f ca="1">VLOOKUP(F10,'Fridge Collection'!$B$3:$M$18, 12, FALSE)</f>
        <v>Keith</v>
      </c>
      <c r="H10" s="3" t="str">
        <f ca="1">VLOOKUP(F10,'Fridge Collection'!$B$3:$K$18,10,FALSE)</f>
        <v>Keith</v>
      </c>
      <c r="I10" s="4">
        <f>VLOOKUP(F10,' Fridge Tracking'!$A$3:$H$23,8,FALSE)</f>
        <v>45</v>
      </c>
      <c r="J10" s="4">
        <v>100</v>
      </c>
      <c r="K10" s="3" t="s">
        <v>17</v>
      </c>
    </row>
    <row r="11" spans="1:38" ht="13.2">
      <c r="A11" s="87"/>
      <c r="B11" s="3">
        <v>8</v>
      </c>
      <c r="C11" s="3" t="s">
        <v>13</v>
      </c>
      <c r="D11" s="3" t="str">
        <f>VLOOKUP($F11,' Fridge Tracking'!$A$3:$D$23,3,FALSE)</f>
        <v>Grey</v>
      </c>
      <c r="E11" s="3">
        <f>VLOOKUP($F11,' Fridge Tracking'!$A$3:$D$23,4,FALSE)</f>
        <v>0.5</v>
      </c>
      <c r="F11" s="3" t="s">
        <v>26</v>
      </c>
      <c r="G11" s="3" t="str">
        <f ca="1">VLOOKUP(F11,'Fridge Collection'!$B$3:$M$18, 12, FALSE)</f>
        <v>Keith</v>
      </c>
      <c r="H11" s="3" t="str">
        <f ca="1">VLOOKUP(F11,'Fridge Collection'!$B$3:$K$18,10,FALSE)</f>
        <v>Keith</v>
      </c>
      <c r="I11" s="4">
        <f>VLOOKUP(F11,' Fridge Tracking'!$A$3:$H$23,8,FALSE)</f>
        <v>30</v>
      </c>
      <c r="J11" s="4">
        <v>100</v>
      </c>
      <c r="K11" s="3" t="s">
        <v>24</v>
      </c>
    </row>
    <row r="12" spans="1:38" ht="13.2">
      <c r="A12" s="87"/>
      <c r="B12" s="3">
        <v>9</v>
      </c>
      <c r="C12" s="3" t="s">
        <v>13</v>
      </c>
      <c r="D12" s="3" t="str">
        <f>VLOOKUP($F12,' Fridge Tracking'!$A$3:$D$23,3,FALSE)</f>
        <v>Black</v>
      </c>
      <c r="E12" s="3">
        <f>VLOOKUP($F12,' Fridge Tracking'!$A$3:$D$23,4,FALSE)</f>
        <v>0.33</v>
      </c>
      <c r="F12" s="3" t="s">
        <v>27</v>
      </c>
      <c r="G12" s="3" t="str">
        <f ca="1">VLOOKUP(F12,'Fridge Collection'!$B$3:$M$18, 12, FALSE)</f>
        <v>Keith</v>
      </c>
      <c r="H12" s="3" t="str">
        <f ca="1">VLOOKUP(F12,'Fridge Collection'!$B$3:$K$18,10,FALSE)</f>
        <v>Max</v>
      </c>
      <c r="I12" s="4">
        <f>VLOOKUP(F12,' Fridge Tracking'!$A$3:$H$23,8,FALSE)</f>
        <v>50</v>
      </c>
      <c r="J12" s="4">
        <v>110</v>
      </c>
      <c r="K12" s="3" t="s">
        <v>20</v>
      </c>
    </row>
    <row r="13" spans="1:38" ht="13.2">
      <c r="A13" s="87"/>
      <c r="B13" s="3">
        <v>10</v>
      </c>
      <c r="C13" s="3" t="s">
        <v>13</v>
      </c>
      <c r="D13" s="3" t="str">
        <f>VLOOKUP($F13,' Fridge Tracking'!$A$3:$D$23,3,FALSE)</f>
        <v>Grey</v>
      </c>
      <c r="E13" s="3">
        <f>VLOOKUP($F13,' Fridge Tracking'!$A$3:$D$23,4,FALSE)</f>
        <v>0.5</v>
      </c>
      <c r="F13" s="3" t="s">
        <v>28</v>
      </c>
      <c r="G13" s="3" t="str">
        <f ca="1">VLOOKUP(F13,'Fridge Collection'!$B$3:$M$18, 12, FALSE)</f>
        <v>Jun Hoe</v>
      </c>
      <c r="H13" s="3" t="str">
        <f ca="1">VLOOKUP(F13,'Fridge Collection'!$B$3:$K$18,10,FALSE)</f>
        <v>Jun Hoe</v>
      </c>
      <c r="I13" s="4">
        <f>VLOOKUP(F13,' Fridge Tracking'!$A$3:$H$23,8,FALSE)</f>
        <v>45</v>
      </c>
      <c r="J13" s="4">
        <v>120</v>
      </c>
      <c r="K13" s="3" t="s">
        <v>17</v>
      </c>
      <c r="V13" s="5"/>
    </row>
    <row r="14" spans="1:38" ht="13.2">
      <c r="A14" s="87"/>
      <c r="B14" s="3">
        <v>11</v>
      </c>
      <c r="C14" s="3" t="s">
        <v>13</v>
      </c>
      <c r="D14" s="3" t="str">
        <f>VLOOKUP($F14,' Fridge Tracking'!$A$3:$D$23,3,FALSE)</f>
        <v>Grey</v>
      </c>
      <c r="E14" s="3">
        <f>VLOOKUP($F14,' Fridge Tracking'!$A$3:$D$23,4,FALSE)</f>
        <v>2</v>
      </c>
      <c r="F14" s="3" t="s">
        <v>29</v>
      </c>
      <c r="G14" s="3" t="str">
        <f ca="1">VLOOKUP(F14,'Fridge Collection'!$B$3:$M$18, 12, FALSE)</f>
        <v>Keith</v>
      </c>
      <c r="H14" s="3" t="str">
        <f ca="1">VLOOKUP(F14,'Fridge Collection'!$B$3:$K$18,10,FALSE)</f>
        <v>Keith</v>
      </c>
      <c r="I14" s="4">
        <f>VLOOKUP(F14,' Fridge Tracking'!$A$3:$H$23,8,FALSE)</f>
        <v>40</v>
      </c>
      <c r="J14" s="4">
        <v>100</v>
      </c>
      <c r="K14" s="3" t="s">
        <v>24</v>
      </c>
      <c r="V14" s="6"/>
      <c r="AE14" s="7"/>
      <c r="AF14" s="7"/>
      <c r="AG14" s="7"/>
      <c r="AH14" s="7"/>
      <c r="AI14" s="7"/>
      <c r="AJ14" s="7"/>
      <c r="AK14" s="7"/>
      <c r="AL14" s="7"/>
    </row>
    <row r="15" spans="1:38" ht="13.2">
      <c r="A15" s="88"/>
      <c r="B15" s="3">
        <v>12</v>
      </c>
      <c r="C15" s="3" t="s">
        <v>13</v>
      </c>
      <c r="D15" s="3" t="str">
        <f>VLOOKUP($F15,' Fridge Tracking'!$A$3:$D$23,3,FALSE)</f>
        <v>Grey</v>
      </c>
      <c r="E15" s="3">
        <f>VLOOKUP($F15,' Fridge Tracking'!$A$3:$D$23,4,FALSE)</f>
        <v>0.8</v>
      </c>
      <c r="F15" s="3" t="s">
        <v>30</v>
      </c>
      <c r="G15" s="3" t="str">
        <f ca="1">VLOOKUP(F15,'Fridge Collection'!$B$3:$M$18, 12, FALSE)</f>
        <v>Aiden</v>
      </c>
      <c r="H15" s="3" t="str">
        <f ca="1">VLOOKUP(F15,'Fridge Collection'!$B$3:$K$18,10,FALSE)</f>
        <v>Aiden</v>
      </c>
      <c r="I15" s="4">
        <f>VLOOKUP(F15,' Fridge Tracking'!$A$3:$H$23,8,FALSE)</f>
        <v>30</v>
      </c>
      <c r="J15" s="4">
        <v>100</v>
      </c>
      <c r="K15" s="3" t="s">
        <v>24</v>
      </c>
      <c r="V15" s="6"/>
      <c r="AE15" s="7"/>
      <c r="AF15" s="7"/>
      <c r="AG15" s="7"/>
      <c r="AH15" s="7"/>
      <c r="AI15" s="7"/>
      <c r="AJ15" s="7"/>
      <c r="AK15" s="7"/>
      <c r="AL15" s="7"/>
    </row>
    <row r="16" spans="1:38" ht="13.2">
      <c r="A16" s="86" t="s">
        <v>31</v>
      </c>
      <c r="B16" s="3">
        <v>13</v>
      </c>
      <c r="C16" s="3" t="s">
        <v>13</v>
      </c>
      <c r="D16" s="3" t="str">
        <f>VLOOKUP($F16,' Fridge Tracking'!$A$3:$D$23,3,FALSE)</f>
        <v>White</v>
      </c>
      <c r="E16" s="3">
        <f>VLOOKUP($F16,' Fridge Tracking'!$A$3:$D$23,4,FALSE)</f>
        <v>0.33</v>
      </c>
      <c r="F16" s="1" t="s">
        <v>32</v>
      </c>
      <c r="G16" s="3" t="str">
        <f ca="1">VLOOKUP(F16,'Fridge Collection'!$B$3:$M$18, 12, FALSE)</f>
        <v>Aiden</v>
      </c>
      <c r="H16" s="3" t="str">
        <f ca="1">VLOOKUP(F16,'Fridge Collection'!$B$3:$K$18,10,FALSE)</f>
        <v>Keith</v>
      </c>
      <c r="I16" s="4">
        <f>VLOOKUP(F16,' Fridge Tracking'!$A$3:$H$23,8,FALSE)</f>
        <v>55</v>
      </c>
      <c r="J16" s="4">
        <v>150</v>
      </c>
      <c r="K16" s="3" t="s">
        <v>20</v>
      </c>
      <c r="V16" s="6"/>
      <c r="AE16" s="7"/>
      <c r="AF16" s="7"/>
      <c r="AG16" s="7"/>
      <c r="AH16" s="7"/>
      <c r="AI16" s="7"/>
      <c r="AJ16" s="7"/>
      <c r="AK16" s="7"/>
      <c r="AL16" s="7"/>
    </row>
    <row r="17" spans="1:46" ht="13.2">
      <c r="A17" s="88"/>
      <c r="B17" s="3">
        <v>14</v>
      </c>
      <c r="C17" s="3" t="s">
        <v>13</v>
      </c>
      <c r="D17" s="3" t="str">
        <f>VLOOKUP($F17,' Fridge Tracking'!$A$3:$D$23,3,FALSE)</f>
        <v>Grey</v>
      </c>
      <c r="E17" s="3">
        <f>VLOOKUP($F17,' Fridge Tracking'!$A$3:$D$23,4,FALSE)</f>
        <v>1</v>
      </c>
      <c r="F17" s="3" t="s">
        <v>33</v>
      </c>
      <c r="G17" s="3" t="str">
        <f ca="1">VLOOKUP(F17,'Fridge Collection'!$B$3:$M$18, 12, FALSE)</f>
        <v>Max</v>
      </c>
      <c r="H17" s="3" t="str">
        <f ca="1">VLOOKUP(F17,'Fridge Collection'!$B$3:$K$18,10,FALSE)</f>
        <v>Jun Hoe</v>
      </c>
      <c r="I17" s="4">
        <f>VLOOKUP(F17,' Fridge Tracking'!$A$3:$H$23,8,FALSE)</f>
        <v>46</v>
      </c>
      <c r="J17" s="8">
        <v>0</v>
      </c>
      <c r="K17" s="3" t="s">
        <v>20</v>
      </c>
      <c r="V17" s="9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ht="13.2">
      <c r="A18" s="86" t="s">
        <v>34</v>
      </c>
      <c r="B18" s="3">
        <v>15</v>
      </c>
      <c r="C18" s="3" t="s">
        <v>13</v>
      </c>
      <c r="D18" s="3" t="str">
        <f>VLOOKUP($F18,' Fridge Tracking'!$A$3:$D$23,3,FALSE)</f>
        <v>White</v>
      </c>
      <c r="E18" s="3">
        <f>VLOOKUP($F18,' Fridge Tracking'!$A$3:$D$23,4,FALSE)</f>
        <v>1.5</v>
      </c>
      <c r="F18" s="3" t="s">
        <v>35</v>
      </c>
      <c r="G18" s="3" t="str">
        <f ca="1">VLOOKUP(F18,'Fridge Collection'!$B$3:$M$18, 12, FALSE)</f>
        <v>Keith</v>
      </c>
      <c r="H18" s="3" t="str">
        <f ca="1">VLOOKUP(F18,'Fridge Collection'!$B$3:$K$18,10,FALSE)</f>
        <v>Max</v>
      </c>
      <c r="I18" s="4">
        <f>VLOOKUP(F18,' Fridge Tracking'!$A$3:$H$23,8,FALSE)</f>
        <v>35</v>
      </c>
      <c r="J18" s="4">
        <v>120</v>
      </c>
      <c r="K18" s="3" t="s">
        <v>20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ht="13.2">
      <c r="A19" s="88"/>
      <c r="B19" s="3">
        <v>16</v>
      </c>
      <c r="C19" s="3" t="s">
        <v>13</v>
      </c>
      <c r="D19" s="3" t="str">
        <f>VLOOKUP($F19,' Fridge Tracking'!$A$3:$D$23,3,FALSE)</f>
        <v>White</v>
      </c>
      <c r="E19" s="3">
        <f>VLOOKUP($F19,' Fridge Tracking'!$A$3:$D$23,4,FALSE)</f>
        <v>1</v>
      </c>
      <c r="F19" s="3" t="s">
        <v>36</v>
      </c>
      <c r="G19" s="3" t="str">
        <f ca="1">VLOOKUP(F19,'Fridge Collection'!$B$3:$M$18, 12, FALSE)</f>
        <v>Keith</v>
      </c>
      <c r="H19" s="3" t="str">
        <f ca="1">VLOOKUP(F19,'Fridge Collection'!$B$3:$K$18,10,FALSE)</f>
        <v>Keith</v>
      </c>
      <c r="I19" s="4">
        <f>VLOOKUP(F19,' Fridge Tracking'!$A$3:$H$23,8,FALSE)</f>
        <v>35</v>
      </c>
      <c r="J19" s="4">
        <v>110</v>
      </c>
      <c r="K19" s="3" t="s">
        <v>20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46" ht="13.2">
      <c r="G20" s="81" t="s">
        <v>37</v>
      </c>
      <c r="H20" s="82"/>
      <c r="I20" s="11" t="str">
        <f>CONCATENATE("Sum of Bought_Amount:  ", SUM(I4:I19))</f>
        <v>Sum of Bought_Amount:  646</v>
      </c>
      <c r="J20" s="11" t="str">
        <f>CONCATENATE("Sum of Sales_Amount: ", SUM($J$4:$J$19))</f>
        <v>Sum of Sales_Amount: 1630</v>
      </c>
      <c r="V20" s="12"/>
      <c r="W20" s="13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ht="13.2">
      <c r="G21" s="82"/>
      <c r="H21" s="82"/>
      <c r="I21" s="1" t="s">
        <v>38</v>
      </c>
      <c r="J21" s="11"/>
      <c r="M21" s="1">
        <f>J21</f>
        <v>0</v>
      </c>
      <c r="V21" s="12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spans="1:46" ht="13.2"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pans="1:46" ht="13.2"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ht="13.2">
      <c r="A24" s="89" t="s">
        <v>39</v>
      </c>
      <c r="B24" s="84"/>
      <c r="C24" s="84"/>
      <c r="D24" s="84"/>
      <c r="E24" s="84"/>
      <c r="F24" s="84"/>
      <c r="G24" s="84"/>
      <c r="H24" s="84"/>
      <c r="I24" s="84"/>
      <c r="J24" s="84"/>
      <c r="K24" s="90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ht="13.2">
      <c r="A25" s="91"/>
      <c r="B25" s="92"/>
      <c r="C25" s="92"/>
      <c r="D25" s="92"/>
      <c r="E25" s="92"/>
      <c r="F25" s="92"/>
      <c r="G25" s="92"/>
      <c r="H25" s="92"/>
      <c r="I25" s="92"/>
      <c r="J25" s="92"/>
      <c r="K25" s="93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ht="13.2">
      <c r="A26" s="2" t="s">
        <v>40</v>
      </c>
      <c r="B26" s="2" t="s">
        <v>41</v>
      </c>
      <c r="C26" s="2" t="s">
        <v>42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M26" s="2" t="s">
        <v>43</v>
      </c>
      <c r="N26" s="2" t="s">
        <v>44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ht="13.2">
      <c r="A27" s="86" t="s">
        <v>45</v>
      </c>
      <c r="B27" s="3">
        <v>1</v>
      </c>
      <c r="C27" s="3" t="s">
        <v>46</v>
      </c>
      <c r="D27" s="3" t="str">
        <f>VLOOKUP($F27,'Router Tracking'!$A$3:$C$15,3,FALSE)</f>
        <v xml:space="preserve">White </v>
      </c>
      <c r="E27" s="3" t="s">
        <v>13</v>
      </c>
      <c r="F27" s="3" t="s">
        <v>47</v>
      </c>
      <c r="G27" s="3" t="str">
        <f ca="1">VLOOKUP($F27,'Router Collection'!$B$3:$N$16, 13, FALSE)</f>
        <v>Aiden</v>
      </c>
      <c r="H27" s="3" t="str">
        <f ca="1">VLOOKUP($F$27&amp;$I$27,'Router Collection'!$K$3:$Q$16,2,FALSE)</f>
        <v>Aiden</v>
      </c>
      <c r="I27" s="4">
        <f>VLOOKUP($F27,'Router Tracking'!$A$3:$F$15,6,FALSE)</f>
        <v>10</v>
      </c>
      <c r="J27" s="4">
        <v>30</v>
      </c>
      <c r="K27" s="3" t="s">
        <v>17</v>
      </c>
      <c r="M27" s="3" t="s">
        <v>48</v>
      </c>
      <c r="N27" s="3" t="s">
        <v>49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6" ht="13.2">
      <c r="A28" s="87"/>
      <c r="B28" s="3">
        <v>2</v>
      </c>
      <c r="C28" s="3" t="s">
        <v>50</v>
      </c>
      <c r="D28" s="3" t="str">
        <f>VLOOKUP($F28,'Router Tracking'!$A$3:$C$15,3,FALSE)</f>
        <v xml:space="preserve">White </v>
      </c>
      <c r="E28" s="3" t="s">
        <v>13</v>
      </c>
      <c r="F28" s="3" t="s">
        <v>51</v>
      </c>
      <c r="G28" s="3" t="str">
        <f ca="1">VLOOKUP($F28,'Router Collection'!$B$3:$N$16, 13, FALSE)</f>
        <v>Aiden</v>
      </c>
      <c r="H28" s="3" t="str">
        <f ca="1">VLOOKUP($F$28&amp;$I$28,'Router Collection'!$K$3:$Q$16,2,FALSE)</f>
        <v>Keith</v>
      </c>
      <c r="I28" s="4">
        <f>VLOOKUP($F28,'Router Tracking'!$A$3:$F$15,6,FALSE)</f>
        <v>13</v>
      </c>
      <c r="J28" s="4">
        <v>20</v>
      </c>
      <c r="K28" s="3" t="s">
        <v>17</v>
      </c>
      <c r="M28" s="3" t="s">
        <v>52</v>
      </c>
      <c r="N28" s="3" t="s">
        <v>53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ht="13.2">
      <c r="A29" s="87"/>
      <c r="B29" s="3">
        <v>3</v>
      </c>
      <c r="C29" s="3" t="s">
        <v>50</v>
      </c>
      <c r="D29" s="3" t="str">
        <f>VLOOKUP($F29,'Router Tracking'!$A$3:$C$15,3,FALSE)</f>
        <v xml:space="preserve">White </v>
      </c>
      <c r="E29" s="3" t="s">
        <v>13</v>
      </c>
      <c r="F29" s="3" t="s">
        <v>28</v>
      </c>
      <c r="G29" s="3" t="str">
        <f ca="1">VLOOKUP($F29,'Router Collection'!$B$3:$N$16, 13, FALSE)</f>
        <v>Jun Hoe</v>
      </c>
      <c r="H29" s="3" t="str">
        <f ca="1">VLOOKUP($F$29&amp;$I$29,'Router Collection'!$K$3:$Q$16,2,FALSE)</f>
        <v>Jun Hoe</v>
      </c>
      <c r="I29" s="4">
        <f>VLOOKUP($F29,'Router Tracking'!$A$3:$F$15,6,FALSE)</f>
        <v>10</v>
      </c>
      <c r="J29" s="4">
        <v>20</v>
      </c>
      <c r="K29" s="3" t="s">
        <v>17</v>
      </c>
      <c r="M29" s="3" t="s">
        <v>52</v>
      </c>
      <c r="N29" s="3" t="s">
        <v>53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ht="13.2">
      <c r="A30" s="87"/>
      <c r="B30" s="3">
        <v>4</v>
      </c>
      <c r="C30" s="3" t="s">
        <v>50</v>
      </c>
      <c r="D30" s="3" t="str">
        <f>VLOOKUP($F30,'Router Tracking'!$A$3:$C$15,3,FALSE)</f>
        <v xml:space="preserve">White </v>
      </c>
      <c r="E30" s="3" t="s">
        <v>13</v>
      </c>
      <c r="F30" s="3" t="s">
        <v>54</v>
      </c>
      <c r="G30" s="3" t="str">
        <f ca="1">VLOOKUP($F30,'Router Collection'!$B$3:$N$16, 13, FALSE)</f>
        <v>Jun Hoe</v>
      </c>
      <c r="H30" s="3" t="str">
        <f ca="1">VLOOKUP($F$30&amp;$I$30,'Router Collection'!$K$3:$Q$16,2,FALSE)</f>
        <v>Keith</v>
      </c>
      <c r="I30" s="4">
        <v>7</v>
      </c>
      <c r="J30" s="4">
        <v>20</v>
      </c>
      <c r="K30" s="3" t="s">
        <v>17</v>
      </c>
      <c r="M30" s="3" t="s">
        <v>52</v>
      </c>
      <c r="N30" s="3" t="s">
        <v>53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ht="13.2">
      <c r="A31" s="87"/>
      <c r="B31" s="3">
        <v>5</v>
      </c>
      <c r="C31" s="3" t="s">
        <v>55</v>
      </c>
      <c r="D31" s="3" t="str">
        <f>VLOOKUP($F31,'Router Tracking'!$A$3:$C$15,3,FALSE)</f>
        <v xml:space="preserve">White </v>
      </c>
      <c r="E31" s="3" t="s">
        <v>13</v>
      </c>
      <c r="F31" s="3" t="s">
        <v>54</v>
      </c>
      <c r="G31" s="3" t="str">
        <f ca="1">VLOOKUP($F31,'Router Collection'!$B$3:$N$16, 13, FALSE)</f>
        <v>Jun Hoe</v>
      </c>
      <c r="H31" s="3" t="str">
        <f ca="1">VLOOKUP($F$31&amp;$I$31,'Router Collection'!$K$3:$Q$16,2,FALSE)</f>
        <v>Keith</v>
      </c>
      <c r="I31" s="4">
        <v>8</v>
      </c>
      <c r="J31" s="4">
        <v>35</v>
      </c>
      <c r="K31" s="3" t="s">
        <v>17</v>
      </c>
      <c r="M31" s="3" t="s">
        <v>56</v>
      </c>
      <c r="N31" s="3" t="s">
        <v>57</v>
      </c>
      <c r="AE31" s="7"/>
      <c r="AF31" s="7"/>
      <c r="AG31" s="7"/>
      <c r="AH31" s="7"/>
      <c r="AI31" s="7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</row>
    <row r="32" spans="1:46" ht="13.2">
      <c r="A32" s="87"/>
      <c r="B32" s="3">
        <v>6</v>
      </c>
      <c r="C32" s="3" t="s">
        <v>58</v>
      </c>
      <c r="D32" s="3" t="s">
        <v>59</v>
      </c>
      <c r="E32" s="3" t="s">
        <v>13</v>
      </c>
      <c r="F32" s="3" t="s">
        <v>60</v>
      </c>
      <c r="G32" s="3" t="s">
        <v>17</v>
      </c>
      <c r="H32" s="3" t="s">
        <v>24</v>
      </c>
      <c r="I32" s="4">
        <v>5</v>
      </c>
      <c r="J32" s="4">
        <v>20</v>
      </c>
      <c r="K32" s="3" t="s">
        <v>24</v>
      </c>
      <c r="M32" s="3"/>
      <c r="N32" s="3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ht="13.2">
      <c r="A33" s="87"/>
      <c r="B33" s="3">
        <v>7</v>
      </c>
      <c r="C33" s="3" t="s">
        <v>46</v>
      </c>
      <c r="D33" s="3" t="str">
        <f>VLOOKUP($F33,'Router Tracking'!$A$3:$C$15,3,FALSE)</f>
        <v xml:space="preserve">White </v>
      </c>
      <c r="E33" s="3" t="s">
        <v>13</v>
      </c>
      <c r="F33" s="3" t="s">
        <v>61</v>
      </c>
      <c r="G33" s="3" t="str">
        <f ca="1">VLOOKUP($F33,'Router Collection'!$B$3:$N$16, 13, FALSE)</f>
        <v>Jun Hoe</v>
      </c>
      <c r="H33" s="3" t="str">
        <f ca="1">VLOOKUP(F33&amp;I33,'Router Collection'!$K$3:$Q$16,2,FALSE)</f>
        <v>Jun Hoe</v>
      </c>
      <c r="I33" s="4">
        <f>VLOOKUP($F33,'Router Tracking'!$A$3:$F$15,6,FALSE)</f>
        <v>10</v>
      </c>
      <c r="J33" s="4">
        <v>25</v>
      </c>
      <c r="K33" s="3" t="s">
        <v>17</v>
      </c>
      <c r="M33" s="3" t="s">
        <v>62</v>
      </c>
      <c r="N33" s="3" t="s">
        <v>57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6" ht="13.2">
      <c r="A34" s="87"/>
      <c r="B34" s="3">
        <v>8</v>
      </c>
      <c r="C34" s="3" t="s">
        <v>46</v>
      </c>
      <c r="D34" s="3" t="str">
        <f>VLOOKUP($F34,'Router Tracking'!$A$3:$C$15,3,FALSE)</f>
        <v xml:space="preserve">White </v>
      </c>
      <c r="E34" s="3" t="s">
        <v>13</v>
      </c>
      <c r="F34" s="3" t="s">
        <v>63</v>
      </c>
      <c r="G34" s="3" t="str">
        <f ca="1">VLOOKUP($F34,'Router Collection'!$B$3:$N$16, 13, FALSE)</f>
        <v>Aiden</v>
      </c>
      <c r="H34" s="3" t="s">
        <v>17</v>
      </c>
      <c r="I34" s="4">
        <f>VLOOKUP($F34,'Router Tracking'!$A$3:$F$15,6,FALSE)</f>
        <v>10</v>
      </c>
      <c r="J34" s="4">
        <v>25</v>
      </c>
      <c r="K34" s="3" t="s">
        <v>17</v>
      </c>
      <c r="M34" s="3" t="s">
        <v>64</v>
      </c>
      <c r="N34" s="3" t="s">
        <v>57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ht="13.2">
      <c r="A35" s="87"/>
      <c r="B35" s="3">
        <v>9</v>
      </c>
      <c r="C35" s="3" t="s">
        <v>65</v>
      </c>
      <c r="D35" s="3" t="str">
        <f>VLOOKUP($F35,'Router Tracking'!$A$3:$C$15,3,FALSE)</f>
        <v xml:space="preserve">Black </v>
      </c>
      <c r="E35" s="3" t="s">
        <v>13</v>
      </c>
      <c r="F35" s="3" t="s">
        <v>66</v>
      </c>
      <c r="G35" s="3" t="str">
        <f ca="1">VLOOKUP($F35,'Router Collection'!$B$3:$N$16, 13, FALSE)</f>
        <v>Jun Hoe</v>
      </c>
      <c r="H35" s="3" t="str">
        <f ca="1">VLOOKUP($F$35&amp;$I$35,'Router Collection'!$K$3:$Q$16,2,FALSE)</f>
        <v>Aiden</v>
      </c>
      <c r="I35" s="4">
        <f>VLOOKUP($F35,'Router Tracking'!$A$3:$F$15,6,FALSE)</f>
        <v>10</v>
      </c>
      <c r="J35" s="4">
        <v>70</v>
      </c>
      <c r="K35" s="3" t="s">
        <v>17</v>
      </c>
      <c r="M35" s="3" t="s">
        <v>67</v>
      </c>
      <c r="N35" s="3" t="s">
        <v>57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ht="13.2">
      <c r="A36" s="87"/>
      <c r="B36" s="3">
        <v>10</v>
      </c>
      <c r="C36" s="3" t="s">
        <v>68</v>
      </c>
      <c r="D36" s="3" t="str">
        <f>VLOOKUP($F36,'Router Tracking'!$A$3:$C$15,3,FALSE)</f>
        <v xml:space="preserve">Black </v>
      </c>
      <c r="E36" s="3" t="s">
        <v>13</v>
      </c>
      <c r="F36" s="3" t="s">
        <v>69</v>
      </c>
      <c r="G36" s="3" t="str">
        <f ca="1">VLOOKUP($F36,'Router Collection'!$B$3:$N$16, 13, FALSE)</f>
        <v>Aiden</v>
      </c>
      <c r="H36" s="3" t="str">
        <f ca="1">VLOOKUP(F36&amp;I36,'Router Collection'!$K$3:$Q$16,2,FALSE)</f>
        <v>Aiden</v>
      </c>
      <c r="I36" s="4">
        <f>VLOOKUP($F36,'Router Tracking'!$A$3:$F$15,6,FALSE)</f>
        <v>10</v>
      </c>
      <c r="J36" s="4">
        <v>60</v>
      </c>
      <c r="K36" s="3" t="s">
        <v>17</v>
      </c>
      <c r="M36" s="3" t="s">
        <v>70</v>
      </c>
      <c r="N36" s="3" t="s">
        <v>57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 spans="1:46" ht="13.2">
      <c r="A37" s="88"/>
      <c r="B37" s="3">
        <v>11</v>
      </c>
      <c r="C37" s="3" t="s">
        <v>58</v>
      </c>
      <c r="D37" s="3" t="str">
        <f>VLOOKUP($F37,'Router Tracking'!$A$3:$C$15,3,FALSE)</f>
        <v xml:space="preserve">White </v>
      </c>
      <c r="E37" s="3" t="s">
        <v>13</v>
      </c>
      <c r="F37" s="3" t="s">
        <v>71</v>
      </c>
      <c r="G37" s="3" t="str">
        <f ca="1">VLOOKUP($F37,'Router Collection'!$B$3:$N$16, 13, FALSE)</f>
        <v>Aiden</v>
      </c>
      <c r="H37" s="3" t="str">
        <f ca="1">VLOOKUP($F$37&amp;$I$37,'Router Collection'!$K$3:$Q$16,2,FALSE)</f>
        <v>Aiden</v>
      </c>
      <c r="I37" s="4">
        <f>VLOOKUP($F37,'Router Tracking'!$A$3:$F$15,6,FALSE)</f>
        <v>10</v>
      </c>
      <c r="J37" s="4">
        <v>35</v>
      </c>
      <c r="K37" s="3" t="s">
        <v>17</v>
      </c>
      <c r="M37" s="3" t="s">
        <v>72</v>
      </c>
      <c r="N37" s="3" t="s">
        <v>57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46" ht="13.2">
      <c r="A38" s="15" t="s">
        <v>73</v>
      </c>
      <c r="B38" s="3">
        <v>12</v>
      </c>
      <c r="C38" s="3" t="s">
        <v>13</v>
      </c>
      <c r="D38" s="3" t="str">
        <f>VLOOKUP($F38,'Router Tracking'!$A$3:$C$15,3,FALSE)</f>
        <v xml:space="preserve">White </v>
      </c>
      <c r="E38" s="3" t="s">
        <v>13</v>
      </c>
      <c r="F38" s="3" t="s">
        <v>74</v>
      </c>
      <c r="G38" s="3" t="str">
        <f ca="1">VLOOKUP($F38,'Router Collection'!$B$3:$N$16, 13, FALSE)</f>
        <v>Keith</v>
      </c>
      <c r="H38" s="3" t="s">
        <v>17</v>
      </c>
      <c r="I38" s="4">
        <f>VLOOKUP($F38,'Router Tracking'!$A$3:$F$15,6,FALSE)</f>
        <v>10</v>
      </c>
      <c r="J38" s="4">
        <v>25</v>
      </c>
      <c r="K38" s="3" t="s">
        <v>17</v>
      </c>
      <c r="M38" s="3" t="s">
        <v>75</v>
      </c>
      <c r="N38" s="3" t="s">
        <v>57</v>
      </c>
      <c r="AE38" s="7"/>
      <c r="AF38" s="7"/>
      <c r="AG38" s="7"/>
      <c r="AH38" s="7"/>
      <c r="AI38" s="7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1:46" ht="13.2">
      <c r="A39" s="15" t="s">
        <v>76</v>
      </c>
      <c r="B39" s="3">
        <v>13</v>
      </c>
      <c r="C39" s="3" t="s">
        <v>13</v>
      </c>
      <c r="D39" s="3" t="str">
        <f>VLOOKUP($F39,'Router Tracking'!$A$3:$C$15,3,FALSE)</f>
        <v>Black</v>
      </c>
      <c r="E39" s="3" t="s">
        <v>13</v>
      </c>
      <c r="F39" s="3" t="s">
        <v>77</v>
      </c>
      <c r="G39" s="3" t="str">
        <f ca="1">VLOOKUP($F39,'Router Collection'!$B$3:$N$16, 13, FALSE)</f>
        <v>Keith</v>
      </c>
      <c r="H39" s="3" t="s">
        <v>17</v>
      </c>
      <c r="I39" s="4">
        <f>VLOOKUP($F39,'Router Tracking'!$A$3:$F$15,6,FALSE)</f>
        <v>10</v>
      </c>
      <c r="J39" s="4">
        <v>35</v>
      </c>
      <c r="K39" s="3" t="s">
        <v>17</v>
      </c>
      <c r="M39" s="3" t="s">
        <v>78</v>
      </c>
      <c r="N39" s="3" t="s">
        <v>57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1:46" ht="13.2">
      <c r="A40" s="15" t="s">
        <v>79</v>
      </c>
      <c r="B40" s="3">
        <v>14</v>
      </c>
      <c r="C40" s="3" t="s">
        <v>13</v>
      </c>
      <c r="D40" s="3" t="str">
        <f>VLOOKUP($F40,'Router Tracking'!$A$3:$C$15,3,FALSE)</f>
        <v xml:space="preserve">Black </v>
      </c>
      <c r="E40" s="3" t="s">
        <v>13</v>
      </c>
      <c r="F40" s="3" t="s">
        <v>36</v>
      </c>
      <c r="G40" s="3" t="str">
        <f ca="1">VLOOKUP($F40,'Router Collection'!$B$3:$N$16, 13, FALSE)</f>
        <v>Aiden</v>
      </c>
      <c r="H40" s="3" t="str">
        <f ca="1">VLOOKUP($F$40&amp;$I$40,'Router Collection'!$K$3:$Q$16,2,FALSE)</f>
        <v>Aiden</v>
      </c>
      <c r="I40" s="4">
        <f>VLOOKUP($F40,'Router Tracking'!$A$3:$F$15,6,FALSE)</f>
        <v>5</v>
      </c>
      <c r="J40" s="4">
        <v>33</v>
      </c>
      <c r="K40" s="3" t="s">
        <v>17</v>
      </c>
      <c r="M40" s="3" t="s">
        <v>80</v>
      </c>
      <c r="N40" s="3" t="s">
        <v>57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ht="13.2">
      <c r="G41" s="81" t="s">
        <v>81</v>
      </c>
      <c r="H41" s="82"/>
      <c r="I41" s="11" t="str">
        <f>CONCATENATE("Sum of Bought_Amount:  ", SUM($I$27:$I$40))</f>
        <v>Sum of Bought_Amount:  128</v>
      </c>
      <c r="J41" s="11" t="str">
        <f>CONCATENATE("Sum of Sales_Amount:  ", SUM($J$27:$J$40))</f>
        <v>Sum of Sales_Amount:  453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ht="13.2">
      <c r="G42" s="82"/>
      <c r="H42" s="82"/>
      <c r="I42" s="1" t="s">
        <v>82</v>
      </c>
      <c r="J42" s="11"/>
      <c r="O42" s="1">
        <f>J42</f>
        <v>0</v>
      </c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1:46" ht="13.2"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 spans="1:46" ht="13.2"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ht="13.2"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ht="13.2"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ht="13.2">
      <c r="H47" s="16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ht="13.2"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4:46" ht="13.2"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4:46" ht="13.2"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 spans="4:46" ht="13.2"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 spans="4:46" ht="13.2"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4:46" ht="13.2"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5" spans="4:46" ht="13.2">
      <c r="D55" s="1"/>
      <c r="G55" s="1"/>
      <c r="H55" s="1"/>
    </row>
    <row r="56" spans="4:46" ht="13.2">
      <c r="D56" s="1"/>
      <c r="G56" s="1"/>
      <c r="H56" s="1"/>
    </row>
    <row r="57" spans="4:46" ht="13.2">
      <c r="D57" s="1"/>
      <c r="G57" s="1"/>
      <c r="H57" s="1"/>
    </row>
    <row r="58" spans="4:46" ht="13.2">
      <c r="D58" s="1"/>
      <c r="G58" s="1"/>
      <c r="H58" s="1"/>
    </row>
    <row r="59" spans="4:46" ht="13.2">
      <c r="D59" s="1"/>
      <c r="G59" s="1"/>
      <c r="H59" s="1"/>
    </row>
    <row r="60" spans="4:46" ht="13.2">
      <c r="D60" s="1"/>
      <c r="G60" s="1"/>
      <c r="H60" s="1"/>
    </row>
    <row r="61" spans="4:46" ht="13.2">
      <c r="D61" s="1"/>
      <c r="G61" s="1"/>
      <c r="H61" s="1"/>
    </row>
    <row r="62" spans="4:46" ht="13.2">
      <c r="D62" s="1"/>
      <c r="G62" s="1"/>
      <c r="H62" s="1"/>
    </row>
    <row r="63" spans="4:46" ht="13.2">
      <c r="D63" s="1"/>
      <c r="G63" s="1"/>
      <c r="H63" s="1"/>
    </row>
    <row r="64" spans="4:46" ht="13.2">
      <c r="D64" s="1"/>
      <c r="G64" s="1"/>
      <c r="H64" s="1"/>
    </row>
    <row r="65" spans="4:8" ht="13.2">
      <c r="D65" s="1"/>
      <c r="G65" s="1"/>
      <c r="H65" s="1"/>
    </row>
    <row r="66" spans="4:8" ht="13.2">
      <c r="D66" s="1"/>
      <c r="G66" s="1"/>
      <c r="H66" s="1"/>
    </row>
    <row r="67" spans="4:8" ht="13.2">
      <c r="D67" s="1"/>
      <c r="G67" s="1"/>
      <c r="H67" s="1"/>
    </row>
    <row r="68" spans="4:8" ht="13.2">
      <c r="D68" s="1"/>
      <c r="G68" s="1"/>
      <c r="H68" s="1"/>
    </row>
  </sheetData>
  <mergeCells count="9">
    <mergeCell ref="G20:H21"/>
    <mergeCell ref="G41:H42"/>
    <mergeCell ref="A1:K2"/>
    <mergeCell ref="A4:A8"/>
    <mergeCell ref="A9:A15"/>
    <mergeCell ref="A16:A17"/>
    <mergeCell ref="A18:A19"/>
    <mergeCell ref="A24:K25"/>
    <mergeCell ref="A27:A37"/>
  </mergeCells>
  <conditionalFormatting sqref="A40">
    <cfRule type="expression" dxfId="26" priority="2">
      <formula>($N19=TRUE)</formula>
    </cfRule>
    <cfRule type="expression" dxfId="25" priority="3">
      <formula>($K37="Yes")</formula>
    </cfRule>
  </conditionalFormatting>
  <conditionalFormatting sqref="F9 F29">
    <cfRule type="expression" dxfId="24" priority="7">
      <formula>($J9="Yes")</formula>
    </cfRule>
  </conditionalFormatting>
  <conditionalFormatting sqref="F16">
    <cfRule type="expression" dxfId="23" priority="6">
      <formula>($J15="Yes")</formula>
    </cfRule>
  </conditionalFormatting>
  <conditionalFormatting sqref="F27:F36 A27:B40 D27:D40 G27:K40">
    <cfRule type="expression" dxfId="22" priority="8">
      <formula>($N9=TRUE)</formula>
    </cfRule>
  </conditionalFormatting>
  <conditionalFormatting sqref="F27:F38">
    <cfRule type="expression" dxfId="21" priority="5">
      <formula>($H27="Yes")</formula>
    </cfRule>
  </conditionalFormatting>
  <conditionalFormatting sqref="F28">
    <cfRule type="expression" dxfId="20" priority="4">
      <formula>(#REF!="Yes")</formula>
    </cfRule>
  </conditionalFormatting>
  <conditionalFormatting sqref="F32">
    <cfRule type="expression" dxfId="19" priority="1">
      <formula>($N32=TRUE)</formula>
    </cfRule>
  </conditionalFormatting>
  <conditionalFormatting sqref="G4:I20 K4:K20 J4:J21 F13:F15 B17:C20 F17:F20 A18:A20 D20:E20 F27:F36 A27:B40 D27:D40 K27:K40 G27:I41 J27:J42">
    <cfRule type="expression" dxfId="18" priority="9">
      <formula>($K4="Yes")</formula>
    </cfRule>
  </conditionalFormatting>
  <dataValidations count="1">
    <dataValidation type="list" allowBlank="1" showErrorMessage="1" sqref="G4:H19 K4:K19 G27:H40 K27:K40" xr:uid="{00000000-0002-0000-0000-000000000000}">
      <formula1>"Keith,Jun Hoe,Max,Aiden,None"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K1002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15.6640625" customWidth="1"/>
    <col min="2" max="2" width="13.88671875" customWidth="1"/>
    <col min="3" max="3" width="8.88671875" customWidth="1"/>
    <col min="4" max="4" width="12.44140625" customWidth="1"/>
    <col min="5" max="5" width="12.88671875" customWidth="1"/>
    <col min="6" max="6" width="19.109375" customWidth="1"/>
    <col min="8" max="8" width="11.88671875" customWidth="1"/>
    <col min="9" max="9" width="14" customWidth="1"/>
    <col min="10" max="10" width="16.109375" customWidth="1"/>
    <col min="11" max="11" width="34.109375" customWidth="1"/>
    <col min="13" max="13" width="14.77734375" customWidth="1"/>
  </cols>
  <sheetData>
    <row r="1" spans="1:11" ht="13.2">
      <c r="A1" s="94" t="s">
        <v>83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3.2">
      <c r="A2" s="17" t="s">
        <v>84</v>
      </c>
      <c r="B2" s="17" t="s">
        <v>85</v>
      </c>
      <c r="C2" s="17" t="s">
        <v>86</v>
      </c>
      <c r="D2" s="17" t="s">
        <v>87</v>
      </c>
      <c r="E2" s="17" t="s">
        <v>88</v>
      </c>
      <c r="F2" s="17" t="s">
        <v>89</v>
      </c>
      <c r="G2" s="18" t="s">
        <v>90</v>
      </c>
      <c r="H2" s="18" t="s">
        <v>91</v>
      </c>
      <c r="I2" s="17" t="s">
        <v>92</v>
      </c>
      <c r="J2" s="17" t="s">
        <v>93</v>
      </c>
      <c r="K2" s="19" t="s">
        <v>94</v>
      </c>
    </row>
    <row r="3" spans="1:11" ht="13.2">
      <c r="A3" s="1" t="s">
        <v>23</v>
      </c>
      <c r="B3" s="1" t="s">
        <v>22</v>
      </c>
      <c r="C3" s="1" t="s">
        <v>95</v>
      </c>
      <c r="D3" s="1">
        <v>2</v>
      </c>
      <c r="E3" s="1" t="s">
        <v>96</v>
      </c>
      <c r="F3" s="13" t="s">
        <v>97</v>
      </c>
      <c r="G3" s="13">
        <v>50</v>
      </c>
      <c r="H3" s="13">
        <v>50</v>
      </c>
      <c r="I3" s="1" t="s">
        <v>17</v>
      </c>
      <c r="J3" s="1" t="s">
        <v>57</v>
      </c>
      <c r="K3" s="10"/>
    </row>
    <row r="4" spans="1:11" ht="13.2" hidden="1">
      <c r="A4" s="1" t="s">
        <v>98</v>
      </c>
      <c r="B4" s="1" t="s">
        <v>99</v>
      </c>
      <c r="C4" s="1"/>
      <c r="D4" s="1">
        <v>1</v>
      </c>
      <c r="E4" s="1"/>
      <c r="F4" s="13" t="s">
        <v>100</v>
      </c>
      <c r="G4" s="13">
        <v>60</v>
      </c>
      <c r="H4" s="13">
        <v>60</v>
      </c>
      <c r="I4" s="1" t="s">
        <v>20</v>
      </c>
      <c r="J4" s="1" t="s">
        <v>96</v>
      </c>
      <c r="K4" s="10" t="s">
        <v>101</v>
      </c>
    </row>
    <row r="5" spans="1:11" ht="13.2" hidden="1">
      <c r="A5" s="1" t="s">
        <v>102</v>
      </c>
      <c r="B5" s="1" t="s">
        <v>31</v>
      </c>
      <c r="E5" s="1"/>
      <c r="F5" s="13" t="s">
        <v>103</v>
      </c>
      <c r="G5" s="13">
        <v>49</v>
      </c>
      <c r="H5" s="13"/>
      <c r="I5" s="1" t="s">
        <v>20</v>
      </c>
      <c r="J5" s="1" t="s">
        <v>96</v>
      </c>
      <c r="K5" s="10" t="s">
        <v>104</v>
      </c>
    </row>
    <row r="6" spans="1:11" ht="13.2" hidden="1">
      <c r="A6" s="1" t="s">
        <v>105</v>
      </c>
      <c r="B6" s="1" t="s">
        <v>12</v>
      </c>
      <c r="E6" s="1"/>
      <c r="F6" s="13" t="s">
        <v>103</v>
      </c>
      <c r="G6" s="13">
        <v>65</v>
      </c>
      <c r="H6" s="13"/>
      <c r="I6" s="1" t="s">
        <v>20</v>
      </c>
      <c r="J6" s="1" t="s">
        <v>96</v>
      </c>
      <c r="K6" s="10" t="s">
        <v>104</v>
      </c>
    </row>
    <row r="7" spans="1:11" ht="13.2">
      <c r="A7" s="1" t="s">
        <v>32</v>
      </c>
      <c r="B7" s="1" t="s">
        <v>31</v>
      </c>
      <c r="C7" s="1" t="s">
        <v>106</v>
      </c>
      <c r="D7" s="1">
        <v>0.33</v>
      </c>
      <c r="E7" s="1" t="s">
        <v>96</v>
      </c>
      <c r="F7" s="13" t="s">
        <v>107</v>
      </c>
      <c r="G7" s="13">
        <v>75</v>
      </c>
      <c r="H7" s="13">
        <v>55</v>
      </c>
      <c r="I7" s="1" t="s">
        <v>17</v>
      </c>
      <c r="J7" s="1" t="s">
        <v>57</v>
      </c>
      <c r="K7" s="10" t="s">
        <v>108</v>
      </c>
    </row>
    <row r="8" spans="1:11" ht="13.2" hidden="1">
      <c r="A8" s="1" t="s">
        <v>109</v>
      </c>
      <c r="B8" s="1" t="s">
        <v>12</v>
      </c>
      <c r="C8" s="1"/>
      <c r="D8" s="1">
        <v>3</v>
      </c>
      <c r="E8" s="1" t="s">
        <v>96</v>
      </c>
      <c r="F8" s="13" t="s">
        <v>110</v>
      </c>
      <c r="G8" s="13">
        <v>60</v>
      </c>
      <c r="H8" s="13">
        <v>50</v>
      </c>
      <c r="I8" s="1" t="s">
        <v>15</v>
      </c>
      <c r="J8" s="1" t="s">
        <v>96</v>
      </c>
      <c r="K8" s="10" t="s">
        <v>111</v>
      </c>
    </row>
    <row r="9" spans="1:11" ht="13.2">
      <c r="A9" s="1" t="s">
        <v>25</v>
      </c>
      <c r="B9" s="1" t="s">
        <v>22</v>
      </c>
      <c r="C9" s="1" t="s">
        <v>95</v>
      </c>
      <c r="D9" s="1">
        <v>1.5</v>
      </c>
      <c r="E9" s="1" t="s">
        <v>96</v>
      </c>
      <c r="F9" s="13" t="s">
        <v>107</v>
      </c>
      <c r="G9" s="13">
        <v>50</v>
      </c>
      <c r="H9" s="13">
        <v>45</v>
      </c>
      <c r="I9" s="1" t="s">
        <v>24</v>
      </c>
      <c r="J9" s="1" t="s">
        <v>57</v>
      </c>
      <c r="K9" s="10"/>
    </row>
    <row r="10" spans="1:11" ht="13.2">
      <c r="A10" s="1" t="s">
        <v>14</v>
      </c>
      <c r="B10" s="1" t="s">
        <v>12</v>
      </c>
      <c r="C10" s="1" t="s">
        <v>106</v>
      </c>
      <c r="D10" s="1">
        <v>1</v>
      </c>
      <c r="E10" s="1" t="s">
        <v>96</v>
      </c>
      <c r="F10" s="13" t="s">
        <v>107</v>
      </c>
      <c r="G10" s="13">
        <v>80</v>
      </c>
      <c r="H10" s="13">
        <v>40</v>
      </c>
      <c r="I10" s="1" t="s">
        <v>24</v>
      </c>
      <c r="J10" s="1" t="s">
        <v>57</v>
      </c>
      <c r="K10" s="10"/>
    </row>
    <row r="11" spans="1:11" ht="13.2" hidden="1">
      <c r="A11" s="1" t="s">
        <v>112</v>
      </c>
      <c r="B11" s="1" t="s">
        <v>22</v>
      </c>
      <c r="D11" s="1" t="s">
        <v>113</v>
      </c>
      <c r="E11" s="1" t="s">
        <v>96</v>
      </c>
      <c r="F11" s="13" t="s">
        <v>114</v>
      </c>
      <c r="G11" s="13">
        <v>45</v>
      </c>
      <c r="H11" s="13"/>
      <c r="I11" s="1" t="s">
        <v>15</v>
      </c>
      <c r="J11" s="1" t="s">
        <v>96</v>
      </c>
      <c r="K11" s="10" t="s">
        <v>104</v>
      </c>
    </row>
    <row r="12" spans="1:11" ht="26.4">
      <c r="A12" s="1" t="s">
        <v>26</v>
      </c>
      <c r="B12" s="1" t="s">
        <v>22</v>
      </c>
      <c r="C12" s="1" t="s">
        <v>95</v>
      </c>
      <c r="D12" s="1">
        <v>0.5</v>
      </c>
      <c r="E12" s="1" t="s">
        <v>96</v>
      </c>
      <c r="F12" s="13" t="s">
        <v>115</v>
      </c>
      <c r="G12" s="13">
        <v>40</v>
      </c>
      <c r="H12" s="13">
        <v>30</v>
      </c>
      <c r="I12" s="1" t="s">
        <v>24</v>
      </c>
      <c r="J12" s="1" t="s">
        <v>57</v>
      </c>
      <c r="K12" s="10" t="s">
        <v>116</v>
      </c>
    </row>
    <row r="13" spans="1:11" ht="13.2">
      <c r="A13" s="1" t="s">
        <v>33</v>
      </c>
      <c r="B13" s="1" t="s">
        <v>31</v>
      </c>
      <c r="C13" s="1" t="s">
        <v>95</v>
      </c>
      <c r="D13" s="1">
        <v>1</v>
      </c>
      <c r="E13" s="1" t="s">
        <v>96</v>
      </c>
      <c r="F13" s="13" t="s">
        <v>107</v>
      </c>
      <c r="G13" s="13">
        <v>50</v>
      </c>
      <c r="H13" s="13">
        <v>46</v>
      </c>
      <c r="I13" s="1" t="s">
        <v>20</v>
      </c>
      <c r="J13" s="1" t="s">
        <v>57</v>
      </c>
      <c r="K13" s="10"/>
    </row>
    <row r="14" spans="1:11" ht="13.2">
      <c r="A14" s="1" t="s">
        <v>35</v>
      </c>
      <c r="B14" s="1" t="s">
        <v>34</v>
      </c>
      <c r="C14" s="1" t="s">
        <v>106</v>
      </c>
      <c r="D14" s="1">
        <v>1.5</v>
      </c>
      <c r="E14" s="1" t="s">
        <v>96</v>
      </c>
      <c r="F14" s="13" t="s">
        <v>103</v>
      </c>
      <c r="G14" s="13">
        <v>50</v>
      </c>
      <c r="H14" s="13">
        <v>35</v>
      </c>
      <c r="I14" s="1" t="s">
        <v>24</v>
      </c>
      <c r="J14" s="1" t="s">
        <v>57</v>
      </c>
      <c r="K14" s="10"/>
    </row>
    <row r="15" spans="1:11" ht="13.2">
      <c r="A15" s="1" t="s">
        <v>27</v>
      </c>
      <c r="B15" s="1" t="s">
        <v>22</v>
      </c>
      <c r="C15" s="1" t="s">
        <v>117</v>
      </c>
      <c r="D15" s="1">
        <v>0.33</v>
      </c>
      <c r="E15" s="1" t="s">
        <v>96</v>
      </c>
      <c r="F15" s="13" t="s">
        <v>103</v>
      </c>
      <c r="G15" s="13">
        <v>50</v>
      </c>
      <c r="H15" s="13">
        <v>50</v>
      </c>
      <c r="I15" s="1" t="s">
        <v>24</v>
      </c>
      <c r="J15" s="1" t="s">
        <v>57</v>
      </c>
      <c r="K15" s="10"/>
    </row>
    <row r="16" spans="1:11" ht="13.2">
      <c r="A16" s="1" t="s">
        <v>16</v>
      </c>
      <c r="B16" s="1" t="s">
        <v>12</v>
      </c>
      <c r="C16" s="1" t="s">
        <v>106</v>
      </c>
      <c r="D16" s="1">
        <v>1.5</v>
      </c>
      <c r="E16" s="1" t="s">
        <v>96</v>
      </c>
      <c r="F16" s="13" t="s">
        <v>103</v>
      </c>
      <c r="G16" s="13">
        <v>60</v>
      </c>
      <c r="H16" s="13">
        <v>35</v>
      </c>
      <c r="I16" s="1" t="s">
        <v>17</v>
      </c>
      <c r="J16" s="1" t="s">
        <v>57</v>
      </c>
      <c r="K16" s="10"/>
    </row>
    <row r="17" spans="1:11" ht="13.2">
      <c r="A17" s="1" t="s">
        <v>18</v>
      </c>
      <c r="B17" s="1" t="s">
        <v>12</v>
      </c>
      <c r="C17" s="1" t="s">
        <v>95</v>
      </c>
      <c r="D17" s="1">
        <v>3</v>
      </c>
      <c r="E17" s="1" t="s">
        <v>96</v>
      </c>
      <c r="F17" s="13" t="s">
        <v>100</v>
      </c>
      <c r="G17" s="13">
        <v>40</v>
      </c>
      <c r="H17" s="13">
        <v>30</v>
      </c>
      <c r="I17" s="1" t="s">
        <v>17</v>
      </c>
      <c r="J17" s="1" t="s">
        <v>57</v>
      </c>
      <c r="K17" s="10"/>
    </row>
    <row r="18" spans="1:11" ht="13.2">
      <c r="A18" s="1" t="s">
        <v>28</v>
      </c>
      <c r="B18" s="1" t="s">
        <v>22</v>
      </c>
      <c r="C18" s="1" t="s">
        <v>95</v>
      </c>
      <c r="D18" s="1">
        <v>0.5</v>
      </c>
      <c r="E18" s="1" t="s">
        <v>57</v>
      </c>
      <c r="F18" s="13" t="s">
        <v>103</v>
      </c>
      <c r="G18" s="13">
        <v>60</v>
      </c>
      <c r="H18" s="13">
        <v>45</v>
      </c>
      <c r="I18" s="1" t="s">
        <v>17</v>
      </c>
      <c r="J18" s="1" t="s">
        <v>57</v>
      </c>
      <c r="K18" s="10" t="s">
        <v>118</v>
      </c>
    </row>
    <row r="19" spans="1:11" ht="13.2">
      <c r="A19" s="1" t="s">
        <v>19</v>
      </c>
      <c r="B19" s="1" t="s">
        <v>12</v>
      </c>
      <c r="C19" s="1" t="s">
        <v>106</v>
      </c>
      <c r="D19" s="1">
        <v>1.5</v>
      </c>
      <c r="E19" s="1" t="s">
        <v>57</v>
      </c>
      <c r="F19" s="13" t="s">
        <v>115</v>
      </c>
      <c r="G19" s="13" t="s">
        <v>13</v>
      </c>
      <c r="H19" s="13">
        <v>50</v>
      </c>
      <c r="I19" s="1" t="s">
        <v>17</v>
      </c>
      <c r="J19" s="1" t="s">
        <v>57</v>
      </c>
      <c r="K19" s="10"/>
    </row>
    <row r="20" spans="1:11" ht="13.2">
      <c r="A20" s="1" t="s">
        <v>29</v>
      </c>
      <c r="B20" s="1" t="s">
        <v>22</v>
      </c>
      <c r="C20" s="1" t="s">
        <v>95</v>
      </c>
      <c r="D20" s="1">
        <v>2</v>
      </c>
      <c r="E20" s="1" t="s">
        <v>96</v>
      </c>
      <c r="F20" s="13" t="s">
        <v>119</v>
      </c>
      <c r="G20" s="13">
        <v>50</v>
      </c>
      <c r="H20" s="13">
        <v>40</v>
      </c>
      <c r="I20" s="1" t="s">
        <v>17</v>
      </c>
      <c r="J20" s="1" t="s">
        <v>57</v>
      </c>
      <c r="K20" s="10" t="s">
        <v>120</v>
      </c>
    </row>
    <row r="21" spans="1:11" ht="13.2">
      <c r="A21" s="1" t="s">
        <v>21</v>
      </c>
      <c r="B21" s="1" t="s">
        <v>12</v>
      </c>
      <c r="C21" s="1" t="s">
        <v>106</v>
      </c>
      <c r="D21" s="1">
        <v>0.4</v>
      </c>
      <c r="E21" s="1" t="s">
        <v>96</v>
      </c>
      <c r="F21" s="13" t="s">
        <v>97</v>
      </c>
      <c r="G21" s="13">
        <v>30</v>
      </c>
      <c r="H21" s="13">
        <v>30</v>
      </c>
      <c r="I21" s="1" t="s">
        <v>17</v>
      </c>
      <c r="J21" s="1" t="s">
        <v>57</v>
      </c>
      <c r="K21" s="10"/>
    </row>
    <row r="22" spans="1:11" ht="13.2">
      <c r="A22" s="1" t="s">
        <v>36</v>
      </c>
      <c r="B22" s="1" t="s">
        <v>34</v>
      </c>
      <c r="C22" s="1" t="s">
        <v>106</v>
      </c>
      <c r="D22" s="1">
        <v>1</v>
      </c>
      <c r="E22" s="1" t="s">
        <v>96</v>
      </c>
      <c r="F22" s="13" t="s">
        <v>103</v>
      </c>
      <c r="G22" s="13">
        <v>60</v>
      </c>
      <c r="H22" s="13">
        <v>35</v>
      </c>
      <c r="I22" s="1" t="s">
        <v>24</v>
      </c>
      <c r="J22" s="1" t="s">
        <v>57</v>
      </c>
      <c r="K22" s="10"/>
    </row>
    <row r="23" spans="1:11" ht="13.2">
      <c r="A23" s="1" t="s">
        <v>30</v>
      </c>
      <c r="B23" s="1" t="s">
        <v>22</v>
      </c>
      <c r="C23" s="1" t="s">
        <v>95</v>
      </c>
      <c r="D23" s="1">
        <v>0.8</v>
      </c>
      <c r="E23" s="1" t="s">
        <v>96</v>
      </c>
      <c r="F23" s="13" t="s">
        <v>110</v>
      </c>
      <c r="G23" s="13">
        <v>30</v>
      </c>
      <c r="H23" s="13">
        <v>30</v>
      </c>
      <c r="I23" s="1" t="s">
        <v>17</v>
      </c>
      <c r="J23" s="1" t="s">
        <v>57</v>
      </c>
      <c r="K23" s="10"/>
    </row>
    <row r="24" spans="1:11" ht="13.2" hidden="1">
      <c r="E24" s="1"/>
      <c r="F24" s="13"/>
      <c r="G24" s="13"/>
      <c r="H24" s="13"/>
      <c r="I24" s="1"/>
      <c r="J24" s="1"/>
      <c r="K24" s="10"/>
    </row>
    <row r="25" spans="1:11" ht="13.2" hidden="1">
      <c r="A25" s="1"/>
      <c r="E25" s="1"/>
      <c r="F25" s="13"/>
      <c r="G25" s="13"/>
      <c r="H25" s="13"/>
      <c r="I25" s="1"/>
      <c r="J25" s="1"/>
      <c r="K25" s="10"/>
    </row>
    <row r="26" spans="1:11" ht="13.2" hidden="1">
      <c r="A26" s="1"/>
      <c r="E26" s="1"/>
      <c r="F26" s="13"/>
      <c r="G26" s="13"/>
      <c r="H26" s="13"/>
      <c r="I26" s="1"/>
      <c r="J26" s="1"/>
      <c r="K26" s="10"/>
    </row>
    <row r="27" spans="1:11" ht="13.2" hidden="1">
      <c r="A27" s="1"/>
      <c r="E27" s="1"/>
      <c r="F27" s="13"/>
      <c r="G27" s="13"/>
      <c r="H27" s="13"/>
      <c r="I27" s="1"/>
      <c r="J27" s="1"/>
      <c r="K27" s="10"/>
    </row>
    <row r="28" spans="1:11" ht="13.2" hidden="1">
      <c r="A28" s="1"/>
      <c r="E28" s="1"/>
      <c r="F28" s="13"/>
      <c r="G28" s="13"/>
      <c r="H28" s="13"/>
      <c r="I28" s="1"/>
      <c r="J28" s="1"/>
      <c r="K28" s="10"/>
    </row>
    <row r="29" spans="1:11" ht="13.2" hidden="1">
      <c r="A29" s="1"/>
      <c r="E29" s="1"/>
      <c r="F29" s="13"/>
      <c r="G29" s="13"/>
      <c r="H29" s="13"/>
      <c r="I29" s="1"/>
      <c r="J29" s="1"/>
      <c r="K29" s="10"/>
    </row>
    <row r="30" spans="1:11" ht="13.2" hidden="1">
      <c r="E30" s="1"/>
      <c r="F30" s="13"/>
      <c r="G30" s="13"/>
      <c r="H30" s="13"/>
      <c r="I30" s="1"/>
      <c r="J30" s="1"/>
      <c r="K30" s="10"/>
    </row>
    <row r="31" spans="1:11" ht="13.2" hidden="1">
      <c r="A31" s="1"/>
      <c r="E31" s="1"/>
      <c r="F31" s="13"/>
      <c r="G31" s="13"/>
      <c r="H31" s="13"/>
      <c r="I31" s="1"/>
      <c r="J31" s="1"/>
      <c r="K31" s="10"/>
    </row>
    <row r="32" spans="1:11" ht="13.2" hidden="1">
      <c r="A32" s="1"/>
      <c r="E32" s="1"/>
      <c r="F32" s="13"/>
      <c r="G32" s="13"/>
      <c r="H32" s="13"/>
      <c r="I32" s="1"/>
      <c r="J32" s="1"/>
      <c r="K32" s="10"/>
    </row>
    <row r="33" spans="1:11" ht="13.2" hidden="1">
      <c r="E33" s="1"/>
      <c r="F33" s="13"/>
      <c r="G33" s="13"/>
      <c r="H33" s="13"/>
      <c r="I33" s="1"/>
      <c r="J33" s="1"/>
      <c r="K33" s="10"/>
    </row>
    <row r="34" spans="1:11" ht="13.2" hidden="1">
      <c r="A34" s="1"/>
      <c r="E34" s="1"/>
      <c r="F34" s="13"/>
      <c r="G34" s="13"/>
      <c r="H34" s="13"/>
      <c r="I34" s="1"/>
      <c r="J34" s="1"/>
      <c r="K34" s="10"/>
    </row>
    <row r="35" spans="1:11" ht="13.2" hidden="1">
      <c r="A35" s="1"/>
      <c r="E35" s="1"/>
      <c r="F35" s="13"/>
      <c r="G35" s="13"/>
      <c r="H35" s="13"/>
      <c r="I35" s="1"/>
      <c r="J35" s="1"/>
      <c r="K35" s="10"/>
    </row>
    <row r="36" spans="1:11" ht="13.2" hidden="1">
      <c r="A36" s="1"/>
      <c r="E36" s="1"/>
      <c r="F36" s="13"/>
      <c r="G36" s="13"/>
      <c r="H36" s="13"/>
      <c r="I36" s="1"/>
      <c r="J36" s="1"/>
      <c r="K36" s="10"/>
    </row>
    <row r="37" spans="1:11" ht="13.2" hidden="1">
      <c r="A37" s="1"/>
      <c r="E37" s="1"/>
      <c r="F37" s="13"/>
      <c r="G37" s="13"/>
      <c r="H37" s="13"/>
      <c r="I37" s="1"/>
      <c r="J37" s="1"/>
      <c r="K37" s="10"/>
    </row>
    <row r="38" spans="1:11" ht="13.2" hidden="1">
      <c r="A38" s="1"/>
      <c r="E38" s="1"/>
      <c r="F38" s="13"/>
      <c r="G38" s="13"/>
      <c r="H38" s="13"/>
      <c r="I38" s="1"/>
      <c r="J38" s="1"/>
      <c r="K38" s="10"/>
    </row>
    <row r="39" spans="1:11" ht="13.2" hidden="1">
      <c r="A39" s="1"/>
      <c r="E39" s="1"/>
      <c r="F39" s="13"/>
      <c r="G39" s="13"/>
      <c r="H39" s="13"/>
      <c r="I39" s="1"/>
      <c r="J39" s="1"/>
      <c r="K39" s="10"/>
    </row>
    <row r="40" spans="1:11" ht="13.2" hidden="1">
      <c r="A40" s="1"/>
      <c r="E40" s="1"/>
      <c r="F40" s="13"/>
      <c r="G40" s="13"/>
      <c r="H40" s="13"/>
      <c r="I40" s="1"/>
      <c r="J40" s="1"/>
      <c r="K40" s="10"/>
    </row>
    <row r="41" spans="1:11" ht="13.2" hidden="1">
      <c r="A41" s="1"/>
      <c r="E41" s="1"/>
      <c r="F41" s="13"/>
      <c r="G41" s="13"/>
      <c r="H41" s="13"/>
      <c r="I41" s="1"/>
      <c r="J41" s="1"/>
      <c r="K41" s="10"/>
    </row>
    <row r="42" spans="1:11" ht="13.2" hidden="1">
      <c r="A42" s="1"/>
      <c r="E42" s="1"/>
      <c r="F42" s="13"/>
      <c r="G42" s="13"/>
      <c r="H42" s="13"/>
      <c r="I42" s="1"/>
      <c r="J42" s="1"/>
      <c r="K42" s="10"/>
    </row>
    <row r="43" spans="1:11" ht="13.2" hidden="1">
      <c r="A43" s="1"/>
      <c r="E43" s="1"/>
      <c r="F43" s="13"/>
      <c r="G43" s="13"/>
      <c r="H43" s="13"/>
      <c r="I43" s="1"/>
      <c r="J43" s="1"/>
      <c r="K43" s="10"/>
    </row>
    <row r="44" spans="1:11" ht="13.2" hidden="1">
      <c r="A44" s="1"/>
      <c r="E44" s="1"/>
      <c r="F44" s="13"/>
      <c r="G44" s="13"/>
      <c r="H44" s="13"/>
      <c r="I44" s="1"/>
      <c r="J44" s="1"/>
      <c r="K44" s="10"/>
    </row>
    <row r="45" spans="1:11" ht="13.2" hidden="1">
      <c r="A45" s="1"/>
      <c r="E45" s="1"/>
      <c r="F45" s="13"/>
      <c r="G45" s="13"/>
      <c r="H45" s="13"/>
      <c r="I45" s="1"/>
      <c r="J45" s="1"/>
      <c r="K45" s="10"/>
    </row>
    <row r="46" spans="1:11" ht="13.2" hidden="1">
      <c r="A46" s="1"/>
      <c r="E46" s="1"/>
      <c r="F46" s="13"/>
      <c r="G46" s="13"/>
      <c r="H46" s="13"/>
      <c r="I46" s="1"/>
      <c r="J46" s="1"/>
      <c r="K46" s="10"/>
    </row>
    <row r="47" spans="1:11" ht="13.2" hidden="1">
      <c r="A47" s="1"/>
      <c r="E47" s="1"/>
      <c r="F47" s="13"/>
      <c r="G47" s="13"/>
      <c r="H47" s="13"/>
      <c r="I47" s="1"/>
      <c r="J47" s="1"/>
      <c r="K47" s="10"/>
    </row>
    <row r="48" spans="1:11" ht="13.2" hidden="1">
      <c r="A48" s="1"/>
      <c r="E48" s="1"/>
      <c r="F48" s="13"/>
      <c r="G48" s="13"/>
      <c r="H48" s="13"/>
      <c r="I48" s="1"/>
      <c r="J48" s="1"/>
      <c r="K48" s="10"/>
    </row>
    <row r="49" spans="1:11" ht="13.2" hidden="1">
      <c r="A49" s="1"/>
      <c r="E49" s="1"/>
      <c r="F49" s="13"/>
      <c r="G49" s="13"/>
      <c r="H49" s="13"/>
      <c r="I49" s="1"/>
      <c r="J49" s="1"/>
      <c r="K49" s="10"/>
    </row>
    <row r="50" spans="1:11" ht="13.2" hidden="1">
      <c r="A50" s="1"/>
      <c r="E50" s="1"/>
      <c r="F50" s="13"/>
      <c r="G50" s="13"/>
      <c r="H50" s="13"/>
      <c r="I50" s="1"/>
      <c r="J50" s="1"/>
      <c r="K50" s="10"/>
    </row>
    <row r="51" spans="1:11" ht="13.2" hidden="1">
      <c r="A51" s="1"/>
      <c r="E51" s="1"/>
      <c r="F51" s="13"/>
      <c r="G51" s="13"/>
      <c r="H51" s="13"/>
      <c r="I51" s="1"/>
      <c r="J51" s="1"/>
      <c r="K51" s="10"/>
    </row>
    <row r="52" spans="1:11" ht="13.2" hidden="1">
      <c r="A52" s="1"/>
      <c r="E52" s="1"/>
      <c r="F52" s="13"/>
      <c r="G52" s="13"/>
      <c r="H52" s="13"/>
      <c r="I52" s="1"/>
      <c r="J52" s="1"/>
      <c r="K52" s="10"/>
    </row>
    <row r="53" spans="1:11" ht="13.2" hidden="1">
      <c r="A53" s="1"/>
      <c r="E53" s="1"/>
      <c r="F53" s="13"/>
      <c r="G53" s="13"/>
      <c r="H53" s="13"/>
      <c r="I53" s="1"/>
      <c r="J53" s="1"/>
      <c r="K53" s="10"/>
    </row>
    <row r="54" spans="1:11" ht="13.2" hidden="1">
      <c r="A54" s="1"/>
      <c r="E54" s="1"/>
      <c r="F54" s="13"/>
      <c r="G54" s="13"/>
      <c r="H54" s="13"/>
      <c r="I54" s="1"/>
      <c r="J54" s="1"/>
      <c r="K54" s="10"/>
    </row>
    <row r="55" spans="1:11" ht="13.2" hidden="1">
      <c r="A55" s="1"/>
      <c r="E55" s="1"/>
      <c r="F55" s="13"/>
      <c r="G55" s="13"/>
      <c r="H55" s="13"/>
      <c r="I55" s="1"/>
      <c r="J55" s="1"/>
      <c r="K55" s="10"/>
    </row>
    <row r="56" spans="1:11" ht="13.2" hidden="1">
      <c r="A56" s="1"/>
      <c r="E56" s="1"/>
      <c r="F56" s="13"/>
      <c r="G56" s="13"/>
      <c r="H56" s="13"/>
      <c r="I56" s="1"/>
      <c r="J56" s="1"/>
      <c r="K56" s="10"/>
    </row>
    <row r="57" spans="1:11" ht="13.2" hidden="1">
      <c r="A57" s="1"/>
      <c r="E57" s="1"/>
      <c r="F57" s="13"/>
      <c r="G57" s="13"/>
      <c r="H57" s="13"/>
      <c r="I57" s="1"/>
      <c r="J57" s="1"/>
      <c r="K57" s="10"/>
    </row>
    <row r="58" spans="1:11" ht="13.2" hidden="1">
      <c r="A58" s="1"/>
      <c r="E58" s="1"/>
      <c r="F58" s="13"/>
      <c r="G58" s="13"/>
      <c r="H58" s="13"/>
      <c r="I58" s="1"/>
      <c r="J58" s="1"/>
      <c r="K58" s="10"/>
    </row>
    <row r="59" spans="1:11" ht="13.2" hidden="1">
      <c r="A59" s="1"/>
      <c r="E59" s="1"/>
      <c r="F59" s="13"/>
      <c r="G59" s="13"/>
      <c r="H59" s="13"/>
      <c r="I59" s="1"/>
      <c r="J59" s="1"/>
      <c r="K59" s="10"/>
    </row>
    <row r="60" spans="1:11" ht="13.2" hidden="1">
      <c r="A60" s="1"/>
      <c r="E60" s="1"/>
      <c r="F60" s="13"/>
      <c r="G60" s="13"/>
      <c r="H60" s="13"/>
      <c r="I60" s="1"/>
      <c r="J60" s="1"/>
      <c r="K60" s="10"/>
    </row>
    <row r="61" spans="1:11" ht="13.2" hidden="1">
      <c r="A61" s="1"/>
      <c r="E61" s="1"/>
      <c r="F61" s="13"/>
      <c r="G61" s="13"/>
      <c r="H61" s="13"/>
      <c r="I61" s="1"/>
      <c r="J61" s="1"/>
      <c r="K61" s="10"/>
    </row>
    <row r="62" spans="1:11" ht="13.2" hidden="1">
      <c r="A62" s="1"/>
      <c r="E62" s="1"/>
      <c r="F62" s="13"/>
      <c r="G62" s="13"/>
      <c r="H62" s="13"/>
      <c r="I62" s="1"/>
      <c r="J62" s="1"/>
      <c r="K62" s="10"/>
    </row>
    <row r="63" spans="1:11" ht="13.2" hidden="1">
      <c r="A63" s="1"/>
      <c r="E63" s="1"/>
      <c r="F63" s="13"/>
      <c r="G63" s="13"/>
      <c r="H63" s="13"/>
      <c r="I63" s="1"/>
      <c r="J63" s="1"/>
      <c r="K63" s="10"/>
    </row>
    <row r="64" spans="1:11" ht="13.2" hidden="1">
      <c r="A64" s="1"/>
      <c r="E64" s="1"/>
      <c r="F64" s="13"/>
      <c r="G64" s="13"/>
      <c r="H64" s="13"/>
      <c r="I64" s="1"/>
      <c r="J64" s="1"/>
      <c r="K64" s="10"/>
    </row>
    <row r="65" spans="1:11" ht="13.2" hidden="1">
      <c r="A65" s="1"/>
      <c r="E65" s="1"/>
      <c r="F65" s="13"/>
      <c r="G65" s="13"/>
      <c r="H65" s="13"/>
      <c r="I65" s="1"/>
      <c r="J65" s="1"/>
      <c r="K65" s="10"/>
    </row>
    <row r="66" spans="1:11" ht="13.2" hidden="1">
      <c r="A66" s="1"/>
      <c r="E66" s="1"/>
      <c r="F66" s="13"/>
      <c r="G66" s="13"/>
      <c r="H66" s="13"/>
      <c r="I66" s="1"/>
      <c r="J66" s="1"/>
      <c r="K66" s="10"/>
    </row>
    <row r="67" spans="1:11" ht="13.2" hidden="1">
      <c r="A67" s="1"/>
      <c r="E67" s="1"/>
      <c r="F67" s="13"/>
      <c r="G67" s="13"/>
      <c r="H67" s="13"/>
      <c r="I67" s="1"/>
      <c r="J67" s="1"/>
      <c r="K67" s="10"/>
    </row>
    <row r="68" spans="1:11" ht="13.2" hidden="1">
      <c r="A68" s="1"/>
      <c r="E68" s="1"/>
      <c r="F68" s="13"/>
      <c r="G68" s="13"/>
      <c r="H68" s="13"/>
      <c r="I68" s="1"/>
      <c r="J68" s="1"/>
      <c r="K68" s="10"/>
    </row>
    <row r="69" spans="1:11" ht="13.2" hidden="1">
      <c r="A69" s="1"/>
      <c r="E69" s="1"/>
      <c r="F69" s="13"/>
      <c r="G69" s="13"/>
      <c r="H69" s="13"/>
      <c r="I69" s="1"/>
      <c r="J69" s="1"/>
      <c r="K69" s="10"/>
    </row>
    <row r="70" spans="1:11" ht="13.2" hidden="1">
      <c r="A70" s="1"/>
      <c r="E70" s="1"/>
      <c r="F70" s="13"/>
      <c r="G70" s="13"/>
      <c r="H70" s="13"/>
      <c r="I70" s="1"/>
      <c r="J70" s="1"/>
      <c r="K70" s="10"/>
    </row>
    <row r="71" spans="1:11" ht="13.2" hidden="1">
      <c r="A71" s="1"/>
      <c r="E71" s="1"/>
      <c r="F71" s="13"/>
      <c r="G71" s="13"/>
      <c r="H71" s="13"/>
      <c r="I71" s="1"/>
      <c r="J71" s="1"/>
      <c r="K71" s="10"/>
    </row>
    <row r="72" spans="1:11" ht="13.2" hidden="1">
      <c r="A72" s="1"/>
      <c r="E72" s="1"/>
      <c r="F72" s="13"/>
      <c r="G72" s="13"/>
      <c r="H72" s="13"/>
      <c r="I72" s="1"/>
      <c r="J72" s="1"/>
      <c r="K72" s="10"/>
    </row>
    <row r="73" spans="1:11" ht="13.2" hidden="1">
      <c r="A73" s="1"/>
      <c r="E73" s="1"/>
      <c r="F73" s="13"/>
      <c r="G73" s="13"/>
      <c r="H73" s="13"/>
      <c r="I73" s="1"/>
      <c r="J73" s="1"/>
      <c r="K73" s="10"/>
    </row>
    <row r="74" spans="1:11" ht="13.2" hidden="1">
      <c r="A74" s="1"/>
      <c r="E74" s="1"/>
      <c r="F74" s="13"/>
      <c r="G74" s="13"/>
      <c r="H74" s="13"/>
      <c r="I74" s="1"/>
      <c r="J74" s="1"/>
      <c r="K74" s="10"/>
    </row>
    <row r="75" spans="1:11" ht="13.2" hidden="1">
      <c r="A75" s="1"/>
      <c r="E75" s="1"/>
      <c r="F75" s="13"/>
      <c r="G75" s="13"/>
      <c r="H75" s="13"/>
      <c r="I75" s="1"/>
      <c r="J75" s="1"/>
      <c r="K75" s="10"/>
    </row>
    <row r="76" spans="1:11" ht="13.2" hidden="1">
      <c r="A76" s="1"/>
      <c r="E76" s="1"/>
      <c r="F76" s="13"/>
      <c r="G76" s="13"/>
      <c r="H76" s="13"/>
      <c r="I76" s="1"/>
      <c r="J76" s="1"/>
      <c r="K76" s="10"/>
    </row>
    <row r="77" spans="1:11" ht="13.2" hidden="1">
      <c r="A77" s="1"/>
      <c r="E77" s="1"/>
      <c r="F77" s="13"/>
      <c r="G77" s="13"/>
      <c r="H77" s="13"/>
      <c r="I77" s="1"/>
      <c r="J77" s="1"/>
      <c r="K77" s="10"/>
    </row>
    <row r="78" spans="1:11" ht="13.2" hidden="1">
      <c r="A78" s="1"/>
      <c r="E78" s="1"/>
      <c r="F78" s="13"/>
      <c r="G78" s="13"/>
      <c r="H78" s="13"/>
      <c r="I78" s="1"/>
      <c r="J78" s="1"/>
      <c r="K78" s="10"/>
    </row>
    <row r="79" spans="1:11" ht="13.2" hidden="1">
      <c r="A79" s="1"/>
      <c r="E79" s="1"/>
      <c r="F79" s="13"/>
      <c r="G79" s="13"/>
      <c r="H79" s="13"/>
      <c r="I79" s="1"/>
      <c r="J79" s="1"/>
      <c r="K79" s="10"/>
    </row>
    <row r="80" spans="1:11" ht="13.2" hidden="1">
      <c r="A80" s="1"/>
      <c r="E80" s="1"/>
      <c r="F80" s="13"/>
      <c r="G80" s="13"/>
      <c r="H80" s="13"/>
      <c r="I80" s="1"/>
      <c r="J80" s="1"/>
      <c r="K80" s="10"/>
    </row>
    <row r="81" spans="1:11" ht="13.2" hidden="1">
      <c r="A81" s="1"/>
      <c r="E81" s="1"/>
      <c r="F81" s="13"/>
      <c r="G81" s="13"/>
      <c r="H81" s="13"/>
      <c r="I81" s="1"/>
      <c r="J81" s="1"/>
      <c r="K81" s="10"/>
    </row>
    <row r="82" spans="1:11" ht="13.2" hidden="1">
      <c r="A82" s="1"/>
      <c r="E82" s="1"/>
      <c r="F82" s="13"/>
      <c r="G82" s="13"/>
      <c r="H82" s="13"/>
      <c r="I82" s="1"/>
      <c r="J82" s="1"/>
      <c r="K82" s="10"/>
    </row>
    <row r="83" spans="1:11" ht="13.2" hidden="1">
      <c r="A83" s="1"/>
      <c r="E83" s="1"/>
      <c r="F83" s="13"/>
      <c r="G83" s="13"/>
      <c r="H83" s="13"/>
      <c r="I83" s="1"/>
      <c r="J83" s="1"/>
      <c r="K83" s="10"/>
    </row>
    <row r="84" spans="1:11" ht="13.2" hidden="1">
      <c r="A84" s="1"/>
      <c r="E84" s="1"/>
      <c r="F84" s="13"/>
      <c r="G84" s="13"/>
      <c r="H84" s="13"/>
      <c r="I84" s="1"/>
      <c r="J84" s="1"/>
      <c r="K84" s="10"/>
    </row>
    <row r="85" spans="1:11" ht="13.2" hidden="1">
      <c r="A85" s="1"/>
      <c r="E85" s="1"/>
      <c r="F85" s="13"/>
      <c r="G85" s="13"/>
      <c r="H85" s="13"/>
      <c r="I85" s="1"/>
      <c r="J85" s="1"/>
      <c r="K85" s="10"/>
    </row>
    <row r="86" spans="1:11" ht="13.2" hidden="1">
      <c r="A86" s="1"/>
      <c r="E86" s="1"/>
      <c r="F86" s="13"/>
      <c r="G86" s="13"/>
      <c r="H86" s="13"/>
      <c r="I86" s="1"/>
      <c r="J86" s="1"/>
      <c r="K86" s="10"/>
    </row>
    <row r="87" spans="1:11" ht="13.2" hidden="1">
      <c r="A87" s="1"/>
      <c r="E87" s="1"/>
      <c r="F87" s="13"/>
      <c r="G87" s="13"/>
      <c r="H87" s="13"/>
      <c r="I87" s="1"/>
      <c r="J87" s="1"/>
      <c r="K87" s="10"/>
    </row>
    <row r="88" spans="1:11" ht="13.2" hidden="1">
      <c r="A88" s="1"/>
      <c r="E88" s="1"/>
      <c r="F88" s="13"/>
      <c r="G88" s="13"/>
      <c r="H88" s="13"/>
      <c r="I88" s="1"/>
      <c r="J88" s="1"/>
      <c r="K88" s="10"/>
    </row>
    <row r="89" spans="1:11" ht="13.2" hidden="1">
      <c r="A89" s="1"/>
      <c r="E89" s="1"/>
      <c r="F89" s="13"/>
      <c r="G89" s="13"/>
      <c r="H89" s="13"/>
      <c r="I89" s="1"/>
      <c r="J89" s="1"/>
      <c r="K89" s="10"/>
    </row>
    <row r="90" spans="1:11" ht="13.2" hidden="1">
      <c r="A90" s="1"/>
      <c r="E90" s="1"/>
      <c r="F90" s="13"/>
      <c r="G90" s="13"/>
      <c r="H90" s="13"/>
      <c r="I90" s="1"/>
      <c r="J90" s="1"/>
      <c r="K90" s="10"/>
    </row>
    <row r="91" spans="1:11" ht="13.2" hidden="1">
      <c r="A91" s="1"/>
      <c r="E91" s="1"/>
      <c r="F91" s="13"/>
      <c r="G91" s="13"/>
      <c r="H91" s="13"/>
      <c r="I91" s="1"/>
      <c r="J91" s="1"/>
      <c r="K91" s="10"/>
    </row>
    <row r="92" spans="1:11" ht="13.2" hidden="1">
      <c r="A92" s="1"/>
      <c r="E92" s="1"/>
      <c r="F92" s="13"/>
      <c r="G92" s="13"/>
      <c r="H92" s="13"/>
      <c r="I92" s="1"/>
      <c r="J92" s="1"/>
      <c r="K92" s="10"/>
    </row>
    <row r="93" spans="1:11" ht="13.2" hidden="1">
      <c r="A93" s="1"/>
      <c r="E93" s="1"/>
      <c r="F93" s="13"/>
      <c r="G93" s="13"/>
      <c r="H93" s="13"/>
      <c r="I93" s="1"/>
      <c r="J93" s="1"/>
      <c r="K93" s="10"/>
    </row>
    <row r="94" spans="1:11" ht="13.2" hidden="1">
      <c r="A94" s="1"/>
      <c r="E94" s="1"/>
      <c r="F94" s="13"/>
      <c r="G94" s="13"/>
      <c r="H94" s="13"/>
      <c r="I94" s="1"/>
      <c r="J94" s="1"/>
      <c r="K94" s="10"/>
    </row>
    <row r="95" spans="1:11" ht="13.2" hidden="1">
      <c r="A95" s="1"/>
      <c r="E95" s="1"/>
      <c r="F95" s="13"/>
      <c r="G95" s="13"/>
      <c r="H95" s="13"/>
      <c r="I95" s="1"/>
      <c r="J95" s="1"/>
      <c r="K95" s="10"/>
    </row>
    <row r="96" spans="1:11" ht="13.2" hidden="1">
      <c r="A96" s="1"/>
      <c r="E96" s="1"/>
      <c r="F96" s="13"/>
      <c r="G96" s="13"/>
      <c r="H96" s="13"/>
      <c r="I96" s="1"/>
      <c r="J96" s="1"/>
      <c r="K96" s="10"/>
    </row>
    <row r="97" spans="1:11" ht="13.2" hidden="1">
      <c r="A97" s="1"/>
      <c r="E97" s="1"/>
      <c r="F97" s="13"/>
      <c r="G97" s="13"/>
      <c r="H97" s="13"/>
      <c r="I97" s="1"/>
      <c r="J97" s="1"/>
      <c r="K97" s="10"/>
    </row>
    <row r="98" spans="1:11" ht="13.2" hidden="1">
      <c r="A98" s="1"/>
      <c r="E98" s="1"/>
      <c r="F98" s="13"/>
      <c r="G98" s="13"/>
      <c r="H98" s="13"/>
      <c r="I98" s="1"/>
      <c r="J98" s="1"/>
      <c r="K98" s="10"/>
    </row>
    <row r="99" spans="1:11" ht="13.2" hidden="1">
      <c r="A99" s="1"/>
      <c r="E99" s="1"/>
      <c r="F99" s="13"/>
      <c r="G99" s="13"/>
      <c r="H99" s="13"/>
      <c r="I99" s="1"/>
      <c r="J99" s="1"/>
      <c r="K99" s="10"/>
    </row>
    <row r="100" spans="1:11" ht="13.2" hidden="1">
      <c r="A100" s="1"/>
      <c r="E100" s="1"/>
      <c r="F100" s="13"/>
      <c r="G100" s="13"/>
      <c r="H100" s="13"/>
      <c r="I100" s="1"/>
      <c r="J100" s="1"/>
      <c r="K100" s="10"/>
    </row>
    <row r="101" spans="1:11" ht="13.2" hidden="1">
      <c r="A101" s="1"/>
      <c r="E101" s="1"/>
      <c r="F101" s="13"/>
      <c r="G101" s="13"/>
      <c r="H101" s="13"/>
      <c r="I101" s="1"/>
      <c r="J101" s="1"/>
      <c r="K101" s="10"/>
    </row>
    <row r="102" spans="1:11" ht="13.2" hidden="1">
      <c r="A102" s="1"/>
      <c r="E102" s="1"/>
      <c r="F102" s="13"/>
      <c r="G102" s="13"/>
      <c r="H102" s="13"/>
      <c r="I102" s="1"/>
      <c r="J102" s="1"/>
      <c r="K102" s="10"/>
    </row>
    <row r="103" spans="1:11" ht="13.2" hidden="1">
      <c r="A103" s="1"/>
      <c r="E103" s="1"/>
      <c r="F103" s="13"/>
      <c r="G103" s="13"/>
      <c r="H103" s="13"/>
      <c r="I103" s="1"/>
      <c r="J103" s="1"/>
      <c r="K103" s="10"/>
    </row>
    <row r="104" spans="1:11" ht="13.2" hidden="1">
      <c r="A104" s="1"/>
      <c r="E104" s="1"/>
      <c r="F104" s="13"/>
      <c r="G104" s="13"/>
      <c r="H104" s="13"/>
      <c r="I104" s="1"/>
      <c r="J104" s="1"/>
      <c r="K104" s="10"/>
    </row>
    <row r="105" spans="1:11" ht="13.2" hidden="1">
      <c r="A105" s="1"/>
      <c r="E105" s="1"/>
      <c r="F105" s="13"/>
      <c r="G105" s="13"/>
      <c r="H105" s="13"/>
      <c r="I105" s="1"/>
      <c r="J105" s="1"/>
      <c r="K105" s="10"/>
    </row>
    <row r="106" spans="1:11" ht="13.2" hidden="1">
      <c r="A106" s="1"/>
      <c r="E106" s="1"/>
      <c r="F106" s="13"/>
      <c r="G106" s="13"/>
      <c r="H106" s="13"/>
      <c r="I106" s="1"/>
      <c r="J106" s="1"/>
      <c r="K106" s="10"/>
    </row>
    <row r="107" spans="1:11" ht="13.2" hidden="1">
      <c r="A107" s="1"/>
      <c r="E107" s="1"/>
      <c r="F107" s="13"/>
      <c r="G107" s="13"/>
      <c r="H107" s="13"/>
      <c r="I107" s="1"/>
      <c r="J107" s="1"/>
      <c r="K107" s="10"/>
    </row>
    <row r="108" spans="1:11" ht="13.2" hidden="1">
      <c r="A108" s="1"/>
      <c r="E108" s="1"/>
      <c r="F108" s="13"/>
      <c r="G108" s="13"/>
      <c r="H108" s="13"/>
      <c r="I108" s="1"/>
      <c r="J108" s="1"/>
      <c r="K108" s="10"/>
    </row>
    <row r="109" spans="1:11" ht="13.2" hidden="1">
      <c r="A109" s="1"/>
      <c r="E109" s="1"/>
      <c r="F109" s="13"/>
      <c r="G109" s="13"/>
      <c r="H109" s="13"/>
      <c r="I109" s="1"/>
      <c r="J109" s="1"/>
      <c r="K109" s="10"/>
    </row>
    <row r="110" spans="1:11" ht="13.2" hidden="1">
      <c r="A110" s="1"/>
      <c r="E110" s="1"/>
      <c r="F110" s="13"/>
      <c r="G110" s="13"/>
      <c r="H110" s="13"/>
      <c r="I110" s="1"/>
      <c r="J110" s="1"/>
      <c r="K110" s="10"/>
    </row>
    <row r="111" spans="1:11" ht="13.2" hidden="1">
      <c r="A111" s="1"/>
      <c r="E111" s="1"/>
      <c r="F111" s="13"/>
      <c r="G111" s="13"/>
      <c r="H111" s="13"/>
      <c r="I111" s="1"/>
      <c r="J111" s="1"/>
      <c r="K111" s="10"/>
    </row>
    <row r="112" spans="1:11" ht="13.2" hidden="1">
      <c r="A112" s="1"/>
      <c r="E112" s="1"/>
      <c r="F112" s="13"/>
      <c r="G112" s="13"/>
      <c r="H112" s="13"/>
      <c r="I112" s="1"/>
      <c r="J112" s="1"/>
      <c r="K112" s="10"/>
    </row>
    <row r="113" spans="1:11" ht="13.2" hidden="1">
      <c r="A113" s="1"/>
      <c r="E113" s="1"/>
      <c r="F113" s="13"/>
      <c r="G113" s="13"/>
      <c r="H113" s="13"/>
      <c r="I113" s="1"/>
      <c r="J113" s="1"/>
      <c r="K113" s="10"/>
    </row>
    <row r="114" spans="1:11" ht="13.2" hidden="1">
      <c r="A114" s="1"/>
      <c r="E114" s="1"/>
      <c r="F114" s="13"/>
      <c r="G114" s="13"/>
      <c r="H114" s="13"/>
      <c r="I114" s="1"/>
      <c r="J114" s="1"/>
      <c r="K114" s="10"/>
    </row>
    <row r="115" spans="1:11" ht="13.2" hidden="1">
      <c r="A115" s="1"/>
      <c r="E115" s="1"/>
      <c r="F115" s="13"/>
      <c r="G115" s="13"/>
      <c r="H115" s="13"/>
      <c r="I115" s="1"/>
      <c r="J115" s="1"/>
      <c r="K115" s="10"/>
    </row>
    <row r="116" spans="1:11" ht="13.2" hidden="1">
      <c r="A116" s="1"/>
      <c r="E116" s="1"/>
      <c r="F116" s="13"/>
      <c r="G116" s="13"/>
      <c r="H116" s="13"/>
      <c r="I116" s="1"/>
      <c r="J116" s="1"/>
      <c r="K116" s="10"/>
    </row>
    <row r="117" spans="1:11" ht="13.2" hidden="1">
      <c r="A117" s="1"/>
      <c r="E117" s="1"/>
      <c r="F117" s="13"/>
      <c r="G117" s="13"/>
      <c r="H117" s="13"/>
      <c r="I117" s="1"/>
      <c r="J117" s="1"/>
      <c r="K117" s="10"/>
    </row>
    <row r="118" spans="1:11" ht="13.2" hidden="1">
      <c r="A118" s="1"/>
      <c r="E118" s="1"/>
      <c r="F118" s="13"/>
      <c r="G118" s="13"/>
      <c r="H118" s="13"/>
      <c r="I118" s="1"/>
      <c r="J118" s="1"/>
      <c r="K118" s="10"/>
    </row>
    <row r="119" spans="1:11" ht="13.2" hidden="1">
      <c r="A119" s="1"/>
      <c r="E119" s="1"/>
      <c r="F119" s="13"/>
      <c r="G119" s="13"/>
      <c r="H119" s="13"/>
      <c r="I119" s="1"/>
      <c r="J119" s="1"/>
      <c r="K119" s="10"/>
    </row>
    <row r="120" spans="1:11" ht="13.2" hidden="1">
      <c r="A120" s="1"/>
      <c r="E120" s="1"/>
      <c r="F120" s="13"/>
      <c r="G120" s="13"/>
      <c r="H120" s="13"/>
      <c r="I120" s="1"/>
      <c r="J120" s="1"/>
      <c r="K120" s="10"/>
    </row>
    <row r="121" spans="1:11" ht="13.2" hidden="1">
      <c r="A121" s="1"/>
      <c r="E121" s="1"/>
      <c r="F121" s="13"/>
      <c r="G121" s="13"/>
      <c r="H121" s="13"/>
      <c r="I121" s="1"/>
      <c r="J121" s="1"/>
      <c r="K121" s="10"/>
    </row>
    <row r="122" spans="1:11" ht="13.2" hidden="1">
      <c r="A122" s="1"/>
      <c r="E122" s="1"/>
      <c r="F122" s="13"/>
      <c r="G122" s="13"/>
      <c r="H122" s="13"/>
      <c r="I122" s="1"/>
      <c r="J122" s="1"/>
      <c r="K122" s="10"/>
    </row>
    <row r="123" spans="1:11" ht="13.2" hidden="1">
      <c r="A123" s="1"/>
      <c r="E123" s="1"/>
      <c r="F123" s="13"/>
      <c r="G123" s="13"/>
      <c r="H123" s="13"/>
      <c r="I123" s="1"/>
      <c r="J123" s="1"/>
      <c r="K123" s="10"/>
    </row>
    <row r="124" spans="1:11" ht="13.2" hidden="1">
      <c r="A124" s="1"/>
      <c r="E124" s="1"/>
      <c r="F124" s="13"/>
      <c r="G124" s="13"/>
      <c r="H124" s="13"/>
      <c r="I124" s="1"/>
      <c r="J124" s="1"/>
      <c r="K124" s="10"/>
    </row>
    <row r="125" spans="1:11" ht="13.2" hidden="1">
      <c r="A125" s="1"/>
      <c r="E125" s="1"/>
      <c r="F125" s="13"/>
      <c r="G125" s="13"/>
      <c r="H125" s="13"/>
      <c r="I125" s="1"/>
      <c r="J125" s="1"/>
      <c r="K125" s="10"/>
    </row>
    <row r="126" spans="1:11" ht="13.2" hidden="1">
      <c r="A126" s="1"/>
      <c r="E126" s="1"/>
      <c r="F126" s="13"/>
      <c r="G126" s="13"/>
      <c r="H126" s="13"/>
      <c r="I126" s="1"/>
      <c r="J126" s="1"/>
      <c r="K126" s="10"/>
    </row>
    <row r="127" spans="1:11" ht="13.2" hidden="1">
      <c r="A127" s="1"/>
      <c r="E127" s="1"/>
      <c r="F127" s="13"/>
      <c r="G127" s="13"/>
      <c r="H127" s="13"/>
      <c r="I127" s="1"/>
      <c r="J127" s="1"/>
      <c r="K127" s="10"/>
    </row>
    <row r="128" spans="1:11" ht="13.2" hidden="1">
      <c r="A128" s="1"/>
      <c r="E128" s="1"/>
      <c r="F128" s="13"/>
      <c r="G128" s="13"/>
      <c r="H128" s="13"/>
      <c r="I128" s="1"/>
      <c r="J128" s="1"/>
      <c r="K128" s="10"/>
    </row>
    <row r="129" spans="1:11" ht="13.2" hidden="1">
      <c r="A129" s="1"/>
      <c r="E129" s="1"/>
      <c r="F129" s="13"/>
      <c r="G129" s="13"/>
      <c r="H129" s="13"/>
      <c r="I129" s="1"/>
      <c r="J129" s="1"/>
      <c r="K129" s="10"/>
    </row>
    <row r="130" spans="1:11" ht="13.2" hidden="1">
      <c r="A130" s="1"/>
      <c r="E130" s="1"/>
      <c r="F130" s="13"/>
      <c r="G130" s="13"/>
      <c r="H130" s="13"/>
      <c r="I130" s="1"/>
      <c r="J130" s="1"/>
      <c r="K130" s="10"/>
    </row>
    <row r="131" spans="1:11" ht="13.2" hidden="1">
      <c r="A131" s="1"/>
      <c r="E131" s="1"/>
      <c r="F131" s="13"/>
      <c r="G131" s="13"/>
      <c r="H131" s="13"/>
      <c r="I131" s="1"/>
      <c r="J131" s="1"/>
      <c r="K131" s="10"/>
    </row>
    <row r="132" spans="1:11" ht="13.2" hidden="1">
      <c r="A132" s="1"/>
      <c r="E132" s="1"/>
      <c r="F132" s="13"/>
      <c r="G132" s="13"/>
      <c r="H132" s="13"/>
      <c r="I132" s="1"/>
      <c r="J132" s="1"/>
      <c r="K132" s="10"/>
    </row>
    <row r="133" spans="1:11" ht="13.2" hidden="1">
      <c r="A133" s="1"/>
      <c r="E133" s="1"/>
      <c r="F133" s="13"/>
      <c r="G133" s="13"/>
      <c r="H133" s="13"/>
      <c r="I133" s="1"/>
      <c r="J133" s="1"/>
      <c r="K133" s="10"/>
    </row>
    <row r="134" spans="1:11" ht="13.2" hidden="1">
      <c r="A134" s="1"/>
      <c r="E134" s="1"/>
      <c r="F134" s="13"/>
      <c r="G134" s="13"/>
      <c r="H134" s="13"/>
      <c r="I134" s="1"/>
      <c r="J134" s="1"/>
      <c r="K134" s="10"/>
    </row>
    <row r="135" spans="1:11" ht="13.2" hidden="1">
      <c r="A135" s="1"/>
      <c r="E135" s="1"/>
      <c r="F135" s="13"/>
      <c r="G135" s="13"/>
      <c r="H135" s="13"/>
      <c r="I135" s="1"/>
      <c r="J135" s="1"/>
      <c r="K135" s="10"/>
    </row>
    <row r="136" spans="1:11" ht="13.2" hidden="1">
      <c r="A136" s="1"/>
      <c r="E136" s="1"/>
      <c r="F136" s="13"/>
      <c r="G136" s="13"/>
      <c r="H136" s="13"/>
      <c r="I136" s="1"/>
      <c r="J136" s="1"/>
      <c r="K136" s="10"/>
    </row>
    <row r="137" spans="1:11" ht="13.2" hidden="1">
      <c r="A137" s="1"/>
      <c r="E137" s="1"/>
      <c r="F137" s="13"/>
      <c r="G137" s="13"/>
      <c r="H137" s="13"/>
      <c r="I137" s="1"/>
      <c r="J137" s="1"/>
      <c r="K137" s="10"/>
    </row>
    <row r="138" spans="1:11" ht="13.2" hidden="1">
      <c r="A138" s="1"/>
      <c r="E138" s="1"/>
      <c r="F138" s="13"/>
      <c r="G138" s="13"/>
      <c r="H138" s="13"/>
      <c r="I138" s="1"/>
      <c r="J138" s="1"/>
      <c r="K138" s="10"/>
    </row>
    <row r="139" spans="1:11" ht="13.2" hidden="1">
      <c r="A139" s="1"/>
      <c r="E139" s="1"/>
      <c r="F139" s="13"/>
      <c r="G139" s="13"/>
      <c r="H139" s="13"/>
      <c r="I139" s="1"/>
      <c r="J139" s="1"/>
      <c r="K139" s="10"/>
    </row>
    <row r="140" spans="1:11" ht="13.2" hidden="1">
      <c r="A140" s="1"/>
      <c r="E140" s="1"/>
      <c r="F140" s="13"/>
      <c r="G140" s="13"/>
      <c r="H140" s="13"/>
      <c r="I140" s="1"/>
      <c r="J140" s="1"/>
      <c r="K140" s="10"/>
    </row>
    <row r="141" spans="1:11" ht="13.2" hidden="1">
      <c r="A141" s="1"/>
      <c r="E141" s="1"/>
      <c r="F141" s="13"/>
      <c r="G141" s="13"/>
      <c r="H141" s="13"/>
      <c r="I141" s="1"/>
      <c r="J141" s="1"/>
      <c r="K141" s="10"/>
    </row>
    <row r="142" spans="1:11" ht="13.2" hidden="1">
      <c r="A142" s="1"/>
      <c r="E142" s="1"/>
      <c r="F142" s="13"/>
      <c r="G142" s="13"/>
      <c r="H142" s="13"/>
      <c r="I142" s="1"/>
      <c r="J142" s="1"/>
      <c r="K142" s="10"/>
    </row>
    <row r="143" spans="1:11" ht="13.2" hidden="1">
      <c r="A143" s="1"/>
      <c r="E143" s="1"/>
      <c r="F143" s="13"/>
      <c r="G143" s="13"/>
      <c r="H143" s="13"/>
      <c r="I143" s="1"/>
      <c r="J143" s="1"/>
      <c r="K143" s="10"/>
    </row>
    <row r="144" spans="1:11" ht="13.2" hidden="1">
      <c r="A144" s="1"/>
      <c r="E144" s="1"/>
      <c r="F144" s="13"/>
      <c r="G144" s="13"/>
      <c r="H144" s="13"/>
      <c r="I144" s="1"/>
      <c r="J144" s="1"/>
      <c r="K144" s="10"/>
    </row>
    <row r="145" spans="1:11" ht="13.2" hidden="1">
      <c r="A145" s="1"/>
      <c r="E145" s="1"/>
      <c r="F145" s="13"/>
      <c r="G145" s="13"/>
      <c r="H145" s="13"/>
      <c r="I145" s="1"/>
      <c r="J145" s="1"/>
      <c r="K145" s="10"/>
    </row>
    <row r="146" spans="1:11" ht="13.2" hidden="1">
      <c r="A146" s="1"/>
      <c r="E146" s="1"/>
      <c r="F146" s="13"/>
      <c r="G146" s="13"/>
      <c r="H146" s="13"/>
      <c r="I146" s="1"/>
      <c r="J146" s="1"/>
      <c r="K146" s="10"/>
    </row>
    <row r="147" spans="1:11" ht="13.2" hidden="1">
      <c r="A147" s="1"/>
      <c r="E147" s="1"/>
      <c r="F147" s="13"/>
      <c r="G147" s="13"/>
      <c r="H147" s="13"/>
      <c r="I147" s="1"/>
      <c r="J147" s="1"/>
      <c r="K147" s="10"/>
    </row>
    <row r="148" spans="1:11" ht="13.2" hidden="1">
      <c r="A148" s="1"/>
      <c r="E148" s="1"/>
      <c r="F148" s="13"/>
      <c r="G148" s="13"/>
      <c r="H148" s="13"/>
      <c r="I148" s="1"/>
      <c r="J148" s="1"/>
      <c r="K148" s="10"/>
    </row>
    <row r="149" spans="1:11" ht="13.2" hidden="1">
      <c r="A149" s="1"/>
      <c r="E149" s="1"/>
      <c r="F149" s="13"/>
      <c r="G149" s="13"/>
      <c r="H149" s="13"/>
      <c r="I149" s="1"/>
      <c r="J149" s="1"/>
      <c r="K149" s="10"/>
    </row>
    <row r="150" spans="1:11" ht="13.2" hidden="1">
      <c r="A150" s="1"/>
      <c r="E150" s="1"/>
      <c r="F150" s="13"/>
      <c r="G150" s="13"/>
      <c r="H150" s="13"/>
      <c r="I150" s="1"/>
      <c r="J150" s="1"/>
      <c r="K150" s="10"/>
    </row>
    <row r="151" spans="1:11" ht="13.2" hidden="1">
      <c r="A151" s="1"/>
      <c r="E151" s="1"/>
      <c r="F151" s="13"/>
      <c r="G151" s="13"/>
      <c r="H151" s="13"/>
      <c r="I151" s="1"/>
      <c r="J151" s="1"/>
      <c r="K151" s="10"/>
    </row>
    <row r="152" spans="1:11" ht="13.2" hidden="1">
      <c r="A152" s="1"/>
      <c r="E152" s="1"/>
      <c r="F152" s="13"/>
      <c r="G152" s="13"/>
      <c r="H152" s="13"/>
      <c r="I152" s="1"/>
      <c r="J152" s="1"/>
      <c r="K152" s="10"/>
    </row>
    <row r="153" spans="1:11" ht="13.2" hidden="1">
      <c r="A153" s="1"/>
      <c r="E153" s="1"/>
      <c r="F153" s="13"/>
      <c r="G153" s="13"/>
      <c r="H153" s="13"/>
      <c r="I153" s="1"/>
      <c r="J153" s="1"/>
      <c r="K153" s="10"/>
    </row>
    <row r="154" spans="1:11" ht="13.2" hidden="1">
      <c r="A154" s="1"/>
      <c r="E154" s="1"/>
      <c r="F154" s="13"/>
      <c r="G154" s="13"/>
      <c r="H154" s="13"/>
      <c r="I154" s="1"/>
      <c r="J154" s="1"/>
      <c r="K154" s="10"/>
    </row>
    <row r="155" spans="1:11" ht="13.2" hidden="1">
      <c r="A155" s="1"/>
      <c r="E155" s="1"/>
      <c r="F155" s="13"/>
      <c r="G155" s="13"/>
      <c r="H155" s="13"/>
      <c r="I155" s="1"/>
      <c r="J155" s="1"/>
      <c r="K155" s="10"/>
    </row>
    <row r="156" spans="1:11" ht="13.2" hidden="1">
      <c r="A156" s="1"/>
      <c r="E156" s="1"/>
      <c r="F156" s="13"/>
      <c r="G156" s="13"/>
      <c r="H156" s="13"/>
      <c r="I156" s="1"/>
      <c r="J156" s="1"/>
      <c r="K156" s="10"/>
    </row>
    <row r="157" spans="1:11" ht="13.2" hidden="1">
      <c r="A157" s="1"/>
      <c r="E157" s="1"/>
      <c r="F157" s="13"/>
      <c r="G157" s="13"/>
      <c r="H157" s="13"/>
      <c r="I157" s="1"/>
      <c r="J157" s="1"/>
      <c r="K157" s="10"/>
    </row>
    <row r="158" spans="1:11" ht="13.2" hidden="1">
      <c r="A158" s="1"/>
      <c r="E158" s="1"/>
      <c r="F158" s="13"/>
      <c r="G158" s="13"/>
      <c r="H158" s="13"/>
      <c r="I158" s="1"/>
      <c r="J158" s="1"/>
      <c r="K158" s="10"/>
    </row>
    <row r="159" spans="1:11" ht="13.2" hidden="1">
      <c r="A159" s="1"/>
      <c r="E159" s="1"/>
      <c r="F159" s="13"/>
      <c r="G159" s="13"/>
      <c r="H159" s="13"/>
      <c r="I159" s="1"/>
      <c r="J159" s="1"/>
      <c r="K159" s="10"/>
    </row>
    <row r="160" spans="1:11" ht="13.2" hidden="1">
      <c r="A160" s="1"/>
      <c r="E160" s="1"/>
      <c r="F160" s="13"/>
      <c r="G160" s="13"/>
      <c r="H160" s="13"/>
      <c r="I160" s="1"/>
      <c r="J160" s="1"/>
      <c r="K160" s="10"/>
    </row>
    <row r="161" spans="1:11" ht="13.2" hidden="1">
      <c r="A161" s="1"/>
      <c r="E161" s="1"/>
      <c r="F161" s="13"/>
      <c r="G161" s="13"/>
      <c r="H161" s="13"/>
      <c r="I161" s="1"/>
      <c r="J161" s="1"/>
      <c r="K161" s="10"/>
    </row>
    <row r="162" spans="1:11" ht="13.2" hidden="1">
      <c r="A162" s="1"/>
      <c r="E162" s="1"/>
      <c r="F162" s="13"/>
      <c r="G162" s="13"/>
      <c r="H162" s="13"/>
      <c r="I162" s="1"/>
      <c r="J162" s="1"/>
      <c r="K162" s="10"/>
    </row>
    <row r="163" spans="1:11" ht="13.2" hidden="1">
      <c r="A163" s="1"/>
      <c r="E163" s="1"/>
      <c r="F163" s="13"/>
      <c r="G163" s="13"/>
      <c r="H163" s="13"/>
      <c r="I163" s="1"/>
      <c r="J163" s="1"/>
      <c r="K163" s="10"/>
    </row>
    <row r="164" spans="1:11" ht="13.2" hidden="1">
      <c r="A164" s="1"/>
      <c r="E164" s="1"/>
      <c r="F164" s="13"/>
      <c r="G164" s="13"/>
      <c r="H164" s="13"/>
      <c r="I164" s="1"/>
      <c r="J164" s="1"/>
      <c r="K164" s="10"/>
    </row>
    <row r="165" spans="1:11" ht="13.2" hidden="1">
      <c r="A165" s="1"/>
      <c r="E165" s="1"/>
      <c r="F165" s="13"/>
      <c r="G165" s="13"/>
      <c r="H165" s="13"/>
      <c r="I165" s="1"/>
      <c r="J165" s="1"/>
      <c r="K165" s="10"/>
    </row>
    <row r="166" spans="1:11" ht="13.2" hidden="1">
      <c r="A166" s="1"/>
      <c r="E166" s="1"/>
      <c r="F166" s="13"/>
      <c r="G166" s="13"/>
      <c r="H166" s="13"/>
      <c r="I166" s="1"/>
      <c r="J166" s="1"/>
      <c r="K166" s="10"/>
    </row>
    <row r="167" spans="1:11" ht="13.2" hidden="1">
      <c r="A167" s="1"/>
      <c r="E167" s="1"/>
      <c r="F167" s="13"/>
      <c r="G167" s="13"/>
      <c r="H167" s="13"/>
      <c r="I167" s="1"/>
      <c r="J167" s="1"/>
      <c r="K167" s="10"/>
    </row>
    <row r="168" spans="1:11" ht="13.2" hidden="1">
      <c r="A168" s="1"/>
      <c r="E168" s="1"/>
      <c r="F168" s="13"/>
      <c r="G168" s="13"/>
      <c r="H168" s="13"/>
      <c r="I168" s="1"/>
      <c r="J168" s="1"/>
      <c r="K168" s="10"/>
    </row>
    <row r="169" spans="1:11" ht="13.2" hidden="1">
      <c r="A169" s="1"/>
      <c r="E169" s="1"/>
      <c r="F169" s="13"/>
      <c r="G169" s="13"/>
      <c r="H169" s="13"/>
      <c r="I169" s="1"/>
      <c r="J169" s="1"/>
      <c r="K169" s="10"/>
    </row>
    <row r="170" spans="1:11" ht="13.2" hidden="1">
      <c r="A170" s="1"/>
      <c r="E170" s="1"/>
      <c r="F170" s="13"/>
      <c r="G170" s="13"/>
      <c r="H170" s="13"/>
      <c r="I170" s="1"/>
      <c r="J170" s="1"/>
      <c r="K170" s="10"/>
    </row>
    <row r="171" spans="1:11" ht="13.2" hidden="1">
      <c r="A171" s="1"/>
      <c r="E171" s="1"/>
      <c r="F171" s="13"/>
      <c r="G171" s="13"/>
      <c r="H171" s="13"/>
      <c r="I171" s="1"/>
      <c r="J171" s="1"/>
      <c r="K171" s="10"/>
    </row>
    <row r="172" spans="1:11" ht="13.2" hidden="1">
      <c r="A172" s="1"/>
      <c r="E172" s="1"/>
      <c r="F172" s="13"/>
      <c r="G172" s="13"/>
      <c r="H172" s="13"/>
      <c r="I172" s="1"/>
      <c r="J172" s="1"/>
      <c r="K172" s="10"/>
    </row>
    <row r="173" spans="1:11" ht="13.2" hidden="1">
      <c r="A173" s="1"/>
      <c r="E173" s="1"/>
      <c r="F173" s="13"/>
      <c r="G173" s="13"/>
      <c r="H173" s="13"/>
      <c r="I173" s="1"/>
      <c r="J173" s="1"/>
      <c r="K173" s="10"/>
    </row>
    <row r="174" spans="1:11" ht="13.2" hidden="1">
      <c r="A174" s="1"/>
      <c r="E174" s="1"/>
      <c r="F174" s="13"/>
      <c r="G174" s="13"/>
      <c r="H174" s="13"/>
      <c r="I174" s="1"/>
      <c r="J174" s="1"/>
      <c r="K174" s="10"/>
    </row>
    <row r="175" spans="1:11" ht="13.2" hidden="1">
      <c r="A175" s="1"/>
      <c r="E175" s="1"/>
      <c r="F175" s="13"/>
      <c r="G175" s="13"/>
      <c r="H175" s="13"/>
      <c r="I175" s="1"/>
      <c r="J175" s="1"/>
      <c r="K175" s="10"/>
    </row>
    <row r="176" spans="1:11" ht="13.2" hidden="1">
      <c r="A176" s="1"/>
      <c r="E176" s="1"/>
      <c r="F176" s="13"/>
      <c r="G176" s="13"/>
      <c r="H176" s="13"/>
      <c r="I176" s="1"/>
      <c r="J176" s="1"/>
      <c r="K176" s="10"/>
    </row>
    <row r="177" spans="1:11" ht="13.2" hidden="1">
      <c r="A177" s="1"/>
      <c r="E177" s="1"/>
      <c r="F177" s="13"/>
      <c r="G177" s="13"/>
      <c r="H177" s="13"/>
      <c r="I177" s="1"/>
      <c r="J177" s="1"/>
      <c r="K177" s="10"/>
    </row>
    <row r="178" spans="1:11" ht="13.2" hidden="1">
      <c r="A178" s="1"/>
      <c r="E178" s="1"/>
      <c r="F178" s="13"/>
      <c r="G178" s="13"/>
      <c r="H178" s="13"/>
      <c r="I178" s="1"/>
      <c r="J178" s="1"/>
      <c r="K178" s="10"/>
    </row>
    <row r="179" spans="1:11" ht="13.2" hidden="1">
      <c r="A179" s="1"/>
      <c r="E179" s="1"/>
      <c r="F179" s="13"/>
      <c r="G179" s="13"/>
      <c r="H179" s="13"/>
      <c r="I179" s="1"/>
      <c r="J179" s="1"/>
      <c r="K179" s="10"/>
    </row>
    <row r="180" spans="1:11" ht="13.2" hidden="1">
      <c r="A180" s="1"/>
      <c r="E180" s="1"/>
      <c r="F180" s="13"/>
      <c r="G180" s="13"/>
      <c r="H180" s="13"/>
      <c r="I180" s="1"/>
      <c r="J180" s="1"/>
      <c r="K180" s="10"/>
    </row>
    <row r="181" spans="1:11" ht="13.2" hidden="1">
      <c r="A181" s="1"/>
      <c r="E181" s="1"/>
      <c r="F181" s="13"/>
      <c r="G181" s="13"/>
      <c r="H181" s="13"/>
      <c r="I181" s="1"/>
      <c r="J181" s="1"/>
      <c r="K181" s="10"/>
    </row>
    <row r="182" spans="1:11" ht="13.2" hidden="1">
      <c r="A182" s="1"/>
      <c r="E182" s="1"/>
      <c r="F182" s="13"/>
      <c r="G182" s="13"/>
      <c r="H182" s="13"/>
      <c r="I182" s="1"/>
      <c r="J182" s="1"/>
      <c r="K182" s="10"/>
    </row>
    <row r="183" spans="1:11" ht="13.2" hidden="1">
      <c r="A183" s="1"/>
      <c r="E183" s="1"/>
      <c r="F183" s="13"/>
      <c r="G183" s="13"/>
      <c r="H183" s="13"/>
      <c r="I183" s="1"/>
      <c r="J183" s="1"/>
      <c r="K183" s="10"/>
    </row>
    <row r="184" spans="1:11" ht="13.2" hidden="1">
      <c r="A184" s="1"/>
      <c r="E184" s="1"/>
      <c r="F184" s="13"/>
      <c r="G184" s="13"/>
      <c r="H184" s="13"/>
      <c r="I184" s="1"/>
      <c r="J184" s="1"/>
      <c r="K184" s="10"/>
    </row>
    <row r="185" spans="1:11" ht="13.2" hidden="1">
      <c r="A185" s="1"/>
      <c r="E185" s="1"/>
      <c r="F185" s="13"/>
      <c r="G185" s="13"/>
      <c r="H185" s="13"/>
      <c r="I185" s="1"/>
      <c r="J185" s="1"/>
      <c r="K185" s="10"/>
    </row>
    <row r="186" spans="1:11" ht="13.2" hidden="1">
      <c r="A186" s="1"/>
      <c r="E186" s="1"/>
      <c r="F186" s="13"/>
      <c r="G186" s="13"/>
      <c r="H186" s="13"/>
      <c r="I186" s="1"/>
      <c r="J186" s="1"/>
      <c r="K186" s="10"/>
    </row>
    <row r="187" spans="1:11" ht="13.2" hidden="1">
      <c r="A187" s="1"/>
      <c r="E187" s="1"/>
      <c r="F187" s="13"/>
      <c r="G187" s="13"/>
      <c r="H187" s="13"/>
      <c r="I187" s="1"/>
      <c r="J187" s="1"/>
      <c r="K187" s="10"/>
    </row>
    <row r="188" spans="1:11" ht="13.2" hidden="1">
      <c r="A188" s="1"/>
      <c r="E188" s="1"/>
      <c r="F188" s="13"/>
      <c r="G188" s="13"/>
      <c r="H188" s="13"/>
      <c r="I188" s="1"/>
      <c r="J188" s="1"/>
      <c r="K188" s="10"/>
    </row>
    <row r="189" spans="1:11" ht="13.2" hidden="1">
      <c r="A189" s="1"/>
      <c r="E189" s="1"/>
      <c r="F189" s="13"/>
      <c r="G189" s="13"/>
      <c r="H189" s="13"/>
      <c r="I189" s="1"/>
      <c r="J189" s="1"/>
      <c r="K189" s="10"/>
    </row>
    <row r="190" spans="1:11" ht="13.2" hidden="1">
      <c r="A190" s="1"/>
      <c r="E190" s="1"/>
      <c r="F190" s="13"/>
      <c r="G190" s="13"/>
      <c r="H190" s="13"/>
      <c r="I190" s="1"/>
      <c r="J190" s="1"/>
      <c r="K190" s="10"/>
    </row>
    <row r="191" spans="1:11" ht="13.2" hidden="1">
      <c r="A191" s="1"/>
      <c r="E191" s="1"/>
      <c r="F191" s="13"/>
      <c r="G191" s="13"/>
      <c r="H191" s="13"/>
      <c r="I191" s="1"/>
      <c r="J191" s="1"/>
      <c r="K191" s="10"/>
    </row>
    <row r="192" spans="1:11" ht="13.2" hidden="1">
      <c r="A192" s="1"/>
      <c r="E192" s="1"/>
      <c r="F192" s="13"/>
      <c r="G192" s="13"/>
      <c r="H192" s="13"/>
      <c r="I192" s="1"/>
      <c r="J192" s="1"/>
      <c r="K192" s="10"/>
    </row>
    <row r="193" spans="1:11" ht="13.2" hidden="1">
      <c r="A193" s="1"/>
      <c r="E193" s="1"/>
      <c r="F193" s="13"/>
      <c r="G193" s="13"/>
      <c r="H193" s="13"/>
      <c r="I193" s="1"/>
      <c r="J193" s="1"/>
      <c r="K193" s="10"/>
    </row>
    <row r="194" spans="1:11" ht="13.2" hidden="1">
      <c r="A194" s="1"/>
      <c r="E194" s="1"/>
      <c r="F194" s="13"/>
      <c r="G194" s="13"/>
      <c r="H194" s="13"/>
      <c r="I194" s="1"/>
      <c r="J194" s="1"/>
      <c r="K194" s="10"/>
    </row>
    <row r="195" spans="1:11" ht="13.2" hidden="1">
      <c r="A195" s="1"/>
      <c r="E195" s="1"/>
      <c r="F195" s="13"/>
      <c r="G195" s="13"/>
      <c r="H195" s="13"/>
      <c r="I195" s="1"/>
      <c r="J195" s="1"/>
      <c r="K195" s="10"/>
    </row>
    <row r="196" spans="1:11" ht="13.2" hidden="1">
      <c r="A196" s="1"/>
      <c r="E196" s="1"/>
      <c r="F196" s="13"/>
      <c r="G196" s="13"/>
      <c r="H196" s="13"/>
      <c r="I196" s="1"/>
      <c r="J196" s="1"/>
      <c r="K196" s="10"/>
    </row>
    <row r="197" spans="1:11" ht="13.2" hidden="1">
      <c r="A197" s="1"/>
      <c r="E197" s="1"/>
      <c r="F197" s="13"/>
      <c r="G197" s="13"/>
      <c r="H197" s="13"/>
      <c r="I197" s="1"/>
      <c r="J197" s="1"/>
      <c r="K197" s="10"/>
    </row>
    <row r="198" spans="1:11" ht="13.2" hidden="1">
      <c r="A198" s="1"/>
      <c r="E198" s="1"/>
      <c r="F198" s="13"/>
      <c r="G198" s="13"/>
      <c r="H198" s="13"/>
      <c r="I198" s="1"/>
      <c r="J198" s="1"/>
      <c r="K198" s="10"/>
    </row>
    <row r="199" spans="1:11" ht="13.2" hidden="1">
      <c r="A199" s="1"/>
      <c r="E199" s="1"/>
      <c r="F199" s="13"/>
      <c r="G199" s="13"/>
      <c r="H199" s="13"/>
      <c r="I199" s="1"/>
      <c r="J199" s="1"/>
      <c r="K199" s="10"/>
    </row>
    <row r="200" spans="1:11" ht="13.2" hidden="1">
      <c r="A200" s="1"/>
      <c r="E200" s="1"/>
      <c r="F200" s="13"/>
      <c r="G200" s="13"/>
      <c r="H200" s="13"/>
      <c r="I200" s="1"/>
      <c r="J200" s="1"/>
      <c r="K200" s="10"/>
    </row>
    <row r="201" spans="1:11" ht="13.2" hidden="1">
      <c r="A201" s="1"/>
      <c r="E201" s="1"/>
      <c r="F201" s="13"/>
      <c r="G201" s="13"/>
      <c r="H201" s="13"/>
      <c r="I201" s="1"/>
      <c r="J201" s="1"/>
      <c r="K201" s="10"/>
    </row>
    <row r="202" spans="1:11" ht="13.2" hidden="1">
      <c r="A202" s="1"/>
      <c r="E202" s="1"/>
      <c r="F202" s="13"/>
      <c r="G202" s="13"/>
      <c r="H202" s="13"/>
      <c r="I202" s="1"/>
      <c r="J202" s="1"/>
      <c r="K202" s="10"/>
    </row>
    <row r="203" spans="1:11" ht="13.2" hidden="1">
      <c r="A203" s="1"/>
      <c r="E203" s="1"/>
      <c r="F203" s="13"/>
      <c r="G203" s="13"/>
      <c r="H203" s="13"/>
      <c r="I203" s="1"/>
      <c r="J203" s="1"/>
      <c r="K203" s="10"/>
    </row>
    <row r="204" spans="1:11" ht="13.2" hidden="1">
      <c r="A204" s="1"/>
      <c r="E204" s="1"/>
      <c r="F204" s="13"/>
      <c r="G204" s="13"/>
      <c r="H204" s="13"/>
      <c r="I204" s="1"/>
      <c r="J204" s="1"/>
      <c r="K204" s="10"/>
    </row>
    <row r="205" spans="1:11" ht="13.2" hidden="1">
      <c r="A205" s="1"/>
      <c r="E205" s="1"/>
      <c r="F205" s="13"/>
      <c r="G205" s="13"/>
      <c r="H205" s="13"/>
      <c r="I205" s="1"/>
      <c r="J205" s="1"/>
      <c r="K205" s="10"/>
    </row>
    <row r="206" spans="1:11" ht="13.2" hidden="1">
      <c r="A206" s="1"/>
      <c r="E206" s="1"/>
      <c r="F206" s="13"/>
      <c r="G206" s="13"/>
      <c r="H206" s="13"/>
      <c r="I206" s="1"/>
      <c r="J206" s="1"/>
      <c r="K206" s="10"/>
    </row>
    <row r="207" spans="1:11" ht="13.2" hidden="1">
      <c r="A207" s="1"/>
      <c r="E207" s="1"/>
      <c r="F207" s="13"/>
      <c r="G207" s="13"/>
      <c r="H207" s="13"/>
      <c r="I207" s="1"/>
      <c r="J207" s="1"/>
      <c r="K207" s="10"/>
    </row>
    <row r="208" spans="1:11" ht="13.2" hidden="1">
      <c r="A208" s="1"/>
      <c r="E208" s="1"/>
      <c r="F208" s="13"/>
      <c r="G208" s="13"/>
      <c r="H208" s="13"/>
      <c r="I208" s="1"/>
      <c r="J208" s="1"/>
      <c r="K208" s="10"/>
    </row>
    <row r="209" spans="1:11" ht="13.2" hidden="1">
      <c r="A209" s="1"/>
      <c r="E209" s="1"/>
      <c r="F209" s="13"/>
      <c r="G209" s="13"/>
      <c r="H209" s="13"/>
      <c r="I209" s="1"/>
      <c r="J209" s="1"/>
      <c r="K209" s="10"/>
    </row>
    <row r="210" spans="1:11" ht="13.2" hidden="1">
      <c r="A210" s="1"/>
      <c r="E210" s="1"/>
      <c r="F210" s="13"/>
      <c r="G210" s="13"/>
      <c r="H210" s="13"/>
      <c r="I210" s="1"/>
      <c r="J210" s="1"/>
      <c r="K210" s="10"/>
    </row>
    <row r="211" spans="1:11" ht="13.2" hidden="1">
      <c r="A211" s="1"/>
      <c r="E211" s="1"/>
      <c r="F211" s="13"/>
      <c r="G211" s="13"/>
      <c r="H211" s="13"/>
      <c r="I211" s="1"/>
      <c r="J211" s="1"/>
      <c r="K211" s="10"/>
    </row>
    <row r="212" spans="1:11" ht="13.2" hidden="1">
      <c r="A212" s="1"/>
      <c r="E212" s="1"/>
      <c r="F212" s="13"/>
      <c r="G212" s="13"/>
      <c r="H212" s="13"/>
      <c r="I212" s="1"/>
      <c r="J212" s="1"/>
      <c r="K212" s="10"/>
    </row>
    <row r="213" spans="1:11" ht="13.2" hidden="1">
      <c r="A213" s="1"/>
      <c r="E213" s="1"/>
      <c r="F213" s="13"/>
      <c r="G213" s="13"/>
      <c r="H213" s="13"/>
      <c r="I213" s="1"/>
      <c r="J213" s="1"/>
      <c r="K213" s="10"/>
    </row>
    <row r="214" spans="1:11" ht="13.2" hidden="1">
      <c r="A214" s="1"/>
      <c r="E214" s="1"/>
      <c r="F214" s="13"/>
      <c r="G214" s="13"/>
      <c r="H214" s="13"/>
      <c r="I214" s="1"/>
      <c r="J214" s="1"/>
      <c r="K214" s="10"/>
    </row>
    <row r="215" spans="1:11" ht="13.2" hidden="1">
      <c r="A215" s="1"/>
      <c r="E215" s="1"/>
      <c r="F215" s="13"/>
      <c r="G215" s="13"/>
      <c r="H215" s="13"/>
      <c r="I215" s="1"/>
      <c r="J215" s="1"/>
      <c r="K215" s="10"/>
    </row>
    <row r="216" spans="1:11" ht="13.2" hidden="1">
      <c r="A216" s="1"/>
      <c r="E216" s="1"/>
      <c r="F216" s="13"/>
      <c r="G216" s="13"/>
      <c r="H216" s="13"/>
      <c r="I216" s="1"/>
      <c r="J216" s="1"/>
      <c r="K216" s="10"/>
    </row>
    <row r="217" spans="1:11" ht="13.2" hidden="1">
      <c r="A217" s="1"/>
      <c r="E217" s="1"/>
      <c r="F217" s="13"/>
      <c r="G217" s="13"/>
      <c r="H217" s="13"/>
      <c r="I217" s="1"/>
      <c r="J217" s="1"/>
      <c r="K217" s="10"/>
    </row>
    <row r="218" spans="1:11" ht="13.2" hidden="1">
      <c r="A218" s="1"/>
      <c r="E218" s="1"/>
      <c r="F218" s="13"/>
      <c r="G218" s="13"/>
      <c r="H218" s="13"/>
      <c r="I218" s="1"/>
      <c r="J218" s="1"/>
      <c r="K218" s="10"/>
    </row>
    <row r="219" spans="1:11" ht="13.2" hidden="1">
      <c r="A219" s="1"/>
      <c r="E219" s="1"/>
      <c r="F219" s="13"/>
      <c r="G219" s="13"/>
      <c r="H219" s="13"/>
      <c r="I219" s="1"/>
      <c r="J219" s="1"/>
      <c r="K219" s="10"/>
    </row>
    <row r="220" spans="1:11" ht="13.2" hidden="1">
      <c r="A220" s="1"/>
      <c r="E220" s="1"/>
      <c r="F220" s="13"/>
      <c r="G220" s="13"/>
      <c r="H220" s="13"/>
      <c r="I220" s="1"/>
      <c r="J220" s="1"/>
      <c r="K220" s="10"/>
    </row>
    <row r="221" spans="1:11" ht="13.2" hidden="1">
      <c r="A221" s="1"/>
      <c r="E221" s="1"/>
      <c r="F221" s="13"/>
      <c r="G221" s="13"/>
      <c r="H221" s="13"/>
      <c r="I221" s="1"/>
      <c r="J221" s="1"/>
      <c r="K221" s="10"/>
    </row>
    <row r="222" spans="1:11" ht="13.2" hidden="1">
      <c r="A222" s="1"/>
      <c r="E222" s="1"/>
      <c r="F222" s="13"/>
      <c r="G222" s="13"/>
      <c r="H222" s="13"/>
      <c r="I222" s="1"/>
      <c r="J222" s="1"/>
      <c r="K222" s="10"/>
    </row>
    <row r="223" spans="1:11" ht="13.2" hidden="1">
      <c r="A223" s="1"/>
      <c r="E223" s="1"/>
      <c r="F223" s="13"/>
      <c r="G223" s="13"/>
      <c r="H223" s="13"/>
      <c r="I223" s="1"/>
      <c r="J223" s="1"/>
      <c r="K223" s="10"/>
    </row>
    <row r="224" spans="1:11" ht="13.2" hidden="1">
      <c r="A224" s="1"/>
      <c r="E224" s="1"/>
      <c r="F224" s="13"/>
      <c r="G224" s="13"/>
      <c r="H224" s="13"/>
      <c r="I224" s="1"/>
      <c r="J224" s="1"/>
      <c r="K224" s="10"/>
    </row>
    <row r="225" spans="1:11" ht="13.2" hidden="1">
      <c r="A225" s="1"/>
      <c r="E225" s="1"/>
      <c r="F225" s="13"/>
      <c r="G225" s="13"/>
      <c r="H225" s="13"/>
      <c r="I225" s="1"/>
      <c r="J225" s="1"/>
      <c r="K225" s="10"/>
    </row>
    <row r="226" spans="1:11" ht="13.2" hidden="1">
      <c r="A226" s="1"/>
      <c r="E226" s="1"/>
      <c r="F226" s="13"/>
      <c r="G226" s="13"/>
      <c r="H226" s="13"/>
      <c r="I226" s="1"/>
      <c r="J226" s="1"/>
      <c r="K226" s="10"/>
    </row>
    <row r="227" spans="1:11" ht="13.2" hidden="1">
      <c r="A227" s="1"/>
      <c r="E227" s="1"/>
      <c r="F227" s="13"/>
      <c r="G227" s="13"/>
      <c r="H227" s="13"/>
      <c r="I227" s="1"/>
      <c r="J227" s="1"/>
      <c r="K227" s="10"/>
    </row>
    <row r="228" spans="1:11" ht="13.2" hidden="1">
      <c r="A228" s="1"/>
      <c r="E228" s="1"/>
      <c r="F228" s="13"/>
      <c r="G228" s="13"/>
      <c r="H228" s="13"/>
      <c r="I228" s="1"/>
      <c r="J228" s="1"/>
      <c r="K228" s="10"/>
    </row>
    <row r="229" spans="1:11" ht="13.2" hidden="1">
      <c r="A229" s="1"/>
      <c r="E229" s="1"/>
      <c r="F229" s="13"/>
      <c r="G229" s="13"/>
      <c r="H229" s="13"/>
      <c r="I229" s="1"/>
      <c r="J229" s="1"/>
      <c r="K229" s="10"/>
    </row>
    <row r="230" spans="1:11" ht="13.2" hidden="1">
      <c r="A230" s="1"/>
      <c r="E230" s="1"/>
      <c r="F230" s="13"/>
      <c r="G230" s="13"/>
      <c r="H230" s="13"/>
      <c r="I230" s="1"/>
      <c r="J230" s="1"/>
      <c r="K230" s="10"/>
    </row>
    <row r="231" spans="1:11" ht="13.2" hidden="1">
      <c r="A231" s="1"/>
      <c r="E231" s="1"/>
      <c r="F231" s="13"/>
      <c r="G231" s="13"/>
      <c r="H231" s="13"/>
      <c r="I231" s="1"/>
      <c r="J231" s="1"/>
      <c r="K231" s="10"/>
    </row>
    <row r="232" spans="1:11" ht="13.2" hidden="1">
      <c r="A232" s="1"/>
      <c r="E232" s="1"/>
      <c r="F232" s="13"/>
      <c r="G232" s="13"/>
      <c r="H232" s="13"/>
      <c r="I232" s="1"/>
      <c r="J232" s="1"/>
      <c r="K232" s="10"/>
    </row>
    <row r="233" spans="1:11" ht="13.2" hidden="1">
      <c r="A233" s="1"/>
      <c r="E233" s="1"/>
      <c r="F233" s="13"/>
      <c r="G233" s="13"/>
      <c r="H233" s="13"/>
      <c r="I233" s="1"/>
      <c r="J233" s="1"/>
      <c r="K233" s="10"/>
    </row>
    <row r="234" spans="1:11" ht="13.2" hidden="1">
      <c r="A234" s="1"/>
      <c r="E234" s="1"/>
      <c r="F234" s="13"/>
      <c r="G234" s="13"/>
      <c r="H234" s="13"/>
      <c r="I234" s="1"/>
      <c r="J234" s="1"/>
      <c r="K234" s="10"/>
    </row>
    <row r="235" spans="1:11" ht="13.2" hidden="1">
      <c r="A235" s="1"/>
      <c r="E235" s="1"/>
      <c r="F235" s="13"/>
      <c r="G235" s="13"/>
      <c r="H235" s="13"/>
      <c r="I235" s="1"/>
      <c r="J235" s="1"/>
      <c r="K235" s="10"/>
    </row>
    <row r="236" spans="1:11" ht="13.2" hidden="1">
      <c r="A236" s="1"/>
      <c r="E236" s="1"/>
      <c r="F236" s="13"/>
      <c r="G236" s="13"/>
      <c r="H236" s="13"/>
      <c r="I236" s="1"/>
      <c r="J236" s="1"/>
      <c r="K236" s="10"/>
    </row>
    <row r="237" spans="1:11" ht="13.2" hidden="1">
      <c r="A237" s="1"/>
      <c r="E237" s="1"/>
      <c r="F237" s="13"/>
      <c r="G237" s="13"/>
      <c r="H237" s="13"/>
      <c r="I237" s="1"/>
      <c r="J237" s="1"/>
      <c r="K237" s="10"/>
    </row>
    <row r="238" spans="1:11" ht="13.2" hidden="1">
      <c r="A238" s="1"/>
      <c r="E238" s="1"/>
      <c r="F238" s="13"/>
      <c r="G238" s="13"/>
      <c r="H238" s="13"/>
      <c r="I238" s="1"/>
      <c r="J238" s="1"/>
      <c r="K238" s="10"/>
    </row>
    <row r="239" spans="1:11" ht="13.2" hidden="1">
      <c r="A239" s="1"/>
      <c r="E239" s="1"/>
      <c r="F239" s="13"/>
      <c r="G239" s="13"/>
      <c r="H239" s="13"/>
      <c r="I239" s="1"/>
      <c r="J239" s="1"/>
      <c r="K239" s="10"/>
    </row>
    <row r="240" spans="1:11" ht="13.2" hidden="1">
      <c r="A240" s="1"/>
      <c r="E240" s="1"/>
      <c r="F240" s="13"/>
      <c r="G240" s="13"/>
      <c r="H240" s="13"/>
      <c r="I240" s="1"/>
      <c r="J240" s="1"/>
      <c r="K240" s="10"/>
    </row>
    <row r="241" spans="1:11" ht="13.2" hidden="1">
      <c r="A241" s="1"/>
      <c r="E241" s="1"/>
      <c r="F241" s="13"/>
      <c r="G241" s="13"/>
      <c r="H241" s="13"/>
      <c r="I241" s="1"/>
      <c r="J241" s="1"/>
      <c r="K241" s="10"/>
    </row>
    <row r="242" spans="1:11" ht="13.2" hidden="1">
      <c r="A242" s="1"/>
      <c r="E242" s="1"/>
      <c r="F242" s="13"/>
      <c r="G242" s="13"/>
      <c r="H242" s="13"/>
      <c r="I242" s="1"/>
      <c r="J242" s="1"/>
      <c r="K242" s="10"/>
    </row>
    <row r="243" spans="1:11" ht="13.2" hidden="1">
      <c r="A243" s="1"/>
      <c r="E243" s="1"/>
      <c r="F243" s="13"/>
      <c r="G243" s="13"/>
      <c r="H243" s="13"/>
      <c r="I243" s="1"/>
      <c r="J243" s="1"/>
      <c r="K243" s="10"/>
    </row>
    <row r="244" spans="1:11" ht="13.2" hidden="1">
      <c r="A244" s="1"/>
      <c r="E244" s="1"/>
      <c r="F244" s="13"/>
      <c r="G244" s="13"/>
      <c r="H244" s="13"/>
      <c r="I244" s="1"/>
      <c r="J244" s="1"/>
      <c r="K244" s="10"/>
    </row>
    <row r="245" spans="1:11" ht="13.2" hidden="1">
      <c r="A245" s="1"/>
      <c r="E245" s="1"/>
      <c r="F245" s="13"/>
      <c r="G245" s="13"/>
      <c r="H245" s="13"/>
      <c r="I245" s="1"/>
      <c r="J245" s="1"/>
      <c r="K245" s="10"/>
    </row>
    <row r="246" spans="1:11" ht="13.2" hidden="1">
      <c r="A246" s="1"/>
      <c r="E246" s="1"/>
      <c r="F246" s="13"/>
      <c r="G246" s="13"/>
      <c r="H246" s="13"/>
      <c r="I246" s="1"/>
      <c r="J246" s="1"/>
      <c r="K246" s="10"/>
    </row>
    <row r="247" spans="1:11" ht="13.2" hidden="1">
      <c r="A247" s="1"/>
      <c r="E247" s="1"/>
      <c r="F247" s="13"/>
      <c r="G247" s="13"/>
      <c r="H247" s="13"/>
      <c r="I247" s="1"/>
      <c r="J247" s="1"/>
      <c r="K247" s="10"/>
    </row>
    <row r="248" spans="1:11" ht="13.2" hidden="1">
      <c r="A248" s="1"/>
      <c r="E248" s="1"/>
      <c r="F248" s="13"/>
      <c r="G248" s="13"/>
      <c r="H248" s="13"/>
      <c r="I248" s="1"/>
      <c r="J248" s="1"/>
      <c r="K248" s="10"/>
    </row>
    <row r="249" spans="1:11" ht="13.2" hidden="1">
      <c r="A249" s="1"/>
      <c r="E249" s="1"/>
      <c r="F249" s="13"/>
      <c r="G249" s="13"/>
      <c r="H249" s="13"/>
      <c r="I249" s="1"/>
      <c r="J249" s="1"/>
      <c r="K249" s="10"/>
    </row>
    <row r="250" spans="1:11" ht="13.2" hidden="1">
      <c r="A250" s="1"/>
      <c r="E250" s="1"/>
      <c r="F250" s="13"/>
      <c r="G250" s="13"/>
      <c r="H250" s="13"/>
      <c r="I250" s="1"/>
      <c r="J250" s="1"/>
      <c r="K250" s="10"/>
    </row>
    <row r="251" spans="1:11" ht="13.2" hidden="1">
      <c r="A251" s="1"/>
      <c r="E251" s="1"/>
      <c r="F251" s="13"/>
      <c r="G251" s="13"/>
      <c r="H251" s="13"/>
      <c r="I251" s="1"/>
      <c r="J251" s="1"/>
      <c r="K251" s="10"/>
    </row>
    <row r="252" spans="1:11" ht="13.2" hidden="1">
      <c r="A252" s="1"/>
      <c r="E252" s="1"/>
      <c r="F252" s="13"/>
      <c r="G252" s="13"/>
      <c r="H252" s="13"/>
      <c r="I252" s="1"/>
      <c r="J252" s="1"/>
      <c r="K252" s="10"/>
    </row>
    <row r="253" spans="1:11" ht="13.2" hidden="1">
      <c r="A253" s="1"/>
      <c r="E253" s="1"/>
      <c r="F253" s="13"/>
      <c r="G253" s="13"/>
      <c r="H253" s="13"/>
      <c r="I253" s="1"/>
      <c r="J253" s="1"/>
      <c r="K253" s="10"/>
    </row>
    <row r="254" spans="1:11" ht="13.2" hidden="1">
      <c r="A254" s="1"/>
      <c r="E254" s="1"/>
      <c r="F254" s="13"/>
      <c r="G254" s="13"/>
      <c r="H254" s="13"/>
      <c r="I254" s="1"/>
      <c r="J254" s="1"/>
      <c r="K254" s="10"/>
    </row>
    <row r="255" spans="1:11" ht="13.2" hidden="1">
      <c r="A255" s="1"/>
      <c r="E255" s="1"/>
      <c r="F255" s="13"/>
      <c r="G255" s="13"/>
      <c r="H255" s="13"/>
      <c r="I255" s="1"/>
      <c r="J255" s="1"/>
      <c r="K255" s="10"/>
    </row>
    <row r="256" spans="1:11" ht="13.2" hidden="1">
      <c r="A256" s="1"/>
      <c r="E256" s="1"/>
      <c r="F256" s="13"/>
      <c r="G256" s="13"/>
      <c r="H256" s="13"/>
      <c r="I256" s="1"/>
      <c r="J256" s="1"/>
      <c r="K256" s="10"/>
    </row>
    <row r="257" spans="1:11" ht="13.2" hidden="1">
      <c r="A257" s="1"/>
      <c r="E257" s="1"/>
      <c r="F257" s="13"/>
      <c r="G257" s="13"/>
      <c r="H257" s="13"/>
      <c r="I257" s="1"/>
      <c r="J257" s="1"/>
      <c r="K257" s="10"/>
    </row>
    <row r="258" spans="1:11" ht="13.2" hidden="1">
      <c r="A258" s="1"/>
      <c r="E258" s="1"/>
      <c r="F258" s="13"/>
      <c r="G258" s="13"/>
      <c r="H258" s="13"/>
      <c r="I258" s="1"/>
      <c r="J258" s="1"/>
      <c r="K258" s="10"/>
    </row>
    <row r="259" spans="1:11" ht="13.2" hidden="1">
      <c r="A259" s="1"/>
      <c r="E259" s="1"/>
      <c r="F259" s="13"/>
      <c r="G259" s="13"/>
      <c r="H259" s="13"/>
      <c r="I259" s="1"/>
      <c r="J259" s="1"/>
      <c r="K259" s="10"/>
    </row>
    <row r="260" spans="1:11" ht="13.2" hidden="1">
      <c r="A260" s="1"/>
      <c r="E260" s="1"/>
      <c r="F260" s="13"/>
      <c r="G260" s="13"/>
      <c r="H260" s="13"/>
      <c r="I260" s="1"/>
      <c r="J260" s="1"/>
      <c r="K260" s="10"/>
    </row>
    <row r="261" spans="1:11" ht="13.2" hidden="1">
      <c r="A261" s="1"/>
      <c r="E261" s="1"/>
      <c r="F261" s="13"/>
      <c r="G261" s="13"/>
      <c r="H261" s="13"/>
      <c r="I261" s="1"/>
      <c r="J261" s="1"/>
      <c r="K261" s="10"/>
    </row>
    <row r="262" spans="1:11" ht="13.2" hidden="1">
      <c r="A262" s="1"/>
      <c r="E262" s="1"/>
      <c r="F262" s="13"/>
      <c r="G262" s="13"/>
      <c r="H262" s="13"/>
      <c r="I262" s="1"/>
      <c r="J262" s="1"/>
      <c r="K262" s="10"/>
    </row>
    <row r="263" spans="1:11" ht="13.2" hidden="1">
      <c r="A263" s="1"/>
      <c r="E263" s="1"/>
      <c r="F263" s="13"/>
      <c r="G263" s="13"/>
      <c r="H263" s="13"/>
      <c r="I263" s="1"/>
      <c r="J263" s="1"/>
      <c r="K263" s="10"/>
    </row>
    <row r="264" spans="1:11" ht="13.2" hidden="1">
      <c r="A264" s="1"/>
      <c r="E264" s="1"/>
      <c r="F264" s="13"/>
      <c r="G264" s="13"/>
      <c r="H264" s="13"/>
      <c r="I264" s="1"/>
      <c r="J264" s="1"/>
      <c r="K264" s="10"/>
    </row>
    <row r="265" spans="1:11" ht="13.2" hidden="1">
      <c r="A265" s="1"/>
      <c r="E265" s="1"/>
      <c r="F265" s="13"/>
      <c r="G265" s="13"/>
      <c r="H265" s="13"/>
      <c r="I265" s="1"/>
      <c r="J265" s="1"/>
      <c r="K265" s="10"/>
    </row>
    <row r="266" spans="1:11" ht="13.2" hidden="1">
      <c r="A266" s="1"/>
      <c r="E266" s="1"/>
      <c r="F266" s="13"/>
      <c r="G266" s="13"/>
      <c r="H266" s="13"/>
      <c r="I266" s="1"/>
      <c r="J266" s="1"/>
      <c r="K266" s="10"/>
    </row>
    <row r="267" spans="1:11" ht="13.2" hidden="1">
      <c r="A267" s="1"/>
      <c r="E267" s="1"/>
      <c r="F267" s="13"/>
      <c r="G267" s="13"/>
      <c r="H267" s="13"/>
      <c r="I267" s="1"/>
      <c r="J267" s="1"/>
      <c r="K267" s="10"/>
    </row>
    <row r="268" spans="1:11" ht="13.2" hidden="1">
      <c r="A268" s="1"/>
      <c r="E268" s="1"/>
      <c r="F268" s="13"/>
      <c r="G268" s="13"/>
      <c r="H268" s="13"/>
      <c r="I268" s="1"/>
      <c r="J268" s="1"/>
      <c r="K268" s="10"/>
    </row>
    <row r="269" spans="1:11" ht="13.2" hidden="1">
      <c r="A269" s="1"/>
      <c r="E269" s="1"/>
      <c r="F269" s="13"/>
      <c r="G269" s="13"/>
      <c r="H269" s="13"/>
      <c r="I269" s="1"/>
      <c r="J269" s="1"/>
      <c r="K269" s="10"/>
    </row>
    <row r="270" spans="1:11" ht="13.2" hidden="1">
      <c r="A270" s="1"/>
      <c r="E270" s="1"/>
      <c r="F270" s="13"/>
      <c r="G270" s="13"/>
      <c r="H270" s="13"/>
      <c r="I270" s="1"/>
      <c r="J270" s="1"/>
      <c r="K270" s="10"/>
    </row>
    <row r="271" spans="1:11" ht="13.2" hidden="1">
      <c r="A271" s="1"/>
      <c r="E271" s="1"/>
      <c r="F271" s="13"/>
      <c r="G271" s="13"/>
      <c r="H271" s="13"/>
      <c r="I271" s="1"/>
      <c r="J271" s="1"/>
      <c r="K271" s="10"/>
    </row>
    <row r="272" spans="1:11" ht="13.2" hidden="1">
      <c r="A272" s="1"/>
      <c r="E272" s="1"/>
      <c r="F272" s="13"/>
      <c r="G272" s="13"/>
      <c r="H272" s="13"/>
      <c r="I272" s="1"/>
      <c r="J272" s="1"/>
      <c r="K272" s="10"/>
    </row>
    <row r="273" spans="1:11" ht="13.2" hidden="1">
      <c r="A273" s="1"/>
      <c r="E273" s="1"/>
      <c r="F273" s="13"/>
      <c r="G273" s="13"/>
      <c r="H273" s="13"/>
      <c r="I273" s="1"/>
      <c r="J273" s="1"/>
      <c r="K273" s="10"/>
    </row>
    <row r="274" spans="1:11" ht="13.2" hidden="1">
      <c r="A274" s="1"/>
      <c r="E274" s="1"/>
      <c r="F274" s="13"/>
      <c r="G274" s="13"/>
      <c r="H274" s="13"/>
      <c r="I274" s="1"/>
      <c r="J274" s="1"/>
      <c r="K274" s="10"/>
    </row>
    <row r="275" spans="1:11" ht="13.2" hidden="1">
      <c r="A275" s="1"/>
      <c r="E275" s="1"/>
      <c r="F275" s="13"/>
      <c r="G275" s="13"/>
      <c r="H275" s="13"/>
      <c r="I275" s="1"/>
      <c r="J275" s="1"/>
      <c r="K275" s="10"/>
    </row>
    <row r="276" spans="1:11" ht="13.2" hidden="1">
      <c r="A276" s="1"/>
      <c r="E276" s="1"/>
      <c r="F276" s="13"/>
      <c r="G276" s="13"/>
      <c r="H276" s="13"/>
      <c r="I276" s="1"/>
      <c r="J276" s="1"/>
      <c r="K276" s="10"/>
    </row>
    <row r="277" spans="1:11" ht="13.2" hidden="1">
      <c r="A277" s="1"/>
      <c r="E277" s="1"/>
      <c r="F277" s="13"/>
      <c r="G277" s="13"/>
      <c r="H277" s="13"/>
      <c r="I277" s="1"/>
      <c r="J277" s="1"/>
      <c r="K277" s="10"/>
    </row>
    <row r="278" spans="1:11" ht="13.2" hidden="1">
      <c r="A278" s="1"/>
      <c r="E278" s="1"/>
      <c r="F278" s="13"/>
      <c r="G278" s="13"/>
      <c r="H278" s="13"/>
      <c r="I278" s="1"/>
      <c r="J278" s="1"/>
      <c r="K278" s="10"/>
    </row>
    <row r="279" spans="1:11" ht="13.2" hidden="1">
      <c r="A279" s="1"/>
      <c r="E279" s="1"/>
      <c r="F279" s="13"/>
      <c r="G279" s="13"/>
      <c r="H279" s="13"/>
      <c r="I279" s="1"/>
      <c r="J279" s="1"/>
      <c r="K279" s="10"/>
    </row>
    <row r="280" spans="1:11" ht="13.2" hidden="1">
      <c r="A280" s="1"/>
      <c r="E280" s="1"/>
      <c r="F280" s="13"/>
      <c r="G280" s="13"/>
      <c r="H280" s="13"/>
      <c r="I280" s="1"/>
      <c r="J280" s="1"/>
      <c r="K280" s="10"/>
    </row>
    <row r="281" spans="1:11" ht="13.2" hidden="1">
      <c r="A281" s="1"/>
      <c r="E281" s="1"/>
      <c r="F281" s="13"/>
      <c r="G281" s="13"/>
      <c r="H281" s="13"/>
      <c r="I281" s="1"/>
      <c r="J281" s="1"/>
      <c r="K281" s="10"/>
    </row>
    <row r="282" spans="1:11" ht="13.2" hidden="1">
      <c r="A282" s="1"/>
      <c r="E282" s="1"/>
      <c r="F282" s="13"/>
      <c r="G282" s="13"/>
      <c r="H282" s="13"/>
      <c r="I282" s="1"/>
      <c r="J282" s="1"/>
      <c r="K282" s="10"/>
    </row>
    <row r="283" spans="1:11" ht="13.2" hidden="1">
      <c r="A283" s="1"/>
      <c r="E283" s="1"/>
      <c r="F283" s="13"/>
      <c r="G283" s="13"/>
      <c r="H283" s="13"/>
      <c r="I283" s="1"/>
      <c r="J283" s="1"/>
      <c r="K283" s="10"/>
    </row>
    <row r="284" spans="1:11" ht="13.2" hidden="1">
      <c r="A284" s="1"/>
      <c r="E284" s="1"/>
      <c r="F284" s="13"/>
      <c r="G284" s="13"/>
      <c r="H284" s="13"/>
      <c r="I284" s="1"/>
      <c r="J284" s="1"/>
      <c r="K284" s="10"/>
    </row>
    <row r="285" spans="1:11" ht="13.2" hidden="1">
      <c r="A285" s="1"/>
      <c r="E285" s="1"/>
      <c r="F285" s="13"/>
      <c r="G285" s="13"/>
      <c r="H285" s="13"/>
      <c r="I285" s="1"/>
      <c r="J285" s="1"/>
      <c r="K285" s="10"/>
    </row>
    <row r="286" spans="1:11" ht="13.2" hidden="1">
      <c r="A286" s="1"/>
      <c r="E286" s="1"/>
      <c r="F286" s="13"/>
      <c r="G286" s="13"/>
      <c r="H286" s="13"/>
      <c r="I286" s="1"/>
      <c r="J286" s="1"/>
      <c r="K286" s="10"/>
    </row>
    <row r="287" spans="1:11" ht="13.2" hidden="1">
      <c r="A287" s="1"/>
      <c r="E287" s="1"/>
      <c r="F287" s="13"/>
      <c r="G287" s="13"/>
      <c r="H287" s="13"/>
      <c r="I287" s="1"/>
      <c r="J287" s="1"/>
      <c r="K287" s="10"/>
    </row>
    <row r="288" spans="1:11" ht="13.2" hidden="1">
      <c r="A288" s="1"/>
      <c r="E288" s="1"/>
      <c r="F288" s="13"/>
      <c r="G288" s="13"/>
      <c r="H288" s="13"/>
      <c r="I288" s="1"/>
      <c r="J288" s="1"/>
      <c r="K288" s="10"/>
    </row>
    <row r="289" spans="1:11" ht="13.2" hidden="1">
      <c r="A289" s="1"/>
      <c r="E289" s="1"/>
      <c r="F289" s="13"/>
      <c r="G289" s="13"/>
      <c r="H289" s="13"/>
      <c r="I289" s="1"/>
      <c r="J289" s="1"/>
      <c r="K289" s="10"/>
    </row>
    <row r="290" spans="1:11" ht="13.2" hidden="1">
      <c r="A290" s="1"/>
      <c r="E290" s="1"/>
      <c r="F290" s="13"/>
      <c r="G290" s="13"/>
      <c r="H290" s="13"/>
      <c r="I290" s="1"/>
      <c r="J290" s="1"/>
      <c r="K290" s="10"/>
    </row>
    <row r="291" spans="1:11" ht="13.2" hidden="1">
      <c r="A291" s="1"/>
      <c r="E291" s="1"/>
      <c r="F291" s="13"/>
      <c r="G291" s="13"/>
      <c r="H291" s="13"/>
      <c r="I291" s="1"/>
      <c r="J291" s="1"/>
      <c r="K291" s="10"/>
    </row>
    <row r="292" spans="1:11" ht="13.2" hidden="1">
      <c r="A292" s="1"/>
      <c r="E292" s="1"/>
      <c r="F292" s="13"/>
      <c r="G292" s="13"/>
      <c r="H292" s="13"/>
      <c r="I292" s="1"/>
      <c r="J292" s="1"/>
      <c r="K292" s="10"/>
    </row>
    <row r="293" spans="1:11" ht="13.2" hidden="1">
      <c r="A293" s="1"/>
      <c r="E293" s="1"/>
      <c r="F293" s="13"/>
      <c r="G293" s="13"/>
      <c r="H293" s="13"/>
      <c r="I293" s="1"/>
      <c r="J293" s="1"/>
      <c r="K293" s="10"/>
    </row>
    <row r="294" spans="1:11" ht="13.2" hidden="1">
      <c r="A294" s="1"/>
      <c r="E294" s="1"/>
      <c r="F294" s="13"/>
      <c r="G294" s="13"/>
      <c r="H294" s="13"/>
      <c r="I294" s="1"/>
      <c r="J294" s="1"/>
      <c r="K294" s="10"/>
    </row>
    <row r="295" spans="1:11" ht="13.2" hidden="1">
      <c r="A295" s="1"/>
      <c r="E295" s="1"/>
      <c r="F295" s="13"/>
      <c r="G295" s="13"/>
      <c r="H295" s="13"/>
      <c r="I295" s="1"/>
      <c r="J295" s="1"/>
      <c r="K295" s="10"/>
    </row>
    <row r="296" spans="1:11" ht="13.2" hidden="1">
      <c r="A296" s="1"/>
      <c r="E296" s="1"/>
      <c r="F296" s="13"/>
      <c r="G296" s="13"/>
      <c r="H296" s="13"/>
      <c r="I296" s="1"/>
      <c r="J296" s="1"/>
      <c r="K296" s="10"/>
    </row>
    <row r="297" spans="1:11" ht="13.2" hidden="1">
      <c r="A297" s="1"/>
      <c r="E297" s="1"/>
      <c r="F297" s="13"/>
      <c r="G297" s="13"/>
      <c r="H297" s="13"/>
      <c r="I297" s="1"/>
      <c r="J297" s="1"/>
      <c r="K297" s="10"/>
    </row>
    <row r="298" spans="1:11" ht="13.2" hidden="1">
      <c r="A298" s="1"/>
      <c r="E298" s="1"/>
      <c r="F298" s="13"/>
      <c r="G298" s="13"/>
      <c r="H298" s="13"/>
      <c r="I298" s="1"/>
      <c r="J298" s="1"/>
      <c r="K298" s="10"/>
    </row>
    <row r="299" spans="1:11" ht="13.2" hidden="1">
      <c r="A299" s="1"/>
      <c r="E299" s="1"/>
      <c r="F299" s="13"/>
      <c r="G299" s="13"/>
      <c r="H299" s="13"/>
      <c r="I299" s="1"/>
      <c r="J299" s="1"/>
      <c r="K299" s="10"/>
    </row>
    <row r="300" spans="1:11" ht="13.2" hidden="1">
      <c r="A300" s="1"/>
      <c r="E300" s="1"/>
      <c r="F300" s="13"/>
      <c r="G300" s="13"/>
      <c r="H300" s="13"/>
      <c r="I300" s="1"/>
      <c r="J300" s="1"/>
      <c r="K300" s="10"/>
    </row>
    <row r="301" spans="1:11" ht="13.2" hidden="1">
      <c r="A301" s="1"/>
      <c r="E301" s="1"/>
      <c r="F301" s="13"/>
      <c r="G301" s="13"/>
      <c r="H301" s="13"/>
      <c r="I301" s="1"/>
      <c r="J301" s="1"/>
      <c r="K301" s="10"/>
    </row>
    <row r="302" spans="1:11" ht="13.2" hidden="1">
      <c r="A302" s="1"/>
      <c r="E302" s="1"/>
      <c r="F302" s="13"/>
      <c r="G302" s="13"/>
      <c r="H302" s="13"/>
      <c r="I302" s="1"/>
      <c r="J302" s="1"/>
      <c r="K302" s="10"/>
    </row>
    <row r="303" spans="1:11" ht="13.2" hidden="1">
      <c r="A303" s="1"/>
      <c r="E303" s="1"/>
      <c r="F303" s="13"/>
      <c r="G303" s="13"/>
      <c r="H303" s="13"/>
      <c r="I303" s="1"/>
      <c r="J303" s="1"/>
      <c r="K303" s="10"/>
    </row>
    <row r="304" spans="1:11" ht="13.2" hidden="1">
      <c r="A304" s="1"/>
      <c r="E304" s="1"/>
      <c r="F304" s="13"/>
      <c r="G304" s="13"/>
      <c r="H304" s="13"/>
      <c r="I304" s="1"/>
      <c r="J304" s="1"/>
      <c r="K304" s="10"/>
    </row>
    <row r="305" spans="1:11" ht="13.2" hidden="1">
      <c r="A305" s="1"/>
      <c r="E305" s="1"/>
      <c r="F305" s="13"/>
      <c r="G305" s="13"/>
      <c r="H305" s="13"/>
      <c r="I305" s="1"/>
      <c r="J305" s="1"/>
      <c r="K305" s="10"/>
    </row>
    <row r="306" spans="1:11" ht="13.2" hidden="1">
      <c r="A306" s="1"/>
      <c r="E306" s="1"/>
      <c r="F306" s="13"/>
      <c r="G306" s="13"/>
      <c r="H306" s="13"/>
      <c r="I306" s="1"/>
      <c r="J306" s="1"/>
      <c r="K306" s="10"/>
    </row>
    <row r="307" spans="1:11" ht="13.2" hidden="1">
      <c r="A307" s="1"/>
      <c r="E307" s="1"/>
      <c r="F307" s="13"/>
      <c r="G307" s="13"/>
      <c r="H307" s="13"/>
      <c r="I307" s="1"/>
      <c r="J307" s="1"/>
      <c r="K307" s="10"/>
    </row>
    <row r="308" spans="1:11" ht="13.2" hidden="1">
      <c r="A308" s="1"/>
      <c r="E308" s="1"/>
      <c r="F308" s="13"/>
      <c r="G308" s="13"/>
      <c r="H308" s="13"/>
      <c r="I308" s="1"/>
      <c r="J308" s="1"/>
      <c r="K308" s="10"/>
    </row>
    <row r="309" spans="1:11" ht="13.2" hidden="1">
      <c r="A309" s="1"/>
      <c r="E309" s="1"/>
      <c r="F309" s="13"/>
      <c r="G309" s="13"/>
      <c r="H309" s="13"/>
      <c r="I309" s="1"/>
      <c r="J309" s="1"/>
      <c r="K309" s="10"/>
    </row>
    <row r="310" spans="1:11" ht="13.2" hidden="1">
      <c r="A310" s="1"/>
      <c r="E310" s="1"/>
      <c r="F310" s="13"/>
      <c r="G310" s="13"/>
      <c r="H310" s="13"/>
      <c r="I310" s="1"/>
      <c r="J310" s="1"/>
      <c r="K310" s="10"/>
    </row>
    <row r="311" spans="1:11" ht="13.2" hidden="1">
      <c r="A311" s="1"/>
      <c r="E311" s="1"/>
      <c r="F311" s="13"/>
      <c r="G311" s="13"/>
      <c r="H311" s="13"/>
      <c r="I311" s="1"/>
      <c r="J311" s="1"/>
      <c r="K311" s="10"/>
    </row>
    <row r="312" spans="1:11" ht="13.2" hidden="1">
      <c r="A312" s="1"/>
      <c r="E312" s="1"/>
      <c r="F312" s="13"/>
      <c r="G312" s="13"/>
      <c r="H312" s="13"/>
      <c r="I312" s="1"/>
      <c r="J312" s="1"/>
      <c r="K312" s="10"/>
    </row>
    <row r="313" spans="1:11" ht="13.2" hidden="1">
      <c r="A313" s="1"/>
      <c r="E313" s="1"/>
      <c r="F313" s="13"/>
      <c r="G313" s="13"/>
      <c r="H313" s="13"/>
      <c r="I313" s="1"/>
      <c r="J313" s="1"/>
      <c r="K313" s="10"/>
    </row>
    <row r="314" spans="1:11" ht="13.2" hidden="1">
      <c r="A314" s="1"/>
      <c r="E314" s="1"/>
      <c r="F314" s="13"/>
      <c r="G314" s="13"/>
      <c r="H314" s="13"/>
      <c r="I314" s="1"/>
      <c r="J314" s="1"/>
      <c r="K314" s="10"/>
    </row>
    <row r="315" spans="1:11" ht="13.2" hidden="1">
      <c r="A315" s="1"/>
      <c r="E315" s="1"/>
      <c r="F315" s="13"/>
      <c r="G315" s="13"/>
      <c r="H315" s="13"/>
      <c r="I315" s="1"/>
      <c r="J315" s="1"/>
      <c r="K315" s="10"/>
    </row>
    <row r="316" spans="1:11" ht="13.2" hidden="1">
      <c r="A316" s="1"/>
      <c r="E316" s="1"/>
      <c r="F316" s="13"/>
      <c r="G316" s="13"/>
      <c r="H316" s="13"/>
      <c r="I316" s="1"/>
      <c r="J316" s="1"/>
      <c r="K316" s="10"/>
    </row>
    <row r="317" spans="1:11" ht="13.2" hidden="1">
      <c r="A317" s="1"/>
      <c r="E317" s="1"/>
      <c r="F317" s="13"/>
      <c r="G317" s="13"/>
      <c r="H317" s="13"/>
      <c r="I317" s="1"/>
      <c r="J317" s="1"/>
      <c r="K317" s="10"/>
    </row>
    <row r="318" spans="1:11" ht="13.2" hidden="1">
      <c r="A318" s="1"/>
      <c r="E318" s="1"/>
      <c r="F318" s="13"/>
      <c r="G318" s="13"/>
      <c r="H318" s="13"/>
      <c r="I318" s="1"/>
      <c r="J318" s="1"/>
      <c r="K318" s="10"/>
    </row>
    <row r="319" spans="1:11" ht="13.2" hidden="1">
      <c r="A319" s="1"/>
      <c r="E319" s="1"/>
      <c r="F319" s="13"/>
      <c r="G319" s="13"/>
      <c r="H319" s="13"/>
      <c r="I319" s="1"/>
      <c r="J319" s="1"/>
      <c r="K319" s="10"/>
    </row>
    <row r="320" spans="1:11" ht="13.2" hidden="1">
      <c r="A320" s="1"/>
      <c r="E320" s="1"/>
      <c r="F320" s="13"/>
      <c r="G320" s="13"/>
      <c r="H320" s="13"/>
      <c r="I320" s="1"/>
      <c r="J320" s="1"/>
      <c r="K320" s="10"/>
    </row>
    <row r="321" spans="1:11" ht="13.2" hidden="1">
      <c r="A321" s="1"/>
      <c r="E321" s="1"/>
      <c r="F321" s="13"/>
      <c r="G321" s="13"/>
      <c r="H321" s="13"/>
      <c r="I321" s="1"/>
      <c r="J321" s="1"/>
      <c r="K321" s="10"/>
    </row>
    <row r="322" spans="1:11" ht="13.2" hidden="1">
      <c r="A322" s="1"/>
      <c r="E322" s="1"/>
      <c r="F322" s="13"/>
      <c r="G322" s="13"/>
      <c r="H322" s="13"/>
      <c r="I322" s="1"/>
      <c r="J322" s="1"/>
      <c r="K322" s="10"/>
    </row>
    <row r="323" spans="1:11" ht="13.2" hidden="1">
      <c r="A323" s="1"/>
      <c r="E323" s="1"/>
      <c r="F323" s="13"/>
      <c r="G323" s="13"/>
      <c r="H323" s="13"/>
      <c r="I323" s="1"/>
      <c r="J323" s="1"/>
      <c r="K323" s="10"/>
    </row>
    <row r="324" spans="1:11" ht="13.2" hidden="1">
      <c r="A324" s="1"/>
      <c r="E324" s="1"/>
      <c r="F324" s="13"/>
      <c r="G324" s="13"/>
      <c r="H324" s="13"/>
      <c r="I324" s="1"/>
      <c r="J324" s="1"/>
      <c r="K324" s="10"/>
    </row>
    <row r="325" spans="1:11" ht="13.2" hidden="1">
      <c r="A325" s="1"/>
      <c r="E325" s="1"/>
      <c r="F325" s="13"/>
      <c r="G325" s="13"/>
      <c r="H325" s="13"/>
      <c r="I325" s="1"/>
      <c r="J325" s="1"/>
      <c r="K325" s="10"/>
    </row>
    <row r="326" spans="1:11" ht="13.2" hidden="1">
      <c r="A326" s="1"/>
      <c r="E326" s="1"/>
      <c r="F326" s="13"/>
      <c r="G326" s="13"/>
      <c r="H326" s="13"/>
      <c r="I326" s="1"/>
      <c r="J326" s="1"/>
      <c r="K326" s="10"/>
    </row>
    <row r="327" spans="1:11" ht="13.2" hidden="1">
      <c r="A327" s="1"/>
      <c r="E327" s="1"/>
      <c r="F327" s="13"/>
      <c r="G327" s="13"/>
      <c r="H327" s="13"/>
      <c r="I327" s="1"/>
      <c r="J327" s="1"/>
      <c r="K327" s="10"/>
    </row>
    <row r="328" spans="1:11" ht="13.2" hidden="1">
      <c r="A328" s="1"/>
      <c r="E328" s="1"/>
      <c r="F328" s="13"/>
      <c r="G328" s="13"/>
      <c r="H328" s="13"/>
      <c r="I328" s="1"/>
      <c r="J328" s="1"/>
      <c r="K328" s="10"/>
    </row>
    <row r="329" spans="1:11" ht="13.2" hidden="1">
      <c r="A329" s="1"/>
      <c r="E329" s="1"/>
      <c r="F329" s="13"/>
      <c r="G329" s="13"/>
      <c r="H329" s="13"/>
      <c r="I329" s="1"/>
      <c r="J329" s="1"/>
      <c r="K329" s="10"/>
    </row>
    <row r="330" spans="1:11" ht="13.2" hidden="1">
      <c r="A330" s="1"/>
      <c r="E330" s="1"/>
      <c r="F330" s="13"/>
      <c r="G330" s="13"/>
      <c r="H330" s="13"/>
      <c r="I330" s="1"/>
      <c r="J330" s="1"/>
      <c r="K330" s="10"/>
    </row>
    <row r="331" spans="1:11" ht="13.2" hidden="1">
      <c r="A331" s="1"/>
      <c r="E331" s="1"/>
      <c r="F331" s="13"/>
      <c r="G331" s="13"/>
      <c r="H331" s="13"/>
      <c r="I331" s="1"/>
      <c r="J331" s="1"/>
      <c r="K331" s="10"/>
    </row>
    <row r="332" spans="1:11" ht="13.2" hidden="1">
      <c r="A332" s="1"/>
      <c r="E332" s="1"/>
      <c r="F332" s="13"/>
      <c r="G332" s="13"/>
      <c r="H332" s="13"/>
      <c r="I332" s="1"/>
      <c r="J332" s="1"/>
      <c r="K332" s="10"/>
    </row>
    <row r="333" spans="1:11" ht="13.2" hidden="1">
      <c r="A333" s="1"/>
      <c r="E333" s="1"/>
      <c r="F333" s="13"/>
      <c r="G333" s="13"/>
      <c r="H333" s="13"/>
      <c r="I333" s="1"/>
      <c r="J333" s="1"/>
      <c r="K333" s="10"/>
    </row>
    <row r="334" spans="1:11" ht="13.2" hidden="1">
      <c r="A334" s="1"/>
      <c r="E334" s="1"/>
      <c r="F334" s="13"/>
      <c r="G334" s="13"/>
      <c r="H334" s="13"/>
      <c r="I334" s="1"/>
      <c r="J334" s="1"/>
      <c r="K334" s="10"/>
    </row>
    <row r="335" spans="1:11" ht="13.2" hidden="1">
      <c r="A335" s="1"/>
      <c r="E335" s="1"/>
      <c r="F335" s="13"/>
      <c r="G335" s="13"/>
      <c r="H335" s="13"/>
      <c r="I335" s="1"/>
      <c r="J335" s="1"/>
      <c r="K335" s="10"/>
    </row>
    <row r="336" spans="1:11" ht="13.2" hidden="1">
      <c r="A336" s="1"/>
      <c r="E336" s="1"/>
      <c r="F336" s="13"/>
      <c r="G336" s="13"/>
      <c r="H336" s="13"/>
      <c r="I336" s="1"/>
      <c r="J336" s="1"/>
      <c r="K336" s="10"/>
    </row>
    <row r="337" spans="1:11" ht="13.2" hidden="1">
      <c r="A337" s="1"/>
      <c r="E337" s="1"/>
      <c r="F337" s="13"/>
      <c r="G337" s="13"/>
      <c r="H337" s="13"/>
      <c r="I337" s="1"/>
      <c r="J337" s="1"/>
      <c r="K337" s="10"/>
    </row>
    <row r="338" spans="1:11" ht="13.2" hidden="1">
      <c r="A338" s="1"/>
      <c r="E338" s="1"/>
      <c r="F338" s="13"/>
      <c r="G338" s="13"/>
      <c r="H338" s="13"/>
      <c r="I338" s="1"/>
      <c r="J338" s="1"/>
      <c r="K338" s="10"/>
    </row>
    <row r="339" spans="1:11" ht="13.2" hidden="1">
      <c r="A339" s="1"/>
      <c r="E339" s="1"/>
      <c r="F339" s="13"/>
      <c r="G339" s="13"/>
      <c r="H339" s="13"/>
      <c r="I339" s="1"/>
      <c r="J339" s="1"/>
      <c r="K339" s="10"/>
    </row>
    <row r="340" spans="1:11" ht="13.2" hidden="1">
      <c r="A340" s="1"/>
      <c r="E340" s="1"/>
      <c r="F340" s="13"/>
      <c r="G340" s="13"/>
      <c r="H340" s="13"/>
      <c r="I340" s="1"/>
      <c r="J340" s="1"/>
      <c r="K340" s="10"/>
    </row>
    <row r="341" spans="1:11" ht="13.2" hidden="1">
      <c r="A341" s="1"/>
      <c r="E341" s="1"/>
      <c r="F341" s="13"/>
      <c r="G341" s="13"/>
      <c r="H341" s="13"/>
      <c r="I341" s="1"/>
      <c r="J341" s="1"/>
      <c r="K341" s="10"/>
    </row>
    <row r="342" spans="1:11" ht="13.2" hidden="1">
      <c r="A342" s="1"/>
      <c r="E342" s="1"/>
      <c r="F342" s="13"/>
      <c r="G342" s="13"/>
      <c r="H342" s="13"/>
      <c r="I342" s="1"/>
      <c r="J342" s="1"/>
      <c r="K342" s="10"/>
    </row>
    <row r="343" spans="1:11" ht="13.2" hidden="1">
      <c r="A343" s="1"/>
      <c r="E343" s="1"/>
      <c r="F343" s="13"/>
      <c r="G343" s="13"/>
      <c r="H343" s="13"/>
      <c r="I343" s="1"/>
      <c r="J343" s="1"/>
      <c r="K343" s="10"/>
    </row>
    <row r="344" spans="1:11" ht="13.2" hidden="1">
      <c r="A344" s="1"/>
      <c r="E344" s="1"/>
      <c r="F344" s="13"/>
      <c r="G344" s="13"/>
      <c r="H344" s="13"/>
      <c r="I344" s="1"/>
      <c r="J344" s="1"/>
      <c r="K344" s="10"/>
    </row>
    <row r="345" spans="1:11" ht="13.2" hidden="1">
      <c r="A345" s="1"/>
      <c r="E345" s="1"/>
      <c r="F345" s="13"/>
      <c r="G345" s="13"/>
      <c r="H345" s="13"/>
      <c r="I345" s="1"/>
      <c r="J345" s="1"/>
      <c r="K345" s="10"/>
    </row>
    <row r="346" spans="1:11" ht="13.2" hidden="1">
      <c r="A346" s="1"/>
      <c r="E346" s="1"/>
      <c r="F346" s="13"/>
      <c r="G346" s="13"/>
      <c r="H346" s="13"/>
      <c r="I346" s="1"/>
      <c r="J346" s="1"/>
      <c r="K346" s="10"/>
    </row>
    <row r="347" spans="1:11" ht="13.2" hidden="1">
      <c r="A347" s="1"/>
      <c r="E347" s="1"/>
      <c r="F347" s="13"/>
      <c r="G347" s="13"/>
      <c r="H347" s="13"/>
      <c r="I347" s="1"/>
      <c r="J347" s="1"/>
      <c r="K347" s="10"/>
    </row>
    <row r="348" spans="1:11" ht="13.2" hidden="1">
      <c r="A348" s="1"/>
      <c r="E348" s="1"/>
      <c r="F348" s="13"/>
      <c r="G348" s="13"/>
      <c r="H348" s="13"/>
      <c r="I348" s="1"/>
      <c r="J348" s="1"/>
      <c r="K348" s="10"/>
    </row>
    <row r="349" spans="1:11" ht="13.2" hidden="1">
      <c r="A349" s="1"/>
      <c r="E349" s="1"/>
      <c r="F349" s="13"/>
      <c r="G349" s="13"/>
      <c r="H349" s="13"/>
      <c r="I349" s="1"/>
      <c r="J349" s="1"/>
      <c r="K349" s="10"/>
    </row>
    <row r="350" spans="1:11" ht="13.2" hidden="1">
      <c r="A350" s="1"/>
      <c r="E350" s="1"/>
      <c r="F350" s="13"/>
      <c r="G350" s="13"/>
      <c r="H350" s="13"/>
      <c r="I350" s="1"/>
      <c r="J350" s="1"/>
      <c r="K350" s="10"/>
    </row>
    <row r="351" spans="1:11" ht="13.2" hidden="1">
      <c r="A351" s="1"/>
      <c r="E351" s="1"/>
      <c r="F351" s="13"/>
      <c r="G351" s="13"/>
      <c r="H351" s="13"/>
      <c r="I351" s="1"/>
      <c r="J351" s="1"/>
      <c r="K351" s="10"/>
    </row>
    <row r="352" spans="1:11" ht="13.2" hidden="1">
      <c r="A352" s="1"/>
      <c r="E352" s="1"/>
      <c r="F352" s="13"/>
      <c r="G352" s="13"/>
      <c r="H352" s="13"/>
      <c r="I352" s="1"/>
      <c r="J352" s="1"/>
      <c r="K352" s="10"/>
    </row>
    <row r="353" spans="1:11" ht="13.2" hidden="1">
      <c r="A353" s="1"/>
      <c r="E353" s="1"/>
      <c r="F353" s="13"/>
      <c r="G353" s="13"/>
      <c r="H353" s="13"/>
      <c r="I353" s="1"/>
      <c r="J353" s="1"/>
      <c r="K353" s="10"/>
    </row>
    <row r="354" spans="1:11" ht="13.2" hidden="1">
      <c r="A354" s="1"/>
      <c r="E354" s="1"/>
      <c r="F354" s="13"/>
      <c r="G354" s="13"/>
      <c r="H354" s="13"/>
      <c r="I354" s="1"/>
      <c r="J354" s="1"/>
      <c r="K354" s="10"/>
    </row>
    <row r="355" spans="1:11" ht="13.2" hidden="1">
      <c r="A355" s="1"/>
      <c r="E355" s="1"/>
      <c r="F355" s="13"/>
      <c r="G355" s="13"/>
      <c r="H355" s="13"/>
      <c r="I355" s="1"/>
      <c r="J355" s="1"/>
      <c r="K355" s="10"/>
    </row>
    <row r="356" spans="1:11" ht="13.2" hidden="1">
      <c r="A356" s="1"/>
      <c r="E356" s="1"/>
      <c r="F356" s="13"/>
      <c r="G356" s="13"/>
      <c r="H356" s="13"/>
      <c r="I356" s="1"/>
      <c r="J356" s="1"/>
      <c r="K356" s="10"/>
    </row>
    <row r="357" spans="1:11" ht="13.2" hidden="1">
      <c r="A357" s="1"/>
      <c r="E357" s="1"/>
      <c r="F357" s="13"/>
      <c r="G357" s="13"/>
      <c r="H357" s="13"/>
      <c r="I357" s="1"/>
      <c r="J357" s="1"/>
      <c r="K357" s="10"/>
    </row>
    <row r="358" spans="1:11" ht="13.2" hidden="1">
      <c r="A358" s="1"/>
      <c r="E358" s="1"/>
      <c r="F358" s="13"/>
      <c r="G358" s="13"/>
      <c r="H358" s="13"/>
      <c r="I358" s="1"/>
      <c r="J358" s="1"/>
      <c r="K358" s="10"/>
    </row>
    <row r="359" spans="1:11" ht="13.2" hidden="1">
      <c r="A359" s="1"/>
      <c r="E359" s="1"/>
      <c r="F359" s="13"/>
      <c r="G359" s="13"/>
      <c r="H359" s="13"/>
      <c r="I359" s="1"/>
      <c r="J359" s="1"/>
      <c r="K359" s="10"/>
    </row>
    <row r="360" spans="1:11" ht="13.2" hidden="1">
      <c r="A360" s="1"/>
      <c r="E360" s="1"/>
      <c r="F360" s="13"/>
      <c r="G360" s="13"/>
      <c r="H360" s="13"/>
      <c r="I360" s="1"/>
      <c r="J360" s="1"/>
      <c r="K360" s="10"/>
    </row>
    <row r="361" spans="1:11" ht="13.2" hidden="1">
      <c r="A361" s="1"/>
      <c r="E361" s="1"/>
      <c r="F361" s="13"/>
      <c r="G361" s="13"/>
      <c r="H361" s="13"/>
      <c r="I361" s="1"/>
      <c r="J361" s="1"/>
      <c r="K361" s="10"/>
    </row>
    <row r="362" spans="1:11" ht="13.2" hidden="1">
      <c r="A362" s="1"/>
      <c r="E362" s="1"/>
      <c r="F362" s="13"/>
      <c r="G362" s="13"/>
      <c r="H362" s="13"/>
      <c r="I362" s="1"/>
      <c r="J362" s="1"/>
      <c r="K362" s="10"/>
    </row>
    <row r="363" spans="1:11" ht="13.2" hidden="1">
      <c r="A363" s="1"/>
      <c r="E363" s="1"/>
      <c r="F363" s="13"/>
      <c r="G363" s="13"/>
      <c r="H363" s="13"/>
      <c r="I363" s="1"/>
      <c r="J363" s="1"/>
      <c r="K363" s="10"/>
    </row>
    <row r="364" spans="1:11" ht="13.2" hidden="1">
      <c r="A364" s="1"/>
      <c r="E364" s="1"/>
      <c r="F364" s="13"/>
      <c r="G364" s="13"/>
      <c r="H364" s="13"/>
      <c r="I364" s="1"/>
      <c r="J364" s="1"/>
      <c r="K364" s="10"/>
    </row>
    <row r="365" spans="1:11" ht="13.2" hidden="1">
      <c r="A365" s="1"/>
      <c r="E365" s="1"/>
      <c r="F365" s="13"/>
      <c r="G365" s="13"/>
      <c r="H365" s="13"/>
      <c r="I365" s="1"/>
      <c r="J365" s="1"/>
      <c r="K365" s="10"/>
    </row>
    <row r="366" spans="1:11" ht="13.2" hidden="1">
      <c r="A366" s="1"/>
      <c r="E366" s="1"/>
      <c r="F366" s="13"/>
      <c r="G366" s="13"/>
      <c r="H366" s="13"/>
      <c r="I366" s="1"/>
      <c r="J366" s="1"/>
      <c r="K366" s="10"/>
    </row>
    <row r="367" spans="1:11" ht="13.2" hidden="1">
      <c r="A367" s="1"/>
      <c r="E367" s="1"/>
      <c r="F367" s="13"/>
      <c r="G367" s="13"/>
      <c r="H367" s="13"/>
      <c r="I367" s="1"/>
      <c r="J367" s="1"/>
      <c r="K367" s="10"/>
    </row>
    <row r="368" spans="1:11" ht="13.2" hidden="1">
      <c r="A368" s="1"/>
      <c r="E368" s="1"/>
      <c r="F368" s="13"/>
      <c r="G368" s="13"/>
      <c r="H368" s="13"/>
      <c r="I368" s="1"/>
      <c r="J368" s="1"/>
      <c r="K368" s="10"/>
    </row>
    <row r="369" spans="1:11" ht="13.2" hidden="1">
      <c r="A369" s="1"/>
      <c r="E369" s="1"/>
      <c r="F369" s="13"/>
      <c r="G369" s="13"/>
      <c r="H369" s="13"/>
      <c r="I369" s="1"/>
      <c r="J369" s="1"/>
      <c r="K369" s="10"/>
    </row>
    <row r="370" spans="1:11" ht="13.2" hidden="1">
      <c r="A370" s="1"/>
      <c r="E370" s="1"/>
      <c r="F370" s="13"/>
      <c r="G370" s="13"/>
      <c r="H370" s="13"/>
      <c r="I370" s="1"/>
      <c r="J370" s="1"/>
      <c r="K370" s="10"/>
    </row>
    <row r="371" spans="1:11" ht="13.2" hidden="1">
      <c r="A371" s="1"/>
      <c r="E371" s="1"/>
      <c r="F371" s="13"/>
      <c r="G371" s="13"/>
      <c r="H371" s="13"/>
      <c r="I371" s="1"/>
      <c r="J371" s="1"/>
      <c r="K371" s="10"/>
    </row>
    <row r="372" spans="1:11" ht="13.2" hidden="1">
      <c r="A372" s="1"/>
      <c r="E372" s="1"/>
      <c r="F372" s="13"/>
      <c r="G372" s="13"/>
      <c r="H372" s="13"/>
      <c r="I372" s="1"/>
      <c r="J372" s="1"/>
      <c r="K372" s="10"/>
    </row>
    <row r="373" spans="1:11" ht="13.2" hidden="1">
      <c r="A373" s="1"/>
      <c r="E373" s="1"/>
      <c r="F373" s="13"/>
      <c r="G373" s="13"/>
      <c r="H373" s="13"/>
      <c r="I373" s="1"/>
      <c r="J373" s="1"/>
      <c r="K373" s="10"/>
    </row>
    <row r="374" spans="1:11" ht="13.2" hidden="1">
      <c r="A374" s="1"/>
      <c r="E374" s="1"/>
      <c r="F374" s="13"/>
      <c r="G374" s="13"/>
      <c r="H374" s="13"/>
      <c r="I374" s="1"/>
      <c r="J374" s="1"/>
      <c r="K374" s="10"/>
    </row>
    <row r="375" spans="1:11" ht="13.2" hidden="1">
      <c r="A375" s="1"/>
      <c r="E375" s="1"/>
      <c r="F375" s="13"/>
      <c r="G375" s="13"/>
      <c r="H375" s="13"/>
      <c r="I375" s="1"/>
      <c r="J375" s="1"/>
      <c r="K375" s="10"/>
    </row>
    <row r="376" spans="1:11" ht="13.2" hidden="1">
      <c r="A376" s="1"/>
      <c r="E376" s="1"/>
      <c r="F376" s="13"/>
      <c r="G376" s="13"/>
      <c r="H376" s="13"/>
      <c r="I376" s="1"/>
      <c r="J376" s="1"/>
      <c r="K376" s="10"/>
    </row>
    <row r="377" spans="1:11" ht="13.2" hidden="1">
      <c r="A377" s="1"/>
      <c r="E377" s="1"/>
      <c r="F377" s="13"/>
      <c r="G377" s="13"/>
      <c r="H377" s="13"/>
      <c r="I377" s="1"/>
      <c r="J377" s="1"/>
      <c r="K377" s="10"/>
    </row>
    <row r="378" spans="1:11" ht="13.2" hidden="1">
      <c r="A378" s="1"/>
      <c r="E378" s="1"/>
      <c r="F378" s="13"/>
      <c r="G378" s="13"/>
      <c r="H378" s="13"/>
      <c r="I378" s="1"/>
      <c r="J378" s="1"/>
      <c r="K378" s="10"/>
    </row>
    <row r="379" spans="1:11" ht="13.2" hidden="1">
      <c r="A379" s="1"/>
      <c r="E379" s="1"/>
      <c r="F379" s="13"/>
      <c r="G379" s="13"/>
      <c r="H379" s="13"/>
      <c r="I379" s="1"/>
      <c r="J379" s="1"/>
      <c r="K379" s="10"/>
    </row>
    <row r="380" spans="1:11" ht="13.2" hidden="1">
      <c r="A380" s="1"/>
      <c r="E380" s="1"/>
      <c r="F380" s="13"/>
      <c r="G380" s="13"/>
      <c r="H380" s="13"/>
      <c r="I380" s="1"/>
      <c r="J380" s="1"/>
      <c r="K380" s="10"/>
    </row>
    <row r="381" spans="1:11" ht="13.2" hidden="1">
      <c r="A381" s="1"/>
      <c r="E381" s="1"/>
      <c r="F381" s="13"/>
      <c r="G381" s="13"/>
      <c r="H381" s="13"/>
      <c r="I381" s="1"/>
      <c r="J381" s="1"/>
      <c r="K381" s="10"/>
    </row>
    <row r="382" spans="1:11" ht="13.2" hidden="1">
      <c r="A382" s="1"/>
      <c r="E382" s="1"/>
      <c r="F382" s="13"/>
      <c r="G382" s="13"/>
      <c r="H382" s="13"/>
      <c r="I382" s="1"/>
      <c r="J382" s="1"/>
      <c r="K382" s="10"/>
    </row>
    <row r="383" spans="1:11" ht="13.2" hidden="1">
      <c r="A383" s="1"/>
      <c r="E383" s="1"/>
      <c r="F383" s="13"/>
      <c r="G383" s="13"/>
      <c r="H383" s="13"/>
      <c r="I383" s="1"/>
      <c r="J383" s="1"/>
      <c r="K383" s="10"/>
    </row>
    <row r="384" spans="1:11" ht="13.2" hidden="1">
      <c r="A384" s="1"/>
      <c r="E384" s="1"/>
      <c r="F384" s="13"/>
      <c r="G384" s="13"/>
      <c r="H384" s="13"/>
      <c r="I384" s="1"/>
      <c r="J384" s="1"/>
      <c r="K384" s="10"/>
    </row>
    <row r="385" spans="1:11" ht="13.2" hidden="1">
      <c r="A385" s="1"/>
      <c r="E385" s="1"/>
      <c r="F385" s="13"/>
      <c r="G385" s="13"/>
      <c r="H385" s="13"/>
      <c r="I385" s="1"/>
      <c r="J385" s="1"/>
      <c r="K385" s="10"/>
    </row>
    <row r="386" spans="1:11" ht="13.2" hidden="1">
      <c r="A386" s="1"/>
      <c r="E386" s="1"/>
      <c r="F386" s="13"/>
      <c r="G386" s="13"/>
      <c r="H386" s="13"/>
      <c r="I386" s="1"/>
      <c r="J386" s="1"/>
      <c r="K386" s="10"/>
    </row>
    <row r="387" spans="1:11" ht="13.2" hidden="1">
      <c r="A387" s="1"/>
      <c r="E387" s="1"/>
      <c r="F387" s="13"/>
      <c r="G387" s="13"/>
      <c r="H387" s="13"/>
      <c r="I387" s="1"/>
      <c r="J387" s="1"/>
      <c r="K387" s="10"/>
    </row>
    <row r="388" spans="1:11" ht="13.2" hidden="1">
      <c r="A388" s="1"/>
      <c r="E388" s="1"/>
      <c r="F388" s="13"/>
      <c r="G388" s="13"/>
      <c r="H388" s="13"/>
      <c r="I388" s="1"/>
      <c r="J388" s="1"/>
      <c r="K388" s="10"/>
    </row>
    <row r="389" spans="1:11" ht="13.2" hidden="1">
      <c r="A389" s="1"/>
      <c r="E389" s="1"/>
      <c r="F389" s="13"/>
      <c r="G389" s="13"/>
      <c r="H389" s="13"/>
      <c r="I389" s="1"/>
      <c r="J389" s="1"/>
      <c r="K389" s="10"/>
    </row>
    <row r="390" spans="1:11" ht="13.2" hidden="1">
      <c r="A390" s="1"/>
      <c r="E390" s="1"/>
      <c r="F390" s="13"/>
      <c r="G390" s="13"/>
      <c r="H390" s="13"/>
      <c r="I390" s="1"/>
      <c r="J390" s="1"/>
      <c r="K390" s="10"/>
    </row>
    <row r="391" spans="1:11" ht="13.2" hidden="1">
      <c r="A391" s="1"/>
      <c r="E391" s="1"/>
      <c r="F391" s="13"/>
      <c r="G391" s="13"/>
      <c r="H391" s="13"/>
      <c r="I391" s="1"/>
      <c r="J391" s="1"/>
      <c r="K391" s="10"/>
    </row>
    <row r="392" spans="1:11" ht="13.2" hidden="1">
      <c r="A392" s="1"/>
      <c r="E392" s="1"/>
      <c r="F392" s="13"/>
      <c r="G392" s="13"/>
      <c r="H392" s="13"/>
      <c r="I392" s="1"/>
      <c r="J392" s="1"/>
      <c r="K392" s="10"/>
    </row>
    <row r="393" spans="1:11" ht="13.2" hidden="1">
      <c r="A393" s="1"/>
      <c r="E393" s="1"/>
      <c r="F393" s="13"/>
      <c r="G393" s="13"/>
      <c r="H393" s="13"/>
      <c r="I393" s="1"/>
      <c r="J393" s="1"/>
      <c r="K393" s="10"/>
    </row>
    <row r="394" spans="1:11" ht="13.2" hidden="1">
      <c r="A394" s="1"/>
      <c r="E394" s="1"/>
      <c r="F394" s="13"/>
      <c r="G394" s="13"/>
      <c r="H394" s="13"/>
      <c r="I394" s="1"/>
      <c r="J394" s="1"/>
      <c r="K394" s="10"/>
    </row>
    <row r="395" spans="1:11" ht="13.2" hidden="1">
      <c r="A395" s="1"/>
      <c r="E395" s="1"/>
      <c r="F395" s="13"/>
      <c r="G395" s="13"/>
      <c r="H395" s="13"/>
      <c r="I395" s="1"/>
      <c r="J395" s="1"/>
      <c r="K395" s="10"/>
    </row>
    <row r="396" spans="1:11" ht="13.2" hidden="1">
      <c r="A396" s="1"/>
      <c r="E396" s="1"/>
      <c r="F396" s="13"/>
      <c r="G396" s="13"/>
      <c r="H396" s="13"/>
      <c r="I396" s="1"/>
      <c r="J396" s="1"/>
      <c r="K396" s="10"/>
    </row>
    <row r="397" spans="1:11" ht="13.2" hidden="1">
      <c r="A397" s="1"/>
      <c r="E397" s="1"/>
      <c r="F397" s="13"/>
      <c r="G397" s="13"/>
      <c r="H397" s="13"/>
      <c r="I397" s="1"/>
      <c r="J397" s="1"/>
      <c r="K397" s="10"/>
    </row>
    <row r="398" spans="1:11" ht="13.2" hidden="1">
      <c r="A398" s="1"/>
      <c r="E398" s="1"/>
      <c r="F398" s="13"/>
      <c r="G398" s="13"/>
      <c r="H398" s="13"/>
      <c r="I398" s="1"/>
      <c r="J398" s="1"/>
      <c r="K398" s="10"/>
    </row>
    <row r="399" spans="1:11" ht="13.2" hidden="1">
      <c r="A399" s="1"/>
      <c r="E399" s="1"/>
      <c r="F399" s="13"/>
      <c r="G399" s="13"/>
      <c r="H399" s="13"/>
      <c r="I399" s="1"/>
      <c r="J399" s="1"/>
      <c r="K399" s="10"/>
    </row>
    <row r="400" spans="1:11" ht="13.2" hidden="1">
      <c r="A400" s="1"/>
      <c r="E400" s="1"/>
      <c r="F400" s="13"/>
      <c r="G400" s="13"/>
      <c r="H400" s="13"/>
      <c r="I400" s="1"/>
      <c r="J400" s="1"/>
      <c r="K400" s="10"/>
    </row>
    <row r="401" spans="1:11" ht="13.2" hidden="1">
      <c r="A401" s="1"/>
      <c r="E401" s="1"/>
      <c r="F401" s="13"/>
      <c r="G401" s="13"/>
      <c r="H401" s="13"/>
      <c r="I401" s="1"/>
      <c r="J401" s="1"/>
      <c r="K401" s="10"/>
    </row>
    <row r="402" spans="1:11" ht="13.2" hidden="1">
      <c r="A402" s="1"/>
      <c r="E402" s="1"/>
      <c r="F402" s="13"/>
      <c r="G402" s="13"/>
      <c r="H402" s="13"/>
      <c r="I402" s="1"/>
      <c r="J402" s="1"/>
      <c r="K402" s="10"/>
    </row>
    <row r="403" spans="1:11" ht="13.2" hidden="1">
      <c r="A403" s="1"/>
      <c r="E403" s="1"/>
      <c r="F403" s="13"/>
      <c r="G403" s="13"/>
      <c r="H403" s="13"/>
      <c r="I403" s="1"/>
      <c r="J403" s="1"/>
      <c r="K403" s="10"/>
    </row>
    <row r="404" spans="1:11" ht="13.2" hidden="1">
      <c r="A404" s="1"/>
      <c r="E404" s="1"/>
      <c r="F404" s="13"/>
      <c r="G404" s="13"/>
      <c r="H404" s="13"/>
      <c r="I404" s="1"/>
      <c r="J404" s="1"/>
      <c r="K404" s="10"/>
    </row>
    <row r="405" spans="1:11" ht="13.2" hidden="1">
      <c r="A405" s="1"/>
      <c r="E405" s="1"/>
      <c r="F405" s="13"/>
      <c r="G405" s="13"/>
      <c r="H405" s="13"/>
      <c r="I405" s="1"/>
      <c r="J405" s="1"/>
      <c r="K405" s="10"/>
    </row>
    <row r="406" spans="1:11" ht="13.2" hidden="1">
      <c r="A406" s="1"/>
      <c r="E406" s="1"/>
      <c r="F406" s="13"/>
      <c r="G406" s="13"/>
      <c r="H406" s="13"/>
      <c r="I406" s="1"/>
      <c r="J406" s="1"/>
      <c r="K406" s="10"/>
    </row>
    <row r="407" spans="1:11" ht="13.2" hidden="1">
      <c r="A407" s="1"/>
      <c r="E407" s="1"/>
      <c r="F407" s="13"/>
      <c r="G407" s="13"/>
      <c r="H407" s="13"/>
      <c r="I407" s="1"/>
      <c r="J407" s="1"/>
      <c r="K407" s="10"/>
    </row>
    <row r="408" spans="1:11" ht="13.2" hidden="1">
      <c r="A408" s="1"/>
      <c r="E408" s="1"/>
      <c r="F408" s="13"/>
      <c r="G408" s="13"/>
      <c r="H408" s="13"/>
      <c r="I408" s="1"/>
      <c r="J408" s="1"/>
      <c r="K408" s="10"/>
    </row>
    <row r="409" spans="1:11" ht="13.2" hidden="1">
      <c r="A409" s="1"/>
      <c r="E409" s="1"/>
      <c r="F409" s="13"/>
      <c r="G409" s="13"/>
      <c r="H409" s="13"/>
      <c r="I409" s="1"/>
      <c r="J409" s="1"/>
      <c r="K409" s="10"/>
    </row>
    <row r="410" spans="1:11" ht="13.2" hidden="1">
      <c r="A410" s="1"/>
      <c r="E410" s="1"/>
      <c r="F410" s="13"/>
      <c r="G410" s="13"/>
      <c r="H410" s="13"/>
      <c r="I410" s="1"/>
      <c r="J410" s="1"/>
      <c r="K410" s="10"/>
    </row>
    <row r="411" spans="1:11" ht="13.2" hidden="1">
      <c r="A411" s="1"/>
      <c r="E411" s="1"/>
      <c r="F411" s="13"/>
      <c r="G411" s="13"/>
      <c r="H411" s="13"/>
      <c r="I411" s="1"/>
      <c r="J411" s="1"/>
      <c r="K411" s="10"/>
    </row>
    <row r="412" spans="1:11" ht="13.2" hidden="1">
      <c r="A412" s="1"/>
      <c r="E412" s="1"/>
      <c r="F412" s="13"/>
      <c r="G412" s="13"/>
      <c r="H412" s="13"/>
      <c r="I412" s="1"/>
      <c r="J412" s="1"/>
      <c r="K412" s="10"/>
    </row>
    <row r="413" spans="1:11" ht="13.2" hidden="1">
      <c r="A413" s="1"/>
      <c r="E413" s="1"/>
      <c r="F413" s="13"/>
      <c r="G413" s="13"/>
      <c r="H413" s="13"/>
      <c r="I413" s="1"/>
      <c r="J413" s="1"/>
      <c r="K413" s="10"/>
    </row>
    <row r="414" spans="1:11" ht="13.2" hidden="1">
      <c r="A414" s="1"/>
      <c r="E414" s="1"/>
      <c r="F414" s="13"/>
      <c r="G414" s="13"/>
      <c r="H414" s="13"/>
      <c r="I414" s="1"/>
      <c r="J414" s="1"/>
      <c r="K414" s="10"/>
    </row>
    <row r="415" spans="1:11" ht="13.2" hidden="1">
      <c r="A415" s="1"/>
      <c r="E415" s="1"/>
      <c r="F415" s="13"/>
      <c r="G415" s="13"/>
      <c r="H415" s="13"/>
      <c r="I415" s="1"/>
      <c r="J415" s="1"/>
      <c r="K415" s="10"/>
    </row>
    <row r="416" spans="1:11" ht="13.2" hidden="1">
      <c r="A416" s="1"/>
      <c r="E416" s="1"/>
      <c r="F416" s="13"/>
      <c r="G416" s="13"/>
      <c r="H416" s="13"/>
      <c r="I416" s="1"/>
      <c r="J416" s="1"/>
      <c r="K416" s="10"/>
    </row>
    <row r="417" spans="1:11" ht="13.2" hidden="1">
      <c r="A417" s="1"/>
      <c r="E417" s="1"/>
      <c r="F417" s="13"/>
      <c r="G417" s="13"/>
      <c r="H417" s="13"/>
      <c r="I417" s="1"/>
      <c r="J417" s="1"/>
      <c r="K417" s="10"/>
    </row>
    <row r="418" spans="1:11" ht="13.2" hidden="1">
      <c r="A418" s="1"/>
      <c r="E418" s="1"/>
      <c r="F418" s="13"/>
      <c r="G418" s="13"/>
      <c r="H418" s="13"/>
      <c r="I418" s="1"/>
      <c r="J418" s="1"/>
      <c r="K418" s="10"/>
    </row>
    <row r="419" spans="1:11" ht="13.2" hidden="1">
      <c r="A419" s="1"/>
      <c r="E419" s="1"/>
      <c r="F419" s="13"/>
      <c r="G419" s="13"/>
      <c r="H419" s="13"/>
      <c r="I419" s="1"/>
      <c r="J419" s="1"/>
      <c r="K419" s="10"/>
    </row>
    <row r="420" spans="1:11" ht="13.2" hidden="1">
      <c r="A420" s="1"/>
      <c r="E420" s="1"/>
      <c r="F420" s="13"/>
      <c r="G420" s="13"/>
      <c r="H420" s="13"/>
      <c r="I420" s="1"/>
      <c r="J420" s="1"/>
      <c r="K420" s="10"/>
    </row>
    <row r="421" spans="1:11" ht="13.2" hidden="1">
      <c r="A421" s="1"/>
      <c r="E421" s="1"/>
      <c r="F421" s="13"/>
      <c r="G421" s="13"/>
      <c r="H421" s="13"/>
      <c r="I421" s="1"/>
      <c r="J421" s="1"/>
      <c r="K421" s="10"/>
    </row>
    <row r="422" spans="1:11" ht="13.2" hidden="1">
      <c r="A422" s="1"/>
      <c r="E422" s="1"/>
      <c r="F422" s="13"/>
      <c r="G422" s="13"/>
      <c r="H422" s="13"/>
      <c r="I422" s="1"/>
      <c r="J422" s="1"/>
      <c r="K422" s="10"/>
    </row>
    <row r="423" spans="1:11" ht="13.2" hidden="1">
      <c r="A423" s="1"/>
      <c r="E423" s="1"/>
      <c r="F423" s="13"/>
      <c r="G423" s="13"/>
      <c r="H423" s="13"/>
      <c r="I423" s="1"/>
      <c r="J423" s="1"/>
      <c r="K423" s="10"/>
    </row>
    <row r="424" spans="1:11" ht="13.2" hidden="1">
      <c r="A424" s="1"/>
      <c r="E424" s="1"/>
      <c r="F424" s="13"/>
      <c r="G424" s="13"/>
      <c r="H424" s="13"/>
      <c r="I424" s="1"/>
      <c r="J424" s="1"/>
      <c r="K424" s="10"/>
    </row>
    <row r="425" spans="1:11" ht="13.2" hidden="1">
      <c r="A425" s="1"/>
      <c r="E425" s="1"/>
      <c r="F425" s="13"/>
      <c r="G425" s="13"/>
      <c r="H425" s="13"/>
      <c r="I425" s="1"/>
      <c r="J425" s="1"/>
      <c r="K425" s="10"/>
    </row>
    <row r="426" spans="1:11" ht="13.2" hidden="1">
      <c r="A426" s="1"/>
      <c r="E426" s="1"/>
      <c r="F426" s="13"/>
      <c r="G426" s="13"/>
      <c r="H426" s="13"/>
      <c r="I426" s="1"/>
      <c r="J426" s="1"/>
      <c r="K426" s="10"/>
    </row>
    <row r="427" spans="1:11" ht="13.2" hidden="1">
      <c r="A427" s="1"/>
      <c r="E427" s="1"/>
      <c r="F427" s="13"/>
      <c r="G427" s="13"/>
      <c r="H427" s="13"/>
      <c r="I427" s="1"/>
      <c r="J427" s="1"/>
      <c r="K427" s="10"/>
    </row>
    <row r="428" spans="1:11" ht="13.2" hidden="1">
      <c r="A428" s="1"/>
      <c r="E428" s="1"/>
      <c r="F428" s="13"/>
      <c r="G428" s="13"/>
      <c r="H428" s="13"/>
      <c r="I428" s="1"/>
      <c r="J428" s="1"/>
      <c r="K428" s="10"/>
    </row>
    <row r="429" spans="1:11" ht="13.2" hidden="1">
      <c r="A429" s="1"/>
      <c r="E429" s="1"/>
      <c r="F429" s="13"/>
      <c r="G429" s="13"/>
      <c r="H429" s="13"/>
      <c r="I429" s="1"/>
      <c r="J429" s="1"/>
      <c r="K429" s="10"/>
    </row>
    <row r="430" spans="1:11" ht="13.2" hidden="1">
      <c r="A430" s="1"/>
      <c r="E430" s="1"/>
      <c r="F430" s="13"/>
      <c r="G430" s="13"/>
      <c r="H430" s="13"/>
      <c r="I430" s="1"/>
      <c r="J430" s="1"/>
      <c r="K430" s="10"/>
    </row>
    <row r="431" spans="1:11" ht="13.2" hidden="1">
      <c r="A431" s="1"/>
      <c r="E431" s="1"/>
      <c r="F431" s="13"/>
      <c r="G431" s="13"/>
      <c r="H431" s="13"/>
      <c r="I431" s="1"/>
      <c r="J431" s="1"/>
      <c r="K431" s="10"/>
    </row>
    <row r="432" spans="1:11" ht="13.2" hidden="1">
      <c r="A432" s="1"/>
      <c r="E432" s="1"/>
      <c r="F432" s="13"/>
      <c r="G432" s="13"/>
      <c r="H432" s="13"/>
      <c r="I432" s="1"/>
      <c r="J432" s="1"/>
      <c r="K432" s="10"/>
    </row>
    <row r="433" spans="1:11" ht="13.2" hidden="1">
      <c r="A433" s="1"/>
      <c r="E433" s="1"/>
      <c r="F433" s="13"/>
      <c r="G433" s="13"/>
      <c r="H433" s="13"/>
      <c r="I433" s="1"/>
      <c r="J433" s="1"/>
      <c r="K433" s="10"/>
    </row>
    <row r="434" spans="1:11" ht="13.2" hidden="1">
      <c r="A434" s="1"/>
      <c r="E434" s="1"/>
      <c r="F434" s="13"/>
      <c r="G434" s="13"/>
      <c r="H434" s="13"/>
      <c r="I434" s="1"/>
      <c r="J434" s="1"/>
      <c r="K434" s="10"/>
    </row>
    <row r="435" spans="1:11" ht="13.2" hidden="1">
      <c r="A435" s="1"/>
      <c r="E435" s="1"/>
      <c r="F435" s="13"/>
      <c r="G435" s="13"/>
      <c r="H435" s="13"/>
      <c r="I435" s="1"/>
      <c r="J435" s="1"/>
      <c r="K435" s="10"/>
    </row>
    <row r="436" spans="1:11" ht="13.2" hidden="1">
      <c r="A436" s="1"/>
      <c r="E436" s="1"/>
      <c r="F436" s="13"/>
      <c r="G436" s="13"/>
      <c r="H436" s="13"/>
      <c r="I436" s="1"/>
      <c r="J436" s="1"/>
      <c r="K436" s="10"/>
    </row>
    <row r="437" spans="1:11" ht="13.2" hidden="1">
      <c r="A437" s="1"/>
      <c r="E437" s="1"/>
      <c r="F437" s="13"/>
      <c r="G437" s="13"/>
      <c r="H437" s="13"/>
      <c r="I437" s="1"/>
      <c r="J437" s="1"/>
      <c r="K437" s="10"/>
    </row>
    <row r="438" spans="1:11" ht="13.2" hidden="1">
      <c r="A438" s="1"/>
      <c r="E438" s="1"/>
      <c r="F438" s="13"/>
      <c r="G438" s="13"/>
      <c r="H438" s="13"/>
      <c r="I438" s="1"/>
      <c r="J438" s="1"/>
      <c r="K438" s="10"/>
    </row>
    <row r="439" spans="1:11" ht="13.2" hidden="1">
      <c r="A439" s="1"/>
      <c r="E439" s="1"/>
      <c r="F439" s="13"/>
      <c r="G439" s="13"/>
      <c r="H439" s="13"/>
      <c r="I439" s="1"/>
      <c r="J439" s="1"/>
      <c r="K439" s="10"/>
    </row>
    <row r="440" spans="1:11" ht="13.2" hidden="1">
      <c r="A440" s="1"/>
      <c r="E440" s="1"/>
      <c r="F440" s="13"/>
      <c r="G440" s="13"/>
      <c r="H440" s="13"/>
      <c r="I440" s="1"/>
      <c r="J440" s="1"/>
      <c r="K440" s="10"/>
    </row>
    <row r="441" spans="1:11" ht="13.2" hidden="1">
      <c r="A441" s="1"/>
      <c r="E441" s="1"/>
      <c r="F441" s="13"/>
      <c r="G441" s="13"/>
      <c r="H441" s="13"/>
      <c r="I441" s="1"/>
      <c r="J441" s="1"/>
      <c r="K441" s="10"/>
    </row>
    <row r="442" spans="1:11" ht="13.2" hidden="1">
      <c r="A442" s="1"/>
      <c r="E442" s="1"/>
      <c r="F442" s="13"/>
      <c r="G442" s="13"/>
      <c r="H442" s="13"/>
      <c r="I442" s="1"/>
      <c r="J442" s="1"/>
      <c r="K442" s="10"/>
    </row>
    <row r="443" spans="1:11" ht="13.2" hidden="1">
      <c r="A443" s="1"/>
      <c r="E443" s="1"/>
      <c r="F443" s="13"/>
      <c r="G443" s="13"/>
      <c r="H443" s="13"/>
      <c r="I443" s="1"/>
      <c r="J443" s="1"/>
      <c r="K443" s="10"/>
    </row>
    <row r="444" spans="1:11" ht="13.2" hidden="1">
      <c r="A444" s="1"/>
      <c r="E444" s="1"/>
      <c r="F444" s="13"/>
      <c r="G444" s="13"/>
      <c r="H444" s="13"/>
      <c r="I444" s="1"/>
      <c r="J444" s="1"/>
      <c r="K444" s="10"/>
    </row>
    <row r="445" spans="1:11" ht="13.2" hidden="1">
      <c r="A445" s="1"/>
      <c r="E445" s="1"/>
      <c r="F445" s="13"/>
      <c r="G445" s="13"/>
      <c r="H445" s="13"/>
      <c r="I445" s="1"/>
      <c r="J445" s="1"/>
      <c r="K445" s="10"/>
    </row>
    <row r="446" spans="1:11" ht="13.2" hidden="1">
      <c r="A446" s="1"/>
      <c r="E446" s="1"/>
      <c r="F446" s="13"/>
      <c r="G446" s="13"/>
      <c r="H446" s="13"/>
      <c r="I446" s="1"/>
      <c r="J446" s="1"/>
      <c r="K446" s="10"/>
    </row>
    <row r="447" spans="1:11" ht="13.2" hidden="1">
      <c r="A447" s="1"/>
      <c r="E447" s="1"/>
      <c r="F447" s="13"/>
      <c r="G447" s="13"/>
      <c r="H447" s="13"/>
      <c r="I447" s="1"/>
      <c r="J447" s="1"/>
      <c r="K447" s="10"/>
    </row>
    <row r="448" spans="1:11" ht="13.2" hidden="1">
      <c r="A448" s="1"/>
      <c r="E448" s="1"/>
      <c r="F448" s="13"/>
      <c r="G448" s="13"/>
      <c r="H448" s="13"/>
      <c r="I448" s="1"/>
      <c r="J448" s="1"/>
      <c r="K448" s="10"/>
    </row>
    <row r="449" spans="1:11" ht="13.2" hidden="1">
      <c r="A449" s="1"/>
      <c r="E449" s="1"/>
      <c r="F449" s="13"/>
      <c r="G449" s="13"/>
      <c r="H449" s="13"/>
      <c r="I449" s="1"/>
      <c r="J449" s="1"/>
      <c r="K449" s="10"/>
    </row>
    <row r="450" spans="1:11" ht="13.2" hidden="1">
      <c r="A450" s="1"/>
      <c r="E450" s="1"/>
      <c r="F450" s="13"/>
      <c r="G450" s="13"/>
      <c r="H450" s="13"/>
      <c r="I450" s="1"/>
      <c r="J450" s="1"/>
      <c r="K450" s="10"/>
    </row>
    <row r="451" spans="1:11" ht="13.2" hidden="1">
      <c r="A451" s="1"/>
      <c r="E451" s="1"/>
      <c r="F451" s="13"/>
      <c r="G451" s="13"/>
      <c r="H451" s="13"/>
      <c r="I451" s="1"/>
      <c r="J451" s="1"/>
      <c r="K451" s="10"/>
    </row>
    <row r="452" spans="1:11" ht="13.2" hidden="1">
      <c r="A452" s="1"/>
      <c r="E452" s="1"/>
      <c r="F452" s="13"/>
      <c r="G452" s="13"/>
      <c r="H452" s="13"/>
      <c r="I452" s="1"/>
      <c r="J452" s="1"/>
      <c r="K452" s="10"/>
    </row>
    <row r="453" spans="1:11" ht="13.2" hidden="1">
      <c r="A453" s="1"/>
      <c r="E453" s="1"/>
      <c r="F453" s="13"/>
      <c r="G453" s="13"/>
      <c r="H453" s="13"/>
      <c r="I453" s="1"/>
      <c r="J453" s="1"/>
      <c r="K453" s="10"/>
    </row>
    <row r="454" spans="1:11" ht="13.2" hidden="1">
      <c r="A454" s="1"/>
      <c r="E454" s="1"/>
      <c r="F454" s="13"/>
      <c r="G454" s="13"/>
      <c r="H454" s="13"/>
      <c r="I454" s="1"/>
      <c r="J454" s="1"/>
      <c r="K454" s="10"/>
    </row>
    <row r="455" spans="1:11" ht="13.2" hidden="1">
      <c r="A455" s="1"/>
      <c r="E455" s="1"/>
      <c r="F455" s="13"/>
      <c r="G455" s="13"/>
      <c r="H455" s="13"/>
      <c r="I455" s="1"/>
      <c r="J455" s="1"/>
      <c r="K455" s="10"/>
    </row>
    <row r="456" spans="1:11" ht="13.2" hidden="1">
      <c r="A456" s="1"/>
      <c r="E456" s="1"/>
      <c r="F456" s="13"/>
      <c r="G456" s="13"/>
      <c r="H456" s="13"/>
      <c r="I456" s="1"/>
      <c r="J456" s="1"/>
      <c r="K456" s="10"/>
    </row>
    <row r="457" spans="1:11" ht="13.2" hidden="1">
      <c r="A457" s="1"/>
      <c r="E457" s="1"/>
      <c r="F457" s="13"/>
      <c r="G457" s="13"/>
      <c r="H457" s="13"/>
      <c r="I457" s="1"/>
      <c r="J457" s="1"/>
      <c r="K457" s="10"/>
    </row>
    <row r="458" spans="1:11" ht="13.2" hidden="1">
      <c r="A458" s="1"/>
      <c r="E458" s="1"/>
      <c r="F458" s="13"/>
      <c r="G458" s="13"/>
      <c r="H458" s="13"/>
      <c r="I458" s="1"/>
      <c r="J458" s="1"/>
      <c r="K458" s="10"/>
    </row>
    <row r="459" spans="1:11" ht="13.2" hidden="1">
      <c r="A459" s="1"/>
      <c r="E459" s="1"/>
      <c r="F459" s="13"/>
      <c r="G459" s="13"/>
      <c r="H459" s="13"/>
      <c r="I459" s="1"/>
      <c r="J459" s="1"/>
      <c r="K459" s="10"/>
    </row>
    <row r="460" spans="1:11" ht="13.2" hidden="1">
      <c r="A460" s="1"/>
      <c r="E460" s="1"/>
      <c r="F460" s="13"/>
      <c r="G460" s="13"/>
      <c r="H460" s="13"/>
      <c r="I460" s="1"/>
      <c r="J460" s="1"/>
      <c r="K460" s="10"/>
    </row>
    <row r="461" spans="1:11" ht="13.2" hidden="1">
      <c r="A461" s="1"/>
      <c r="E461" s="1"/>
      <c r="F461" s="13"/>
      <c r="G461" s="13"/>
      <c r="H461" s="13"/>
      <c r="I461" s="1"/>
      <c r="J461" s="1"/>
      <c r="K461" s="10"/>
    </row>
    <row r="462" spans="1:11" ht="13.2" hidden="1">
      <c r="A462" s="1"/>
      <c r="E462" s="1"/>
      <c r="F462" s="13"/>
      <c r="G462" s="13"/>
      <c r="H462" s="13"/>
      <c r="I462" s="1"/>
      <c r="J462" s="1"/>
      <c r="K462" s="10"/>
    </row>
    <row r="463" spans="1:11" ht="13.2" hidden="1">
      <c r="A463" s="1"/>
      <c r="E463" s="1"/>
      <c r="F463" s="13"/>
      <c r="G463" s="13"/>
      <c r="H463" s="13"/>
      <c r="I463" s="1"/>
      <c r="J463" s="1"/>
      <c r="K463" s="10"/>
    </row>
    <row r="464" spans="1:11" ht="13.2" hidden="1">
      <c r="A464" s="1"/>
      <c r="E464" s="1"/>
      <c r="F464" s="13"/>
      <c r="G464" s="13"/>
      <c r="H464" s="13"/>
      <c r="I464" s="1"/>
      <c r="J464" s="1"/>
      <c r="K464" s="10"/>
    </row>
    <row r="465" spans="1:11" ht="13.2" hidden="1">
      <c r="A465" s="1"/>
      <c r="E465" s="1"/>
      <c r="F465" s="13"/>
      <c r="G465" s="13"/>
      <c r="H465" s="13"/>
      <c r="I465" s="1"/>
      <c r="J465" s="1"/>
      <c r="K465" s="10"/>
    </row>
    <row r="466" spans="1:11" ht="13.2" hidden="1">
      <c r="A466" s="1"/>
      <c r="E466" s="1"/>
      <c r="F466" s="13"/>
      <c r="G466" s="13"/>
      <c r="H466" s="13"/>
      <c r="I466" s="1"/>
      <c r="J466" s="1"/>
      <c r="K466" s="10"/>
    </row>
    <row r="467" spans="1:11" ht="13.2" hidden="1">
      <c r="A467" s="1"/>
      <c r="E467" s="1"/>
      <c r="F467" s="13"/>
      <c r="G467" s="13"/>
      <c r="H467" s="13"/>
      <c r="I467" s="1"/>
      <c r="J467" s="1"/>
      <c r="K467" s="10"/>
    </row>
    <row r="468" spans="1:11" ht="13.2" hidden="1">
      <c r="A468" s="1"/>
      <c r="E468" s="1"/>
      <c r="F468" s="13"/>
      <c r="G468" s="13"/>
      <c r="H468" s="13"/>
      <c r="I468" s="1"/>
      <c r="J468" s="1"/>
      <c r="K468" s="10"/>
    </row>
    <row r="469" spans="1:11" ht="13.2" hidden="1">
      <c r="A469" s="1"/>
      <c r="E469" s="1"/>
      <c r="F469" s="13"/>
      <c r="G469" s="13"/>
      <c r="H469" s="13"/>
      <c r="I469" s="1"/>
      <c r="J469" s="1"/>
      <c r="K469" s="10"/>
    </row>
    <row r="470" spans="1:11" ht="13.2" hidden="1">
      <c r="A470" s="1"/>
      <c r="E470" s="1"/>
      <c r="F470" s="13"/>
      <c r="G470" s="13"/>
      <c r="H470" s="13"/>
      <c r="I470" s="1"/>
      <c r="J470" s="1"/>
      <c r="K470" s="10"/>
    </row>
    <row r="471" spans="1:11" ht="13.2" hidden="1">
      <c r="A471" s="1"/>
      <c r="E471" s="1"/>
      <c r="F471" s="13"/>
      <c r="G471" s="13"/>
      <c r="H471" s="13"/>
      <c r="I471" s="1"/>
      <c r="J471" s="1"/>
      <c r="K471" s="10"/>
    </row>
    <row r="472" spans="1:11" ht="13.2" hidden="1">
      <c r="A472" s="1"/>
      <c r="E472" s="1"/>
      <c r="F472" s="13"/>
      <c r="G472" s="13"/>
      <c r="H472" s="13"/>
      <c r="I472" s="1"/>
      <c r="J472" s="1"/>
      <c r="K472" s="10"/>
    </row>
    <row r="473" spans="1:11" ht="13.2" hidden="1">
      <c r="A473" s="1"/>
      <c r="E473" s="1"/>
      <c r="F473" s="13"/>
      <c r="G473" s="13"/>
      <c r="H473" s="13"/>
      <c r="I473" s="1"/>
      <c r="J473" s="1"/>
      <c r="K473" s="10"/>
    </row>
    <row r="474" spans="1:11" ht="13.2" hidden="1">
      <c r="A474" s="1"/>
      <c r="E474" s="1"/>
      <c r="F474" s="13"/>
      <c r="G474" s="13"/>
      <c r="H474" s="13"/>
      <c r="I474" s="1"/>
      <c r="J474" s="1"/>
      <c r="K474" s="10"/>
    </row>
    <row r="475" spans="1:11" ht="13.2" hidden="1">
      <c r="A475" s="1"/>
      <c r="E475" s="1"/>
      <c r="F475" s="13"/>
      <c r="G475" s="13"/>
      <c r="H475" s="13"/>
      <c r="I475" s="1"/>
      <c r="J475" s="1"/>
      <c r="K475" s="10"/>
    </row>
    <row r="476" spans="1:11" ht="13.2" hidden="1">
      <c r="A476" s="1"/>
      <c r="E476" s="1"/>
      <c r="F476" s="13"/>
      <c r="G476" s="13"/>
      <c r="H476" s="13"/>
      <c r="I476" s="1"/>
      <c r="J476" s="1"/>
      <c r="K476" s="10"/>
    </row>
    <row r="477" spans="1:11" ht="13.2" hidden="1">
      <c r="A477" s="1"/>
      <c r="E477" s="1"/>
      <c r="F477" s="13"/>
      <c r="G477" s="13"/>
      <c r="H477" s="13"/>
      <c r="I477" s="1"/>
      <c r="J477" s="1"/>
      <c r="K477" s="10"/>
    </row>
    <row r="478" spans="1:11" ht="13.2" hidden="1">
      <c r="A478" s="1"/>
      <c r="E478" s="1"/>
      <c r="F478" s="13"/>
      <c r="G478" s="13"/>
      <c r="H478" s="13"/>
      <c r="I478" s="1"/>
      <c r="J478" s="1"/>
      <c r="K478" s="10"/>
    </row>
    <row r="479" spans="1:11" ht="13.2" hidden="1">
      <c r="A479" s="1"/>
      <c r="E479" s="1"/>
      <c r="F479" s="13"/>
      <c r="G479" s="13"/>
      <c r="H479" s="13"/>
      <c r="I479" s="1"/>
      <c r="J479" s="1"/>
      <c r="K479" s="10"/>
    </row>
    <row r="480" spans="1:11" ht="13.2" hidden="1">
      <c r="A480" s="1"/>
      <c r="E480" s="1"/>
      <c r="F480" s="13"/>
      <c r="G480" s="13"/>
      <c r="H480" s="13"/>
      <c r="I480" s="1"/>
      <c r="J480" s="1"/>
      <c r="K480" s="10"/>
    </row>
    <row r="481" spans="1:11" ht="13.2" hidden="1">
      <c r="A481" s="1"/>
      <c r="E481" s="1"/>
      <c r="F481" s="13"/>
      <c r="G481" s="13"/>
      <c r="H481" s="13"/>
      <c r="I481" s="1"/>
      <c r="J481" s="1"/>
      <c r="K481" s="10"/>
    </row>
    <row r="482" spans="1:11" ht="13.2" hidden="1">
      <c r="A482" s="1"/>
      <c r="E482" s="1"/>
      <c r="F482" s="13"/>
      <c r="G482" s="13"/>
      <c r="H482" s="13"/>
      <c r="I482" s="1"/>
      <c r="J482" s="1"/>
      <c r="K482" s="10"/>
    </row>
    <row r="483" spans="1:11" ht="13.2" hidden="1">
      <c r="A483" s="1"/>
      <c r="E483" s="1"/>
      <c r="F483" s="13"/>
      <c r="G483" s="13"/>
      <c r="H483" s="13"/>
      <c r="I483" s="1"/>
      <c r="J483" s="1"/>
      <c r="K483" s="10"/>
    </row>
    <row r="484" spans="1:11" ht="13.2" hidden="1">
      <c r="A484" s="1"/>
      <c r="E484" s="1"/>
      <c r="F484" s="13"/>
      <c r="G484" s="13"/>
      <c r="H484" s="13"/>
      <c r="I484" s="1"/>
      <c r="J484" s="1"/>
      <c r="K484" s="10"/>
    </row>
    <row r="485" spans="1:11" ht="13.2" hidden="1">
      <c r="A485" s="1"/>
      <c r="E485" s="1"/>
      <c r="F485" s="13"/>
      <c r="G485" s="13"/>
      <c r="H485" s="13"/>
      <c r="I485" s="1"/>
      <c r="J485" s="1"/>
      <c r="K485" s="10"/>
    </row>
    <row r="486" spans="1:11" ht="13.2" hidden="1">
      <c r="A486" s="1"/>
      <c r="E486" s="1"/>
      <c r="F486" s="13"/>
      <c r="G486" s="13"/>
      <c r="H486" s="13"/>
      <c r="I486" s="1"/>
      <c r="J486" s="1"/>
      <c r="K486" s="10"/>
    </row>
    <row r="487" spans="1:11" ht="13.2" hidden="1">
      <c r="A487" s="1"/>
      <c r="E487" s="1"/>
      <c r="F487" s="13"/>
      <c r="G487" s="13"/>
      <c r="H487" s="13"/>
      <c r="I487" s="1"/>
      <c r="J487" s="1"/>
      <c r="K487" s="10"/>
    </row>
    <row r="488" spans="1:11" ht="13.2" hidden="1">
      <c r="A488" s="1"/>
      <c r="E488" s="1"/>
      <c r="F488" s="13"/>
      <c r="G488" s="13"/>
      <c r="H488" s="13"/>
      <c r="I488" s="1"/>
      <c r="J488" s="1"/>
      <c r="K488" s="10"/>
    </row>
    <row r="489" spans="1:11" ht="13.2" hidden="1">
      <c r="A489" s="1"/>
      <c r="E489" s="1"/>
      <c r="F489" s="13"/>
      <c r="G489" s="13"/>
      <c r="H489" s="13"/>
      <c r="I489" s="1"/>
      <c r="J489" s="1"/>
      <c r="K489" s="10"/>
    </row>
    <row r="490" spans="1:11" ht="13.2" hidden="1">
      <c r="A490" s="1"/>
      <c r="E490" s="1"/>
      <c r="F490" s="13"/>
      <c r="G490" s="13"/>
      <c r="H490" s="13"/>
      <c r="I490" s="1"/>
      <c r="J490" s="1"/>
      <c r="K490" s="10"/>
    </row>
    <row r="491" spans="1:11" ht="13.2" hidden="1">
      <c r="A491" s="1"/>
      <c r="E491" s="1"/>
      <c r="F491" s="13"/>
      <c r="G491" s="13"/>
      <c r="H491" s="13"/>
      <c r="I491" s="1"/>
      <c r="J491" s="1"/>
      <c r="K491" s="10"/>
    </row>
    <row r="492" spans="1:11" ht="13.2" hidden="1">
      <c r="A492" s="1"/>
      <c r="E492" s="1"/>
      <c r="F492" s="13"/>
      <c r="G492" s="13"/>
      <c r="H492" s="13"/>
      <c r="I492" s="1"/>
      <c r="J492" s="1"/>
      <c r="K492" s="10"/>
    </row>
    <row r="493" spans="1:11" ht="13.2" hidden="1">
      <c r="A493" s="1"/>
      <c r="E493" s="1"/>
      <c r="F493" s="13"/>
      <c r="G493" s="13"/>
      <c r="H493" s="13"/>
      <c r="I493" s="1"/>
      <c r="J493" s="1"/>
      <c r="K493" s="10"/>
    </row>
    <row r="494" spans="1:11" ht="13.2" hidden="1">
      <c r="A494" s="1"/>
      <c r="E494" s="1"/>
      <c r="F494" s="13"/>
      <c r="G494" s="13"/>
      <c r="H494" s="13"/>
      <c r="I494" s="1"/>
      <c r="J494" s="1"/>
      <c r="K494" s="10"/>
    </row>
    <row r="495" spans="1:11" ht="13.2" hidden="1">
      <c r="A495" s="1"/>
      <c r="E495" s="1"/>
      <c r="F495" s="13"/>
      <c r="G495" s="13"/>
      <c r="H495" s="13"/>
      <c r="I495" s="1"/>
      <c r="J495" s="1"/>
      <c r="K495" s="10"/>
    </row>
    <row r="496" spans="1:11" ht="13.2" hidden="1">
      <c r="A496" s="1"/>
      <c r="E496" s="1"/>
      <c r="F496" s="13"/>
      <c r="G496" s="13"/>
      <c r="H496" s="13"/>
      <c r="I496" s="1"/>
      <c r="J496" s="1"/>
      <c r="K496" s="10"/>
    </row>
    <row r="497" spans="1:11" ht="13.2" hidden="1">
      <c r="A497" s="1"/>
      <c r="E497" s="1"/>
      <c r="F497" s="13"/>
      <c r="G497" s="13"/>
      <c r="H497" s="13"/>
      <c r="I497" s="1"/>
      <c r="J497" s="1"/>
      <c r="K497" s="10"/>
    </row>
    <row r="498" spans="1:11" ht="13.2" hidden="1">
      <c r="A498" s="1"/>
      <c r="E498" s="1"/>
      <c r="F498" s="13"/>
      <c r="G498" s="13"/>
      <c r="H498" s="13"/>
      <c r="I498" s="1"/>
      <c r="J498" s="1"/>
      <c r="K498" s="10"/>
    </row>
    <row r="499" spans="1:11" ht="13.2" hidden="1">
      <c r="A499" s="1"/>
      <c r="E499" s="1"/>
      <c r="F499" s="13"/>
      <c r="G499" s="13"/>
      <c r="H499" s="13"/>
      <c r="I499" s="1"/>
      <c r="J499" s="1"/>
      <c r="K499" s="10"/>
    </row>
    <row r="500" spans="1:11" ht="13.2" hidden="1">
      <c r="A500" s="1"/>
      <c r="E500" s="1"/>
      <c r="F500" s="13"/>
      <c r="G500" s="13"/>
      <c r="H500" s="13"/>
      <c r="I500" s="1"/>
      <c r="J500" s="1"/>
      <c r="K500" s="10"/>
    </row>
    <row r="501" spans="1:11" ht="13.2" hidden="1">
      <c r="A501" s="1"/>
      <c r="E501" s="1"/>
      <c r="F501" s="13"/>
      <c r="G501" s="13"/>
      <c r="H501" s="13"/>
      <c r="I501" s="1"/>
      <c r="J501" s="1"/>
      <c r="K501" s="10"/>
    </row>
    <row r="502" spans="1:11" ht="13.2" hidden="1">
      <c r="A502" s="1"/>
      <c r="E502" s="1"/>
      <c r="F502" s="13"/>
      <c r="G502" s="13"/>
      <c r="H502" s="13"/>
      <c r="I502" s="1"/>
      <c r="J502" s="1"/>
      <c r="K502" s="10"/>
    </row>
    <row r="503" spans="1:11" ht="13.2" hidden="1">
      <c r="A503" s="1"/>
      <c r="E503" s="1"/>
      <c r="F503" s="13"/>
      <c r="G503" s="13"/>
      <c r="H503" s="13"/>
      <c r="I503" s="1"/>
      <c r="J503" s="1"/>
      <c r="K503" s="10"/>
    </row>
    <row r="504" spans="1:11" ht="13.2" hidden="1">
      <c r="A504" s="1"/>
      <c r="E504" s="1"/>
      <c r="F504" s="13"/>
      <c r="G504" s="13"/>
      <c r="H504" s="13"/>
      <c r="I504" s="1"/>
      <c r="J504" s="1"/>
      <c r="K504" s="10"/>
    </row>
    <row r="505" spans="1:11" ht="13.2" hidden="1">
      <c r="A505" s="1"/>
      <c r="E505" s="1"/>
      <c r="F505" s="13"/>
      <c r="G505" s="13"/>
      <c r="H505" s="13"/>
      <c r="I505" s="1"/>
      <c r="J505" s="1"/>
      <c r="K505" s="10"/>
    </row>
    <row r="506" spans="1:11" ht="13.2" hidden="1">
      <c r="A506" s="1"/>
      <c r="E506" s="1"/>
      <c r="F506" s="13"/>
      <c r="G506" s="13"/>
      <c r="H506" s="13"/>
      <c r="I506" s="1"/>
      <c r="J506" s="1"/>
      <c r="K506" s="10"/>
    </row>
    <row r="507" spans="1:11" ht="13.2" hidden="1">
      <c r="A507" s="1"/>
      <c r="E507" s="1"/>
      <c r="F507" s="13"/>
      <c r="G507" s="13"/>
      <c r="H507" s="13"/>
      <c r="I507" s="1"/>
      <c r="J507" s="1"/>
      <c r="K507" s="10"/>
    </row>
    <row r="508" spans="1:11" ht="13.2" hidden="1">
      <c r="A508" s="1"/>
      <c r="E508" s="1"/>
      <c r="F508" s="13"/>
      <c r="G508" s="13"/>
      <c r="H508" s="13"/>
      <c r="I508" s="1"/>
      <c r="J508" s="1"/>
      <c r="K508" s="10"/>
    </row>
    <row r="509" spans="1:11" ht="13.2" hidden="1">
      <c r="A509" s="1"/>
      <c r="E509" s="1"/>
      <c r="F509" s="13"/>
      <c r="G509" s="13"/>
      <c r="H509" s="13"/>
      <c r="I509" s="1"/>
      <c r="J509" s="1"/>
      <c r="K509" s="10"/>
    </row>
    <row r="510" spans="1:11" ht="13.2" hidden="1">
      <c r="A510" s="1"/>
      <c r="E510" s="1"/>
      <c r="F510" s="13"/>
      <c r="G510" s="13"/>
      <c r="H510" s="13"/>
      <c r="I510" s="1"/>
      <c r="J510" s="1"/>
      <c r="K510" s="10"/>
    </row>
    <row r="511" spans="1:11" ht="13.2" hidden="1">
      <c r="A511" s="1"/>
      <c r="E511" s="1"/>
      <c r="F511" s="13"/>
      <c r="G511" s="13"/>
      <c r="H511" s="13"/>
      <c r="I511" s="1"/>
      <c r="J511" s="1"/>
      <c r="K511" s="10"/>
    </row>
    <row r="512" spans="1:11" ht="13.2" hidden="1">
      <c r="A512" s="1"/>
      <c r="E512" s="1"/>
      <c r="F512" s="13"/>
      <c r="G512" s="13"/>
      <c r="H512" s="13"/>
      <c r="I512" s="1"/>
      <c r="J512" s="1"/>
      <c r="K512" s="10"/>
    </row>
    <row r="513" spans="1:11" ht="13.2" hidden="1">
      <c r="A513" s="1"/>
      <c r="E513" s="1"/>
      <c r="F513" s="13"/>
      <c r="G513" s="13"/>
      <c r="H513" s="13"/>
      <c r="I513" s="1"/>
      <c r="J513" s="1"/>
      <c r="K513" s="10"/>
    </row>
    <row r="514" spans="1:11" ht="13.2" hidden="1">
      <c r="A514" s="1"/>
      <c r="E514" s="1"/>
      <c r="F514" s="13"/>
      <c r="G514" s="13"/>
      <c r="H514" s="13"/>
      <c r="I514" s="1"/>
      <c r="J514" s="1"/>
      <c r="K514" s="10"/>
    </row>
    <row r="515" spans="1:11" ht="13.2" hidden="1">
      <c r="A515" s="1"/>
      <c r="E515" s="1"/>
      <c r="F515" s="13"/>
      <c r="G515" s="13"/>
      <c r="H515" s="13"/>
      <c r="I515" s="1"/>
      <c r="J515" s="1"/>
      <c r="K515" s="10"/>
    </row>
    <row r="516" spans="1:11" ht="13.2" hidden="1">
      <c r="A516" s="1"/>
      <c r="E516" s="1"/>
      <c r="F516" s="13"/>
      <c r="G516" s="13"/>
      <c r="H516" s="13"/>
      <c r="I516" s="1"/>
      <c r="J516" s="1"/>
      <c r="K516" s="10"/>
    </row>
    <row r="517" spans="1:11" ht="13.2" hidden="1">
      <c r="A517" s="1"/>
      <c r="E517" s="1"/>
      <c r="F517" s="13"/>
      <c r="G517" s="13"/>
      <c r="H517" s="13"/>
      <c r="I517" s="1"/>
      <c r="J517" s="1"/>
      <c r="K517" s="10"/>
    </row>
    <row r="518" spans="1:11" ht="13.2" hidden="1">
      <c r="A518" s="1"/>
      <c r="E518" s="1"/>
      <c r="F518" s="13"/>
      <c r="G518" s="13"/>
      <c r="H518" s="13"/>
      <c r="I518" s="1"/>
      <c r="J518" s="1"/>
      <c r="K518" s="10"/>
    </row>
    <row r="519" spans="1:11" ht="13.2" hidden="1">
      <c r="A519" s="1"/>
      <c r="E519" s="1"/>
      <c r="F519" s="13"/>
      <c r="G519" s="13"/>
      <c r="H519" s="13"/>
      <c r="I519" s="1"/>
      <c r="J519" s="1"/>
      <c r="K519" s="10"/>
    </row>
    <row r="520" spans="1:11" ht="13.2" hidden="1">
      <c r="A520" s="1"/>
      <c r="E520" s="1"/>
      <c r="F520" s="13"/>
      <c r="G520" s="13"/>
      <c r="H520" s="13"/>
      <c r="I520" s="1"/>
      <c r="J520" s="1"/>
      <c r="K520" s="10"/>
    </row>
    <row r="521" spans="1:11" ht="13.2" hidden="1">
      <c r="A521" s="1"/>
      <c r="E521" s="1"/>
      <c r="F521" s="13"/>
      <c r="G521" s="13"/>
      <c r="H521" s="13"/>
      <c r="I521" s="1"/>
      <c r="J521" s="1"/>
      <c r="K521" s="10"/>
    </row>
    <row r="522" spans="1:11" ht="13.2" hidden="1">
      <c r="A522" s="1"/>
      <c r="E522" s="1"/>
      <c r="F522" s="13"/>
      <c r="G522" s="13"/>
      <c r="H522" s="13"/>
      <c r="I522" s="1"/>
      <c r="J522" s="1"/>
      <c r="K522" s="10"/>
    </row>
    <row r="523" spans="1:11" ht="13.2" hidden="1">
      <c r="A523" s="1"/>
      <c r="E523" s="1"/>
      <c r="F523" s="13"/>
      <c r="G523" s="13"/>
      <c r="H523" s="13"/>
      <c r="I523" s="1"/>
      <c r="J523" s="1"/>
      <c r="K523" s="10"/>
    </row>
    <row r="524" spans="1:11" ht="13.2" hidden="1">
      <c r="A524" s="1"/>
      <c r="E524" s="1"/>
      <c r="F524" s="13"/>
      <c r="G524" s="13"/>
      <c r="H524" s="13"/>
      <c r="I524" s="1"/>
      <c r="J524" s="1"/>
      <c r="K524" s="10"/>
    </row>
    <row r="525" spans="1:11" ht="13.2" hidden="1">
      <c r="A525" s="1"/>
      <c r="E525" s="1"/>
      <c r="F525" s="13"/>
      <c r="G525" s="13"/>
      <c r="H525" s="13"/>
      <c r="I525" s="1"/>
      <c r="J525" s="1"/>
      <c r="K525" s="10"/>
    </row>
    <row r="526" spans="1:11" ht="13.2" hidden="1">
      <c r="A526" s="1"/>
      <c r="E526" s="1"/>
      <c r="F526" s="13"/>
      <c r="G526" s="13"/>
      <c r="H526" s="13"/>
      <c r="I526" s="1"/>
      <c r="J526" s="1"/>
      <c r="K526" s="10"/>
    </row>
    <row r="527" spans="1:11" ht="13.2" hidden="1">
      <c r="A527" s="1"/>
      <c r="E527" s="1"/>
      <c r="F527" s="13"/>
      <c r="G527" s="13"/>
      <c r="H527" s="13"/>
      <c r="I527" s="1"/>
      <c r="J527" s="1"/>
      <c r="K527" s="10"/>
    </row>
    <row r="528" spans="1:11" ht="13.2" hidden="1">
      <c r="A528" s="1"/>
      <c r="E528" s="1"/>
      <c r="F528" s="13"/>
      <c r="G528" s="13"/>
      <c r="H528" s="13"/>
      <c r="I528" s="1"/>
      <c r="J528" s="1"/>
      <c r="K528" s="10"/>
    </row>
    <row r="529" spans="1:11" ht="13.2" hidden="1">
      <c r="A529" s="1"/>
      <c r="E529" s="1"/>
      <c r="F529" s="13"/>
      <c r="G529" s="13"/>
      <c r="H529" s="13"/>
      <c r="I529" s="1"/>
      <c r="J529" s="1"/>
      <c r="K529" s="10"/>
    </row>
    <row r="530" spans="1:11" ht="13.2" hidden="1">
      <c r="A530" s="1"/>
      <c r="E530" s="1"/>
      <c r="F530" s="13"/>
      <c r="G530" s="13"/>
      <c r="H530" s="13"/>
      <c r="I530" s="1"/>
      <c r="J530" s="1"/>
      <c r="K530" s="10"/>
    </row>
    <row r="531" spans="1:11" ht="13.2" hidden="1">
      <c r="A531" s="1"/>
      <c r="E531" s="1"/>
      <c r="F531" s="13"/>
      <c r="G531" s="13"/>
      <c r="H531" s="13"/>
      <c r="I531" s="1"/>
      <c r="J531" s="1"/>
      <c r="K531" s="10"/>
    </row>
    <row r="532" spans="1:11" ht="13.2" hidden="1">
      <c r="A532" s="1"/>
      <c r="E532" s="1"/>
      <c r="F532" s="13"/>
      <c r="G532" s="13"/>
      <c r="H532" s="13"/>
      <c r="I532" s="1"/>
      <c r="J532" s="1"/>
      <c r="K532" s="10"/>
    </row>
    <row r="533" spans="1:11" ht="13.2" hidden="1">
      <c r="A533" s="1"/>
      <c r="E533" s="1"/>
      <c r="F533" s="13"/>
      <c r="G533" s="13"/>
      <c r="H533" s="13"/>
      <c r="I533" s="1"/>
      <c r="J533" s="1"/>
      <c r="K533" s="10"/>
    </row>
    <row r="534" spans="1:11" ht="13.2" hidden="1">
      <c r="A534" s="1"/>
      <c r="E534" s="1"/>
      <c r="F534" s="13"/>
      <c r="G534" s="13"/>
      <c r="H534" s="13"/>
      <c r="I534" s="1"/>
      <c r="J534" s="1"/>
      <c r="K534" s="10"/>
    </row>
    <row r="535" spans="1:11" ht="13.2" hidden="1">
      <c r="A535" s="1"/>
      <c r="E535" s="1"/>
      <c r="F535" s="13"/>
      <c r="G535" s="13"/>
      <c r="H535" s="13"/>
      <c r="I535" s="1"/>
      <c r="J535" s="1"/>
      <c r="K535" s="10"/>
    </row>
    <row r="536" spans="1:11" ht="13.2" hidden="1">
      <c r="A536" s="1"/>
      <c r="E536" s="1"/>
      <c r="F536" s="13"/>
      <c r="G536" s="13"/>
      <c r="H536" s="13"/>
      <c r="I536" s="1"/>
      <c r="J536" s="1"/>
      <c r="K536" s="10"/>
    </row>
    <row r="537" spans="1:11" ht="13.2" hidden="1">
      <c r="A537" s="1"/>
      <c r="E537" s="1"/>
      <c r="F537" s="13"/>
      <c r="G537" s="13"/>
      <c r="H537" s="13"/>
      <c r="I537" s="1"/>
      <c r="J537" s="1"/>
      <c r="K537" s="10"/>
    </row>
    <row r="538" spans="1:11" ht="13.2" hidden="1">
      <c r="A538" s="1"/>
      <c r="E538" s="1"/>
      <c r="F538" s="13"/>
      <c r="G538" s="13"/>
      <c r="H538" s="13"/>
      <c r="I538" s="1"/>
      <c r="J538" s="1"/>
      <c r="K538" s="10"/>
    </row>
    <row r="539" spans="1:11" ht="13.2" hidden="1">
      <c r="A539" s="1"/>
      <c r="E539" s="1"/>
      <c r="F539" s="13"/>
      <c r="G539" s="13"/>
      <c r="H539" s="13"/>
      <c r="I539" s="1"/>
      <c r="J539" s="1"/>
      <c r="K539" s="10"/>
    </row>
    <row r="540" spans="1:11" ht="13.2" hidden="1">
      <c r="A540" s="1"/>
      <c r="E540" s="1"/>
      <c r="F540" s="13"/>
      <c r="G540" s="13"/>
      <c r="H540" s="13"/>
      <c r="I540" s="1"/>
      <c r="J540" s="1"/>
      <c r="K540" s="10"/>
    </row>
    <row r="541" spans="1:11" ht="13.2" hidden="1">
      <c r="A541" s="1"/>
      <c r="E541" s="1"/>
      <c r="F541" s="13"/>
      <c r="G541" s="13"/>
      <c r="H541" s="13"/>
      <c r="I541" s="1"/>
      <c r="J541" s="1"/>
      <c r="K541" s="10"/>
    </row>
    <row r="542" spans="1:11" ht="13.2" hidden="1">
      <c r="A542" s="1"/>
      <c r="E542" s="1"/>
      <c r="F542" s="13"/>
      <c r="G542" s="13"/>
      <c r="H542" s="13"/>
      <c r="I542" s="1"/>
      <c r="J542" s="1"/>
      <c r="K542" s="10"/>
    </row>
    <row r="543" spans="1:11" ht="13.2" hidden="1">
      <c r="A543" s="1"/>
      <c r="E543" s="1"/>
      <c r="F543" s="13"/>
      <c r="G543" s="13"/>
      <c r="H543" s="13"/>
      <c r="I543" s="1"/>
      <c r="J543" s="1"/>
      <c r="K543" s="10"/>
    </row>
    <row r="544" spans="1:11" ht="13.2" hidden="1">
      <c r="A544" s="1"/>
      <c r="E544" s="1"/>
      <c r="F544" s="13"/>
      <c r="G544" s="13"/>
      <c r="H544" s="13"/>
      <c r="I544" s="1"/>
      <c r="J544" s="1"/>
      <c r="K544" s="10"/>
    </row>
    <row r="545" spans="1:11" ht="13.2" hidden="1">
      <c r="A545" s="1"/>
      <c r="E545" s="1"/>
      <c r="F545" s="13"/>
      <c r="G545" s="13"/>
      <c r="H545" s="13"/>
      <c r="I545" s="1"/>
      <c r="J545" s="1"/>
      <c r="K545" s="10"/>
    </row>
    <row r="546" spans="1:11" ht="13.2" hidden="1">
      <c r="A546" s="1"/>
      <c r="E546" s="1"/>
      <c r="F546" s="13"/>
      <c r="G546" s="13"/>
      <c r="H546" s="13"/>
      <c r="I546" s="1"/>
      <c r="J546" s="1"/>
      <c r="K546" s="10"/>
    </row>
    <row r="547" spans="1:11" ht="13.2" hidden="1">
      <c r="A547" s="1"/>
      <c r="E547" s="1"/>
      <c r="F547" s="13"/>
      <c r="G547" s="13"/>
      <c r="H547" s="13"/>
      <c r="I547" s="1"/>
      <c r="J547" s="1"/>
      <c r="K547" s="10"/>
    </row>
    <row r="548" spans="1:11" ht="13.2" hidden="1">
      <c r="A548" s="1"/>
      <c r="E548" s="1"/>
      <c r="F548" s="13"/>
      <c r="G548" s="13"/>
      <c r="H548" s="13"/>
      <c r="I548" s="1"/>
      <c r="J548" s="1"/>
      <c r="K548" s="10"/>
    </row>
    <row r="549" spans="1:11" ht="13.2" hidden="1">
      <c r="A549" s="1"/>
      <c r="E549" s="1"/>
      <c r="F549" s="13"/>
      <c r="G549" s="13"/>
      <c r="H549" s="13"/>
      <c r="I549" s="1"/>
      <c r="J549" s="1"/>
      <c r="K549" s="10"/>
    </row>
    <row r="550" spans="1:11" ht="13.2" hidden="1">
      <c r="A550" s="1"/>
      <c r="E550" s="1"/>
      <c r="F550" s="13"/>
      <c r="G550" s="13"/>
      <c r="H550" s="13"/>
      <c r="I550" s="1"/>
      <c r="J550" s="1"/>
      <c r="K550" s="10"/>
    </row>
    <row r="551" spans="1:11" ht="13.2" hidden="1">
      <c r="A551" s="1"/>
      <c r="E551" s="1"/>
      <c r="F551" s="13"/>
      <c r="G551" s="13"/>
      <c r="H551" s="13"/>
      <c r="I551" s="1"/>
      <c r="J551" s="1"/>
      <c r="K551" s="10"/>
    </row>
    <row r="552" spans="1:11" ht="13.2" hidden="1">
      <c r="A552" s="1"/>
      <c r="E552" s="1"/>
      <c r="F552" s="13"/>
      <c r="G552" s="13"/>
      <c r="H552" s="13"/>
      <c r="I552" s="1"/>
      <c r="J552" s="1"/>
      <c r="K552" s="10"/>
    </row>
    <row r="553" spans="1:11" ht="13.2" hidden="1">
      <c r="A553" s="1"/>
      <c r="E553" s="1"/>
      <c r="F553" s="13"/>
      <c r="G553" s="13"/>
      <c r="H553" s="13"/>
      <c r="I553" s="1"/>
      <c r="J553" s="1"/>
      <c r="K553" s="10"/>
    </row>
    <row r="554" spans="1:11" ht="13.2" hidden="1">
      <c r="A554" s="1"/>
      <c r="E554" s="1"/>
      <c r="F554" s="13"/>
      <c r="G554" s="13"/>
      <c r="H554" s="13"/>
      <c r="I554" s="1"/>
      <c r="J554" s="1"/>
      <c r="K554" s="10"/>
    </row>
    <row r="555" spans="1:11" ht="13.2" hidden="1">
      <c r="A555" s="1"/>
      <c r="E555" s="1"/>
      <c r="F555" s="13"/>
      <c r="G555" s="13"/>
      <c r="H555" s="13"/>
      <c r="I555" s="1"/>
      <c r="J555" s="1"/>
      <c r="K555" s="10"/>
    </row>
    <row r="556" spans="1:11" ht="13.2" hidden="1">
      <c r="A556" s="1"/>
      <c r="E556" s="1"/>
      <c r="F556" s="13"/>
      <c r="G556" s="13"/>
      <c r="H556" s="13"/>
      <c r="I556" s="1"/>
      <c r="J556" s="1"/>
      <c r="K556" s="10"/>
    </row>
    <row r="557" spans="1:11" ht="13.2" hidden="1">
      <c r="A557" s="1"/>
      <c r="E557" s="1"/>
      <c r="F557" s="13"/>
      <c r="G557" s="13"/>
      <c r="H557" s="13"/>
      <c r="I557" s="1"/>
      <c r="J557" s="1"/>
      <c r="K557" s="10"/>
    </row>
    <row r="558" spans="1:11" ht="13.2" hidden="1">
      <c r="A558" s="1"/>
      <c r="E558" s="1"/>
      <c r="F558" s="13"/>
      <c r="G558" s="13"/>
      <c r="H558" s="13"/>
      <c r="I558" s="1"/>
      <c r="J558" s="1"/>
      <c r="K558" s="10"/>
    </row>
    <row r="559" spans="1:11" ht="13.2" hidden="1">
      <c r="A559" s="1"/>
      <c r="E559" s="1"/>
      <c r="F559" s="13"/>
      <c r="G559" s="13"/>
      <c r="H559" s="13"/>
      <c r="I559" s="1"/>
      <c r="J559" s="1"/>
      <c r="K559" s="10"/>
    </row>
    <row r="560" spans="1:11" ht="13.2" hidden="1">
      <c r="A560" s="1"/>
      <c r="E560" s="1"/>
      <c r="F560" s="13"/>
      <c r="G560" s="13"/>
      <c r="H560" s="13"/>
      <c r="I560" s="1"/>
      <c r="J560" s="1"/>
      <c r="K560" s="10"/>
    </row>
    <row r="561" spans="1:11" ht="13.2" hidden="1">
      <c r="A561" s="1"/>
      <c r="E561" s="1"/>
      <c r="F561" s="13"/>
      <c r="G561" s="13"/>
      <c r="H561" s="13"/>
      <c r="I561" s="1"/>
      <c r="J561" s="1"/>
      <c r="K561" s="10"/>
    </row>
    <row r="562" spans="1:11" ht="13.2" hidden="1">
      <c r="A562" s="1"/>
      <c r="E562" s="1"/>
      <c r="F562" s="13"/>
      <c r="G562" s="13"/>
      <c r="H562" s="13"/>
      <c r="I562" s="1"/>
      <c r="J562" s="1"/>
      <c r="K562" s="10"/>
    </row>
    <row r="563" spans="1:11" ht="13.2" hidden="1">
      <c r="A563" s="1"/>
      <c r="E563" s="1"/>
      <c r="F563" s="13"/>
      <c r="G563" s="13"/>
      <c r="H563" s="13"/>
      <c r="I563" s="1"/>
      <c r="J563" s="1"/>
      <c r="K563" s="10"/>
    </row>
    <row r="564" spans="1:11" ht="13.2" hidden="1">
      <c r="A564" s="1"/>
      <c r="E564" s="1"/>
      <c r="F564" s="13"/>
      <c r="G564" s="13"/>
      <c r="H564" s="13"/>
      <c r="I564" s="1"/>
      <c r="J564" s="1"/>
      <c r="K564" s="10"/>
    </row>
    <row r="565" spans="1:11" ht="13.2" hidden="1">
      <c r="A565" s="1"/>
      <c r="E565" s="1"/>
      <c r="F565" s="13"/>
      <c r="G565" s="13"/>
      <c r="H565" s="13"/>
      <c r="I565" s="1"/>
      <c r="J565" s="1"/>
      <c r="K565" s="10"/>
    </row>
    <row r="566" spans="1:11" ht="13.2" hidden="1">
      <c r="A566" s="1"/>
      <c r="E566" s="1"/>
      <c r="F566" s="13"/>
      <c r="G566" s="13"/>
      <c r="H566" s="13"/>
      <c r="I566" s="1"/>
      <c r="J566" s="1"/>
      <c r="K566" s="10"/>
    </row>
    <row r="567" spans="1:11" ht="13.2" hidden="1">
      <c r="A567" s="1"/>
      <c r="E567" s="1"/>
      <c r="F567" s="13"/>
      <c r="G567" s="13"/>
      <c r="H567" s="13"/>
      <c r="I567" s="1"/>
      <c r="J567" s="1"/>
      <c r="K567" s="10"/>
    </row>
    <row r="568" spans="1:11" ht="13.2" hidden="1">
      <c r="A568" s="1"/>
      <c r="E568" s="1"/>
      <c r="F568" s="13"/>
      <c r="G568" s="13"/>
      <c r="H568" s="13"/>
      <c r="I568" s="1"/>
      <c r="J568" s="1"/>
      <c r="K568" s="10"/>
    </row>
    <row r="569" spans="1:11" ht="13.2" hidden="1">
      <c r="A569" s="1"/>
      <c r="E569" s="1"/>
      <c r="F569" s="13"/>
      <c r="G569" s="13"/>
      <c r="H569" s="13"/>
      <c r="I569" s="1"/>
      <c r="J569" s="1"/>
      <c r="K569" s="10"/>
    </row>
    <row r="570" spans="1:11" ht="13.2" hidden="1">
      <c r="A570" s="1"/>
      <c r="E570" s="1"/>
      <c r="F570" s="13"/>
      <c r="G570" s="13"/>
      <c r="H570" s="13"/>
      <c r="I570" s="1"/>
      <c r="J570" s="1"/>
      <c r="K570" s="10"/>
    </row>
    <row r="571" spans="1:11" ht="13.2" hidden="1">
      <c r="A571" s="1"/>
      <c r="E571" s="1"/>
      <c r="F571" s="13"/>
      <c r="G571" s="13"/>
      <c r="H571" s="13"/>
      <c r="I571" s="1"/>
      <c r="J571" s="1"/>
      <c r="K571" s="10"/>
    </row>
    <row r="572" spans="1:11" ht="13.2" hidden="1">
      <c r="A572" s="1"/>
      <c r="E572" s="1"/>
      <c r="F572" s="13"/>
      <c r="G572" s="13"/>
      <c r="H572" s="13"/>
      <c r="I572" s="1"/>
      <c r="J572" s="1"/>
      <c r="K572" s="10"/>
    </row>
    <row r="573" spans="1:11" ht="13.2" hidden="1">
      <c r="A573" s="1"/>
      <c r="E573" s="1"/>
      <c r="F573" s="13"/>
      <c r="G573" s="13"/>
      <c r="H573" s="13"/>
      <c r="I573" s="1"/>
      <c r="J573" s="1"/>
      <c r="K573" s="10"/>
    </row>
    <row r="574" spans="1:11" ht="13.2" hidden="1">
      <c r="A574" s="1"/>
      <c r="E574" s="1"/>
      <c r="F574" s="13"/>
      <c r="G574" s="13"/>
      <c r="H574" s="13"/>
      <c r="I574" s="1"/>
      <c r="J574" s="1"/>
      <c r="K574" s="10"/>
    </row>
    <row r="575" spans="1:11" ht="13.2" hidden="1">
      <c r="A575" s="1"/>
      <c r="E575" s="1"/>
      <c r="F575" s="13"/>
      <c r="G575" s="13"/>
      <c r="H575" s="13"/>
      <c r="I575" s="1"/>
      <c r="J575" s="1"/>
      <c r="K575" s="10"/>
    </row>
    <row r="576" spans="1:11" ht="13.2" hidden="1">
      <c r="A576" s="1"/>
      <c r="E576" s="1"/>
      <c r="F576" s="13"/>
      <c r="G576" s="13"/>
      <c r="H576" s="13"/>
      <c r="I576" s="1"/>
      <c r="J576" s="1"/>
      <c r="K576" s="10"/>
    </row>
    <row r="577" spans="1:11" ht="13.2" hidden="1">
      <c r="A577" s="1"/>
      <c r="E577" s="1"/>
      <c r="F577" s="13"/>
      <c r="G577" s="13"/>
      <c r="H577" s="13"/>
      <c r="I577" s="1"/>
      <c r="J577" s="1"/>
      <c r="K577" s="10"/>
    </row>
    <row r="578" spans="1:11" ht="13.2" hidden="1">
      <c r="A578" s="1"/>
      <c r="E578" s="1"/>
      <c r="F578" s="13"/>
      <c r="G578" s="13"/>
      <c r="H578" s="13"/>
      <c r="I578" s="1"/>
      <c r="J578" s="1"/>
      <c r="K578" s="10"/>
    </row>
    <row r="579" spans="1:11" ht="13.2" hidden="1">
      <c r="A579" s="1"/>
      <c r="E579" s="1"/>
      <c r="F579" s="13"/>
      <c r="G579" s="13"/>
      <c r="H579" s="13"/>
      <c r="I579" s="1"/>
      <c r="J579" s="1"/>
      <c r="K579" s="10"/>
    </row>
    <row r="580" spans="1:11" ht="13.2" hidden="1">
      <c r="A580" s="1"/>
      <c r="E580" s="1"/>
      <c r="F580" s="13"/>
      <c r="G580" s="13"/>
      <c r="H580" s="13"/>
      <c r="I580" s="1"/>
      <c r="J580" s="1"/>
      <c r="K580" s="10"/>
    </row>
    <row r="581" spans="1:11" ht="13.2" hidden="1">
      <c r="A581" s="1"/>
      <c r="E581" s="1"/>
      <c r="F581" s="13"/>
      <c r="G581" s="13"/>
      <c r="H581" s="13"/>
      <c r="I581" s="1"/>
      <c r="J581" s="1"/>
      <c r="K581" s="10"/>
    </row>
    <row r="582" spans="1:11" ht="13.2" hidden="1">
      <c r="A582" s="1"/>
      <c r="E582" s="1"/>
      <c r="F582" s="13"/>
      <c r="G582" s="13"/>
      <c r="H582" s="13"/>
      <c r="I582" s="1"/>
      <c r="J582" s="1"/>
      <c r="K582" s="10"/>
    </row>
    <row r="583" spans="1:11" ht="13.2" hidden="1">
      <c r="A583" s="1"/>
      <c r="E583" s="1"/>
      <c r="F583" s="13"/>
      <c r="G583" s="13"/>
      <c r="H583" s="13"/>
      <c r="I583" s="1"/>
      <c r="J583" s="1"/>
      <c r="K583" s="10"/>
    </row>
    <row r="584" spans="1:11" ht="13.2" hidden="1">
      <c r="A584" s="1"/>
      <c r="E584" s="1"/>
      <c r="F584" s="13"/>
      <c r="G584" s="13"/>
      <c r="H584" s="13"/>
      <c r="I584" s="1"/>
      <c r="J584" s="1"/>
      <c r="K584" s="10"/>
    </row>
    <row r="585" spans="1:11" ht="13.2" hidden="1">
      <c r="A585" s="1"/>
      <c r="E585" s="1"/>
      <c r="F585" s="13"/>
      <c r="G585" s="13"/>
      <c r="H585" s="13"/>
      <c r="I585" s="1"/>
      <c r="J585" s="1"/>
      <c r="K585" s="10"/>
    </row>
    <row r="586" spans="1:11" ht="13.2" hidden="1">
      <c r="A586" s="1"/>
      <c r="E586" s="1"/>
      <c r="F586" s="13"/>
      <c r="G586" s="13"/>
      <c r="H586" s="13"/>
      <c r="I586" s="1"/>
      <c r="J586" s="1"/>
      <c r="K586" s="10"/>
    </row>
    <row r="587" spans="1:11" ht="13.2" hidden="1">
      <c r="A587" s="1"/>
      <c r="E587" s="1"/>
      <c r="F587" s="13"/>
      <c r="G587" s="13"/>
      <c r="H587" s="13"/>
      <c r="I587" s="1"/>
      <c r="J587" s="1"/>
      <c r="K587" s="10"/>
    </row>
    <row r="588" spans="1:11" ht="13.2" hidden="1">
      <c r="A588" s="1"/>
      <c r="E588" s="1"/>
      <c r="F588" s="13"/>
      <c r="G588" s="13"/>
      <c r="H588" s="13"/>
      <c r="I588" s="1"/>
      <c r="J588" s="1"/>
      <c r="K588" s="10"/>
    </row>
    <row r="589" spans="1:11" ht="13.2" hidden="1">
      <c r="A589" s="1"/>
      <c r="E589" s="1"/>
      <c r="F589" s="13"/>
      <c r="G589" s="13"/>
      <c r="H589" s="13"/>
      <c r="I589" s="1"/>
      <c r="J589" s="1"/>
      <c r="K589" s="10"/>
    </row>
    <row r="590" spans="1:11" ht="13.2" hidden="1">
      <c r="A590" s="1"/>
      <c r="E590" s="1"/>
      <c r="F590" s="13"/>
      <c r="G590" s="13"/>
      <c r="H590" s="13"/>
      <c r="I590" s="1"/>
      <c r="J590" s="1"/>
      <c r="K590" s="10"/>
    </row>
    <row r="591" spans="1:11" ht="13.2" hidden="1">
      <c r="A591" s="1"/>
      <c r="E591" s="1"/>
      <c r="F591" s="13"/>
      <c r="G591" s="13"/>
      <c r="H591" s="13"/>
      <c r="I591" s="1"/>
      <c r="J591" s="1"/>
      <c r="K591" s="10"/>
    </row>
    <row r="592" spans="1:11" ht="13.2" hidden="1">
      <c r="A592" s="1"/>
      <c r="E592" s="1"/>
      <c r="F592" s="13"/>
      <c r="G592" s="13"/>
      <c r="H592" s="13"/>
      <c r="I592" s="1"/>
      <c r="J592" s="1"/>
      <c r="K592" s="10"/>
    </row>
    <row r="593" spans="1:11" ht="13.2" hidden="1">
      <c r="A593" s="1"/>
      <c r="E593" s="1"/>
      <c r="F593" s="13"/>
      <c r="G593" s="13"/>
      <c r="H593" s="13"/>
      <c r="I593" s="1"/>
      <c r="J593" s="1"/>
      <c r="K593" s="10"/>
    </row>
    <row r="594" spans="1:11" ht="13.2" hidden="1">
      <c r="A594" s="1"/>
      <c r="E594" s="1"/>
      <c r="F594" s="13"/>
      <c r="G594" s="13"/>
      <c r="H594" s="13"/>
      <c r="I594" s="1"/>
      <c r="J594" s="1"/>
      <c r="K594" s="10"/>
    </row>
    <row r="595" spans="1:11" ht="13.2" hidden="1">
      <c r="A595" s="1"/>
      <c r="E595" s="1"/>
      <c r="F595" s="13"/>
      <c r="G595" s="13"/>
      <c r="H595" s="13"/>
      <c r="I595" s="1"/>
      <c r="J595" s="1"/>
      <c r="K595" s="10"/>
    </row>
    <row r="596" spans="1:11" ht="13.2" hidden="1">
      <c r="A596" s="1"/>
      <c r="E596" s="1"/>
      <c r="F596" s="13"/>
      <c r="G596" s="13"/>
      <c r="H596" s="13"/>
      <c r="I596" s="1"/>
      <c r="J596" s="1"/>
      <c r="K596" s="10"/>
    </row>
    <row r="597" spans="1:11" ht="13.2" hidden="1">
      <c r="A597" s="1"/>
      <c r="E597" s="1"/>
      <c r="F597" s="13"/>
      <c r="G597" s="13"/>
      <c r="H597" s="13"/>
      <c r="I597" s="1"/>
      <c r="J597" s="1"/>
      <c r="K597" s="10"/>
    </row>
    <row r="598" spans="1:11" ht="13.2" hidden="1">
      <c r="A598" s="1"/>
      <c r="E598" s="1"/>
      <c r="F598" s="13"/>
      <c r="G598" s="13"/>
      <c r="H598" s="13"/>
      <c r="I598" s="1"/>
      <c r="J598" s="1"/>
      <c r="K598" s="10"/>
    </row>
    <row r="599" spans="1:11" ht="13.2" hidden="1">
      <c r="A599" s="1"/>
      <c r="E599" s="1"/>
      <c r="F599" s="13"/>
      <c r="G599" s="13"/>
      <c r="H599" s="13"/>
      <c r="I599" s="1"/>
      <c r="J599" s="1"/>
      <c r="K599" s="10"/>
    </row>
    <row r="600" spans="1:11" ht="13.2" hidden="1">
      <c r="A600" s="1"/>
      <c r="E600" s="1"/>
      <c r="F600" s="13"/>
      <c r="G600" s="13"/>
      <c r="H600" s="13"/>
      <c r="I600" s="1"/>
      <c r="J600" s="1"/>
      <c r="K600" s="10"/>
    </row>
    <row r="601" spans="1:11" ht="13.2" hidden="1">
      <c r="A601" s="1"/>
      <c r="E601" s="1"/>
      <c r="F601" s="13"/>
      <c r="G601" s="13"/>
      <c r="H601" s="13"/>
      <c r="I601" s="1"/>
      <c r="J601" s="1"/>
      <c r="K601" s="10"/>
    </row>
    <row r="602" spans="1:11" ht="13.2" hidden="1">
      <c r="A602" s="1"/>
      <c r="E602" s="1"/>
      <c r="F602" s="13"/>
      <c r="G602" s="13"/>
      <c r="H602" s="13"/>
      <c r="I602" s="1"/>
      <c r="J602" s="1"/>
      <c r="K602" s="10"/>
    </row>
    <row r="603" spans="1:11" ht="13.2" hidden="1">
      <c r="A603" s="1"/>
      <c r="E603" s="1"/>
      <c r="F603" s="13"/>
      <c r="G603" s="13"/>
      <c r="H603" s="13"/>
      <c r="I603" s="1"/>
      <c r="J603" s="1"/>
      <c r="K603" s="10"/>
    </row>
    <row r="604" spans="1:11" ht="13.2" hidden="1">
      <c r="A604" s="1"/>
      <c r="E604" s="1"/>
      <c r="F604" s="13"/>
      <c r="G604" s="13"/>
      <c r="H604" s="13"/>
      <c r="I604" s="1"/>
      <c r="J604" s="1"/>
      <c r="K604" s="10"/>
    </row>
    <row r="605" spans="1:11" ht="13.2" hidden="1">
      <c r="A605" s="1"/>
      <c r="E605" s="1"/>
      <c r="F605" s="13"/>
      <c r="G605" s="13"/>
      <c r="H605" s="13"/>
      <c r="I605" s="1"/>
      <c r="J605" s="1"/>
      <c r="K605" s="10"/>
    </row>
    <row r="606" spans="1:11" ht="13.2" hidden="1">
      <c r="A606" s="1"/>
      <c r="E606" s="1"/>
      <c r="F606" s="13"/>
      <c r="G606" s="13"/>
      <c r="H606" s="13"/>
      <c r="I606" s="1"/>
      <c r="J606" s="1"/>
      <c r="K606" s="10"/>
    </row>
    <row r="607" spans="1:11" ht="13.2" hidden="1">
      <c r="A607" s="1"/>
      <c r="E607" s="1"/>
      <c r="F607" s="13"/>
      <c r="G607" s="13"/>
      <c r="H607" s="13"/>
      <c r="I607" s="1"/>
      <c r="J607" s="1"/>
      <c r="K607" s="10"/>
    </row>
    <row r="608" spans="1:11" ht="13.2" hidden="1">
      <c r="A608" s="1"/>
      <c r="E608" s="1"/>
      <c r="F608" s="13"/>
      <c r="G608" s="13"/>
      <c r="H608" s="13"/>
      <c r="I608" s="1"/>
      <c r="J608" s="1"/>
      <c r="K608" s="10"/>
    </row>
    <row r="609" spans="1:11" ht="13.2" hidden="1">
      <c r="A609" s="1"/>
      <c r="E609" s="1"/>
      <c r="F609" s="13"/>
      <c r="G609" s="13"/>
      <c r="H609" s="13"/>
      <c r="I609" s="1"/>
      <c r="J609" s="1"/>
      <c r="K609" s="10"/>
    </row>
    <row r="610" spans="1:11" ht="13.2" hidden="1">
      <c r="A610" s="1"/>
      <c r="E610" s="1"/>
      <c r="F610" s="13"/>
      <c r="G610" s="13"/>
      <c r="H610" s="13"/>
      <c r="I610" s="1"/>
      <c r="J610" s="1"/>
      <c r="K610" s="10"/>
    </row>
    <row r="611" spans="1:11" ht="13.2" hidden="1">
      <c r="A611" s="1"/>
      <c r="E611" s="1"/>
      <c r="F611" s="13"/>
      <c r="G611" s="13"/>
      <c r="H611" s="13"/>
      <c r="I611" s="1"/>
      <c r="J611" s="1"/>
      <c r="K611" s="10"/>
    </row>
    <row r="612" spans="1:11" ht="13.2" hidden="1">
      <c r="A612" s="1"/>
      <c r="E612" s="1"/>
      <c r="F612" s="13"/>
      <c r="G612" s="13"/>
      <c r="H612" s="13"/>
      <c r="I612" s="1"/>
      <c r="J612" s="1"/>
      <c r="K612" s="10"/>
    </row>
    <row r="613" spans="1:11" ht="13.2" hidden="1">
      <c r="A613" s="1"/>
      <c r="E613" s="1"/>
      <c r="F613" s="13"/>
      <c r="G613" s="13"/>
      <c r="H613" s="13"/>
      <c r="I613" s="1"/>
      <c r="J613" s="1"/>
      <c r="K613" s="10"/>
    </row>
    <row r="614" spans="1:11" ht="13.2" hidden="1">
      <c r="A614" s="1"/>
      <c r="E614" s="1"/>
      <c r="F614" s="13"/>
      <c r="G614" s="13"/>
      <c r="H614" s="13"/>
      <c r="I614" s="1"/>
      <c r="J614" s="1"/>
      <c r="K614" s="10"/>
    </row>
    <row r="615" spans="1:11" ht="13.2" hidden="1">
      <c r="A615" s="1"/>
      <c r="E615" s="1"/>
      <c r="F615" s="13"/>
      <c r="G615" s="13"/>
      <c r="H615" s="13"/>
      <c r="I615" s="1"/>
      <c r="J615" s="1"/>
      <c r="K615" s="10"/>
    </row>
    <row r="616" spans="1:11" ht="13.2" hidden="1">
      <c r="A616" s="1"/>
      <c r="E616" s="1"/>
      <c r="F616" s="13"/>
      <c r="G616" s="13"/>
      <c r="H616" s="13"/>
      <c r="I616" s="1"/>
      <c r="J616" s="1"/>
      <c r="K616" s="10"/>
    </row>
    <row r="617" spans="1:11" ht="13.2" hidden="1">
      <c r="A617" s="1"/>
      <c r="E617" s="1"/>
      <c r="F617" s="13"/>
      <c r="G617" s="13"/>
      <c r="H617" s="13"/>
      <c r="I617" s="1"/>
      <c r="J617" s="1"/>
      <c r="K617" s="10"/>
    </row>
    <row r="618" spans="1:11" ht="13.2" hidden="1">
      <c r="A618" s="1"/>
      <c r="E618" s="1"/>
      <c r="F618" s="13"/>
      <c r="G618" s="13"/>
      <c r="H618" s="13"/>
      <c r="I618" s="1"/>
      <c r="J618" s="1"/>
      <c r="K618" s="10"/>
    </row>
    <row r="619" spans="1:11" ht="13.2" hidden="1">
      <c r="A619" s="1"/>
      <c r="E619" s="1"/>
      <c r="F619" s="13"/>
      <c r="G619" s="13"/>
      <c r="H619" s="13"/>
      <c r="I619" s="1"/>
      <c r="J619" s="1"/>
      <c r="K619" s="10"/>
    </row>
    <row r="620" spans="1:11" ht="13.2" hidden="1">
      <c r="A620" s="1"/>
      <c r="E620" s="1"/>
      <c r="F620" s="13"/>
      <c r="G620" s="13"/>
      <c r="H620" s="13"/>
      <c r="I620" s="1"/>
      <c r="J620" s="1"/>
      <c r="K620" s="10"/>
    </row>
    <row r="621" spans="1:11" ht="13.2" hidden="1">
      <c r="A621" s="1"/>
      <c r="E621" s="1"/>
      <c r="F621" s="13"/>
      <c r="G621" s="13"/>
      <c r="H621" s="13"/>
      <c r="I621" s="1"/>
      <c r="J621" s="1"/>
      <c r="K621" s="10"/>
    </row>
    <row r="622" spans="1:11" ht="13.2" hidden="1">
      <c r="A622" s="1"/>
      <c r="E622" s="1"/>
      <c r="F622" s="13"/>
      <c r="G622" s="13"/>
      <c r="H622" s="13"/>
      <c r="I622" s="1"/>
      <c r="J622" s="1"/>
      <c r="K622" s="10"/>
    </row>
    <row r="623" spans="1:11" ht="13.2" hidden="1">
      <c r="A623" s="1"/>
      <c r="E623" s="1"/>
      <c r="F623" s="13"/>
      <c r="G623" s="13"/>
      <c r="H623" s="13"/>
      <c r="I623" s="1"/>
      <c r="J623" s="1"/>
      <c r="K623" s="10"/>
    </row>
    <row r="624" spans="1:11" ht="13.2" hidden="1">
      <c r="A624" s="1"/>
      <c r="E624" s="1"/>
      <c r="F624" s="13"/>
      <c r="G624" s="13"/>
      <c r="H624" s="13"/>
      <c r="I624" s="1"/>
      <c r="J624" s="1"/>
      <c r="K624" s="10"/>
    </row>
    <row r="625" spans="1:11" ht="13.2" hidden="1">
      <c r="A625" s="1"/>
      <c r="E625" s="1"/>
      <c r="F625" s="13"/>
      <c r="G625" s="13"/>
      <c r="H625" s="13"/>
      <c r="I625" s="1"/>
      <c r="J625" s="1"/>
      <c r="K625" s="10"/>
    </row>
    <row r="626" spans="1:11" ht="13.2" hidden="1">
      <c r="A626" s="1"/>
      <c r="E626" s="1"/>
      <c r="F626" s="13"/>
      <c r="G626" s="13"/>
      <c r="H626" s="13"/>
      <c r="I626" s="1"/>
      <c r="J626" s="1"/>
      <c r="K626" s="10"/>
    </row>
    <row r="627" spans="1:11" ht="13.2" hidden="1">
      <c r="A627" s="1"/>
      <c r="E627" s="1"/>
      <c r="F627" s="13"/>
      <c r="G627" s="13"/>
      <c r="H627" s="13"/>
      <c r="I627" s="1"/>
      <c r="J627" s="1"/>
      <c r="K627" s="10"/>
    </row>
    <row r="628" spans="1:11" ht="13.2" hidden="1">
      <c r="A628" s="1"/>
      <c r="E628" s="1"/>
      <c r="F628" s="13"/>
      <c r="G628" s="13"/>
      <c r="H628" s="13"/>
      <c r="I628" s="1"/>
      <c r="J628" s="1"/>
      <c r="K628" s="10"/>
    </row>
    <row r="629" spans="1:11" ht="13.2" hidden="1">
      <c r="A629" s="1"/>
      <c r="E629" s="1"/>
      <c r="F629" s="13"/>
      <c r="G629" s="13"/>
      <c r="H629" s="13"/>
      <c r="I629" s="1"/>
      <c r="J629" s="1"/>
      <c r="K629" s="10"/>
    </row>
    <row r="630" spans="1:11" ht="13.2" hidden="1">
      <c r="A630" s="1"/>
      <c r="E630" s="1"/>
      <c r="F630" s="13"/>
      <c r="G630" s="13"/>
      <c r="H630" s="13"/>
      <c r="I630" s="1"/>
      <c r="J630" s="1"/>
      <c r="K630" s="10"/>
    </row>
    <row r="631" spans="1:11" ht="13.2" hidden="1">
      <c r="A631" s="1"/>
      <c r="E631" s="1"/>
      <c r="F631" s="13"/>
      <c r="G631" s="13"/>
      <c r="H631" s="13"/>
      <c r="I631" s="1"/>
      <c r="J631" s="1"/>
      <c r="K631" s="10"/>
    </row>
    <row r="632" spans="1:11" ht="13.2" hidden="1">
      <c r="A632" s="1"/>
      <c r="E632" s="1"/>
      <c r="F632" s="13"/>
      <c r="G632" s="13"/>
      <c r="H632" s="13"/>
      <c r="I632" s="1"/>
      <c r="J632" s="1"/>
      <c r="K632" s="10"/>
    </row>
    <row r="633" spans="1:11" ht="13.2" hidden="1">
      <c r="A633" s="1"/>
      <c r="E633" s="1"/>
      <c r="F633" s="13"/>
      <c r="G633" s="13"/>
      <c r="H633" s="13"/>
      <c r="I633" s="1"/>
      <c r="J633" s="1"/>
      <c r="K633" s="10"/>
    </row>
    <row r="634" spans="1:11" ht="13.2" hidden="1">
      <c r="A634" s="1"/>
      <c r="E634" s="1"/>
      <c r="F634" s="13"/>
      <c r="G634" s="13"/>
      <c r="H634" s="13"/>
      <c r="I634" s="1"/>
      <c r="J634" s="1"/>
      <c r="K634" s="10"/>
    </row>
    <row r="635" spans="1:11" ht="13.2" hidden="1">
      <c r="A635" s="1"/>
      <c r="E635" s="1"/>
      <c r="F635" s="13"/>
      <c r="G635" s="13"/>
      <c r="H635" s="13"/>
      <c r="I635" s="1"/>
      <c r="J635" s="1"/>
      <c r="K635" s="10"/>
    </row>
    <row r="636" spans="1:11" ht="13.2" hidden="1">
      <c r="A636" s="1"/>
      <c r="E636" s="1"/>
      <c r="F636" s="13"/>
      <c r="G636" s="13"/>
      <c r="H636" s="13"/>
      <c r="I636" s="1"/>
      <c r="J636" s="1"/>
      <c r="K636" s="10"/>
    </row>
    <row r="637" spans="1:11" ht="13.2" hidden="1">
      <c r="A637" s="1"/>
      <c r="E637" s="1"/>
      <c r="F637" s="13"/>
      <c r="G637" s="13"/>
      <c r="H637" s="13"/>
      <c r="I637" s="1"/>
      <c r="J637" s="1"/>
      <c r="K637" s="10"/>
    </row>
    <row r="638" spans="1:11" ht="13.2" hidden="1">
      <c r="A638" s="1"/>
      <c r="E638" s="1"/>
      <c r="F638" s="13"/>
      <c r="G638" s="13"/>
      <c r="H638" s="13"/>
      <c r="I638" s="1"/>
      <c r="J638" s="1"/>
      <c r="K638" s="10"/>
    </row>
    <row r="639" spans="1:11" ht="13.2" hidden="1">
      <c r="A639" s="1"/>
      <c r="E639" s="1"/>
      <c r="F639" s="13"/>
      <c r="G639" s="13"/>
      <c r="H639" s="13"/>
      <c r="I639" s="1"/>
      <c r="J639" s="1"/>
      <c r="K639" s="10"/>
    </row>
    <row r="640" spans="1:11" ht="13.2" hidden="1">
      <c r="A640" s="1"/>
      <c r="E640" s="1"/>
      <c r="F640" s="13"/>
      <c r="G640" s="13"/>
      <c r="H640" s="13"/>
      <c r="I640" s="1"/>
      <c r="J640" s="1"/>
      <c r="K640" s="10"/>
    </row>
    <row r="641" spans="1:11" ht="13.2" hidden="1">
      <c r="A641" s="1"/>
      <c r="E641" s="1"/>
      <c r="F641" s="13"/>
      <c r="G641" s="13"/>
      <c r="H641" s="13"/>
      <c r="I641" s="1"/>
      <c r="J641" s="1"/>
      <c r="K641" s="10"/>
    </row>
    <row r="642" spans="1:11" ht="13.2" hidden="1">
      <c r="A642" s="1"/>
      <c r="E642" s="1"/>
      <c r="F642" s="13"/>
      <c r="G642" s="13"/>
      <c r="H642" s="13"/>
      <c r="I642" s="1"/>
      <c r="J642" s="1"/>
      <c r="K642" s="10"/>
    </row>
    <row r="643" spans="1:11" ht="13.2" hidden="1">
      <c r="A643" s="1"/>
      <c r="E643" s="1"/>
      <c r="F643" s="13"/>
      <c r="G643" s="13"/>
      <c r="H643" s="13"/>
      <c r="I643" s="1"/>
      <c r="J643" s="1"/>
      <c r="K643" s="10"/>
    </row>
    <row r="644" spans="1:11" ht="13.2" hidden="1">
      <c r="A644" s="1"/>
      <c r="E644" s="1"/>
      <c r="F644" s="13"/>
      <c r="G644" s="13"/>
      <c r="H644" s="13"/>
      <c r="I644" s="1"/>
      <c r="J644" s="1"/>
      <c r="K644" s="10"/>
    </row>
    <row r="645" spans="1:11" ht="13.2" hidden="1">
      <c r="A645" s="1"/>
      <c r="E645" s="1"/>
      <c r="F645" s="13"/>
      <c r="G645" s="13"/>
      <c r="H645" s="13"/>
      <c r="I645" s="1"/>
      <c r="J645" s="1"/>
      <c r="K645" s="10"/>
    </row>
    <row r="646" spans="1:11" ht="13.2" hidden="1">
      <c r="A646" s="1"/>
      <c r="E646" s="1"/>
      <c r="F646" s="13"/>
      <c r="G646" s="13"/>
      <c r="H646" s="13"/>
      <c r="I646" s="1"/>
      <c r="J646" s="1"/>
      <c r="K646" s="10"/>
    </row>
    <row r="647" spans="1:11" ht="13.2" hidden="1">
      <c r="A647" s="1"/>
      <c r="E647" s="1"/>
      <c r="F647" s="13"/>
      <c r="G647" s="13"/>
      <c r="H647" s="13"/>
      <c r="I647" s="1"/>
      <c r="J647" s="1"/>
      <c r="K647" s="10"/>
    </row>
    <row r="648" spans="1:11" ht="13.2" hidden="1">
      <c r="A648" s="1"/>
      <c r="E648" s="1"/>
      <c r="F648" s="13"/>
      <c r="G648" s="13"/>
      <c r="H648" s="13"/>
      <c r="I648" s="1"/>
      <c r="J648" s="1"/>
      <c r="K648" s="10"/>
    </row>
    <row r="649" spans="1:11" ht="13.2" hidden="1">
      <c r="A649" s="1"/>
      <c r="E649" s="1"/>
      <c r="F649" s="13"/>
      <c r="G649" s="13"/>
      <c r="H649" s="13"/>
      <c r="I649" s="1"/>
      <c r="J649" s="1"/>
      <c r="K649" s="10"/>
    </row>
    <row r="650" spans="1:11" ht="13.2" hidden="1">
      <c r="A650" s="1"/>
      <c r="E650" s="1"/>
      <c r="F650" s="13"/>
      <c r="G650" s="13"/>
      <c r="H650" s="13"/>
      <c r="I650" s="1"/>
      <c r="J650" s="1"/>
      <c r="K650" s="10"/>
    </row>
    <row r="651" spans="1:11" ht="13.2" hidden="1">
      <c r="A651" s="1"/>
      <c r="E651" s="1"/>
      <c r="F651" s="13"/>
      <c r="G651" s="13"/>
      <c r="H651" s="13"/>
      <c r="I651" s="1"/>
      <c r="J651" s="1"/>
      <c r="K651" s="10"/>
    </row>
    <row r="652" spans="1:11" ht="13.2" hidden="1">
      <c r="A652" s="1"/>
      <c r="E652" s="1"/>
      <c r="F652" s="13"/>
      <c r="G652" s="13"/>
      <c r="H652" s="13"/>
      <c r="I652" s="1"/>
      <c r="J652" s="1"/>
      <c r="K652" s="10"/>
    </row>
    <row r="653" spans="1:11" ht="13.2" hidden="1">
      <c r="A653" s="1"/>
      <c r="E653" s="1"/>
      <c r="F653" s="13"/>
      <c r="G653" s="13"/>
      <c r="H653" s="13"/>
      <c r="I653" s="1"/>
      <c r="J653" s="1"/>
      <c r="K653" s="10"/>
    </row>
    <row r="654" spans="1:11" ht="13.2" hidden="1">
      <c r="A654" s="1"/>
      <c r="E654" s="1"/>
      <c r="F654" s="13"/>
      <c r="G654" s="13"/>
      <c r="H654" s="13"/>
      <c r="I654" s="1"/>
      <c r="J654" s="1"/>
      <c r="K654" s="10"/>
    </row>
    <row r="655" spans="1:11" ht="13.2" hidden="1">
      <c r="A655" s="1"/>
      <c r="E655" s="1"/>
      <c r="F655" s="13"/>
      <c r="G655" s="13"/>
      <c r="H655" s="13"/>
      <c r="I655" s="1"/>
      <c r="J655" s="1"/>
      <c r="K655" s="10"/>
    </row>
    <row r="656" spans="1:11" ht="13.2" hidden="1">
      <c r="A656" s="1"/>
      <c r="E656" s="1"/>
      <c r="F656" s="13"/>
      <c r="G656" s="13"/>
      <c r="H656" s="13"/>
      <c r="I656" s="1"/>
      <c r="J656" s="1"/>
      <c r="K656" s="10"/>
    </row>
    <row r="657" spans="1:11" ht="13.2" hidden="1">
      <c r="A657" s="1"/>
      <c r="E657" s="1"/>
      <c r="F657" s="13"/>
      <c r="G657" s="13"/>
      <c r="H657" s="13"/>
      <c r="I657" s="1"/>
      <c r="J657" s="1"/>
      <c r="K657" s="10"/>
    </row>
    <row r="658" spans="1:11" ht="13.2" hidden="1">
      <c r="A658" s="1"/>
      <c r="E658" s="1"/>
      <c r="F658" s="13"/>
      <c r="G658" s="13"/>
      <c r="H658" s="13"/>
      <c r="I658" s="1"/>
      <c r="J658" s="1"/>
      <c r="K658" s="10"/>
    </row>
    <row r="659" spans="1:11" ht="13.2" hidden="1">
      <c r="A659" s="1"/>
      <c r="E659" s="1"/>
      <c r="F659" s="13"/>
      <c r="G659" s="13"/>
      <c r="H659" s="13"/>
      <c r="I659" s="1"/>
      <c r="J659" s="1"/>
      <c r="K659" s="10"/>
    </row>
    <row r="660" spans="1:11" ht="13.2" hidden="1">
      <c r="A660" s="1"/>
      <c r="E660" s="1"/>
      <c r="F660" s="13"/>
      <c r="G660" s="13"/>
      <c r="H660" s="13"/>
      <c r="I660" s="1"/>
      <c r="J660" s="1"/>
      <c r="K660" s="10"/>
    </row>
    <row r="661" spans="1:11" ht="13.2" hidden="1">
      <c r="A661" s="1"/>
      <c r="E661" s="1"/>
      <c r="F661" s="13"/>
      <c r="G661" s="13"/>
      <c r="H661" s="13"/>
      <c r="I661" s="1"/>
      <c r="J661" s="1"/>
      <c r="K661" s="10"/>
    </row>
    <row r="662" spans="1:11" ht="13.2" hidden="1">
      <c r="A662" s="1"/>
      <c r="E662" s="1"/>
      <c r="F662" s="13"/>
      <c r="G662" s="13"/>
      <c r="H662" s="13"/>
      <c r="I662" s="1"/>
      <c r="J662" s="1"/>
      <c r="K662" s="10"/>
    </row>
    <row r="663" spans="1:11" ht="13.2" hidden="1">
      <c r="A663" s="1"/>
      <c r="E663" s="1"/>
      <c r="F663" s="13"/>
      <c r="G663" s="13"/>
      <c r="H663" s="13"/>
      <c r="I663" s="1"/>
      <c r="J663" s="1"/>
      <c r="K663" s="10"/>
    </row>
    <row r="664" spans="1:11" ht="13.2" hidden="1">
      <c r="A664" s="1"/>
      <c r="E664" s="1"/>
      <c r="F664" s="13"/>
      <c r="G664" s="13"/>
      <c r="H664" s="13"/>
      <c r="I664" s="1"/>
      <c r="J664" s="1"/>
      <c r="K664" s="10"/>
    </row>
    <row r="665" spans="1:11" ht="13.2" hidden="1">
      <c r="A665" s="1"/>
      <c r="E665" s="1"/>
      <c r="F665" s="13"/>
      <c r="G665" s="13"/>
      <c r="H665" s="13"/>
      <c r="I665" s="1"/>
      <c r="J665" s="1"/>
      <c r="K665" s="10"/>
    </row>
    <row r="666" spans="1:11" ht="13.2" hidden="1">
      <c r="A666" s="1"/>
      <c r="E666" s="1"/>
      <c r="F666" s="13"/>
      <c r="G666" s="13"/>
      <c r="H666" s="13"/>
      <c r="I666" s="1"/>
      <c r="J666" s="1"/>
      <c r="K666" s="10"/>
    </row>
    <row r="667" spans="1:11" ht="13.2" hidden="1">
      <c r="A667" s="1"/>
      <c r="E667" s="1"/>
      <c r="F667" s="13"/>
      <c r="G667" s="13"/>
      <c r="H667" s="13"/>
      <c r="I667" s="1"/>
      <c r="J667" s="1"/>
      <c r="K667" s="10"/>
    </row>
    <row r="668" spans="1:11" ht="13.2" hidden="1">
      <c r="A668" s="1"/>
      <c r="E668" s="1"/>
      <c r="F668" s="13"/>
      <c r="G668" s="13"/>
      <c r="H668" s="13"/>
      <c r="I668" s="1"/>
      <c r="J668" s="1"/>
      <c r="K668" s="10"/>
    </row>
    <row r="669" spans="1:11" ht="13.2" hidden="1">
      <c r="A669" s="1"/>
      <c r="E669" s="1"/>
      <c r="F669" s="13"/>
      <c r="G669" s="13"/>
      <c r="H669" s="13"/>
      <c r="I669" s="1"/>
      <c r="J669" s="1"/>
      <c r="K669" s="10"/>
    </row>
    <row r="670" spans="1:11" ht="13.2" hidden="1">
      <c r="A670" s="1"/>
      <c r="E670" s="1"/>
      <c r="F670" s="13"/>
      <c r="G670" s="13"/>
      <c r="H670" s="13"/>
      <c r="I670" s="1"/>
      <c r="J670" s="1"/>
      <c r="K670" s="10"/>
    </row>
    <row r="671" spans="1:11" ht="13.2" hidden="1">
      <c r="A671" s="1"/>
      <c r="E671" s="1"/>
      <c r="F671" s="13"/>
      <c r="G671" s="13"/>
      <c r="H671" s="13"/>
      <c r="I671" s="1"/>
      <c r="J671" s="1"/>
      <c r="K671" s="10"/>
    </row>
    <row r="672" spans="1:11" ht="13.2" hidden="1">
      <c r="A672" s="1"/>
      <c r="E672" s="1"/>
      <c r="F672" s="13"/>
      <c r="G672" s="13"/>
      <c r="H672" s="13"/>
      <c r="I672" s="1"/>
      <c r="J672" s="1"/>
      <c r="K672" s="10"/>
    </row>
    <row r="673" spans="1:11" ht="13.2" hidden="1">
      <c r="A673" s="1"/>
      <c r="E673" s="1"/>
      <c r="F673" s="13"/>
      <c r="G673" s="13"/>
      <c r="H673" s="13"/>
      <c r="I673" s="1"/>
      <c r="J673" s="1"/>
      <c r="K673" s="10"/>
    </row>
    <row r="674" spans="1:11" ht="13.2" hidden="1">
      <c r="A674" s="1"/>
      <c r="E674" s="1"/>
      <c r="F674" s="13"/>
      <c r="G674" s="13"/>
      <c r="H674" s="13"/>
      <c r="I674" s="1"/>
      <c r="J674" s="1"/>
      <c r="K674" s="10"/>
    </row>
    <row r="675" spans="1:11" ht="13.2" hidden="1">
      <c r="A675" s="1"/>
      <c r="E675" s="1"/>
      <c r="F675" s="13"/>
      <c r="G675" s="13"/>
      <c r="H675" s="13"/>
      <c r="I675" s="1"/>
      <c r="J675" s="1"/>
      <c r="K675" s="10"/>
    </row>
    <row r="676" spans="1:11" ht="13.2" hidden="1">
      <c r="A676" s="1"/>
      <c r="E676" s="1"/>
      <c r="F676" s="13"/>
      <c r="G676" s="13"/>
      <c r="H676" s="13"/>
      <c r="I676" s="1"/>
      <c r="J676" s="1"/>
      <c r="K676" s="10"/>
    </row>
    <row r="677" spans="1:11" ht="13.2" hidden="1">
      <c r="A677" s="1"/>
      <c r="E677" s="1"/>
      <c r="F677" s="13"/>
      <c r="G677" s="13"/>
      <c r="H677" s="13"/>
      <c r="I677" s="1"/>
      <c r="J677" s="1"/>
      <c r="K677" s="10"/>
    </row>
    <row r="678" spans="1:11" ht="13.2" hidden="1">
      <c r="A678" s="1"/>
      <c r="E678" s="1"/>
      <c r="F678" s="13"/>
      <c r="G678" s="13"/>
      <c r="H678" s="13"/>
      <c r="I678" s="1"/>
      <c r="J678" s="1"/>
      <c r="K678" s="10"/>
    </row>
    <row r="679" spans="1:11" ht="13.2" hidden="1">
      <c r="A679" s="1"/>
      <c r="E679" s="1"/>
      <c r="F679" s="13"/>
      <c r="G679" s="13"/>
      <c r="H679" s="13"/>
      <c r="I679" s="1"/>
      <c r="J679" s="1"/>
      <c r="K679" s="10"/>
    </row>
    <row r="680" spans="1:11" ht="13.2" hidden="1">
      <c r="A680" s="1"/>
      <c r="E680" s="1"/>
      <c r="F680" s="13"/>
      <c r="G680" s="13"/>
      <c r="H680" s="13"/>
      <c r="I680" s="1"/>
      <c r="J680" s="1"/>
      <c r="K680" s="10"/>
    </row>
    <row r="681" spans="1:11" ht="13.2" hidden="1">
      <c r="A681" s="1"/>
      <c r="E681" s="1"/>
      <c r="F681" s="13"/>
      <c r="G681" s="13"/>
      <c r="H681" s="13"/>
      <c r="I681" s="1"/>
      <c r="J681" s="1"/>
      <c r="K681" s="10"/>
    </row>
    <row r="682" spans="1:11" ht="13.2" hidden="1">
      <c r="A682" s="1"/>
      <c r="E682" s="1"/>
      <c r="F682" s="13"/>
      <c r="G682" s="13"/>
      <c r="H682" s="13"/>
      <c r="I682" s="1"/>
      <c r="J682" s="1"/>
      <c r="K682" s="10"/>
    </row>
    <row r="683" spans="1:11" ht="13.2" hidden="1">
      <c r="A683" s="1"/>
      <c r="E683" s="1"/>
      <c r="F683" s="13"/>
      <c r="G683" s="13"/>
      <c r="H683" s="13"/>
      <c r="I683" s="1"/>
      <c r="J683" s="1"/>
      <c r="K683" s="10"/>
    </row>
    <row r="684" spans="1:11" ht="13.2" hidden="1">
      <c r="A684" s="1"/>
      <c r="E684" s="1"/>
      <c r="F684" s="13"/>
      <c r="G684" s="13"/>
      <c r="H684" s="13"/>
      <c r="I684" s="1"/>
      <c r="J684" s="1"/>
      <c r="K684" s="10"/>
    </row>
    <row r="685" spans="1:11" ht="13.2" hidden="1">
      <c r="A685" s="1"/>
      <c r="E685" s="1"/>
      <c r="F685" s="13"/>
      <c r="G685" s="13"/>
      <c r="H685" s="13"/>
      <c r="I685" s="1"/>
      <c r="J685" s="1"/>
      <c r="K685" s="10"/>
    </row>
    <row r="686" spans="1:11" ht="13.2" hidden="1">
      <c r="A686" s="1"/>
      <c r="E686" s="1"/>
      <c r="F686" s="13"/>
      <c r="G686" s="13"/>
      <c r="H686" s="13"/>
      <c r="I686" s="1"/>
      <c r="J686" s="1"/>
      <c r="K686" s="10"/>
    </row>
    <row r="687" spans="1:11" ht="13.2" hidden="1">
      <c r="A687" s="1"/>
      <c r="E687" s="1"/>
      <c r="F687" s="13"/>
      <c r="G687" s="13"/>
      <c r="H687" s="13"/>
      <c r="I687" s="1"/>
      <c r="J687" s="1"/>
      <c r="K687" s="10"/>
    </row>
    <row r="688" spans="1:11" ht="13.2" hidden="1">
      <c r="A688" s="1"/>
      <c r="E688" s="1"/>
      <c r="F688" s="13"/>
      <c r="G688" s="13"/>
      <c r="H688" s="13"/>
      <c r="I688" s="1"/>
      <c r="J688" s="1"/>
      <c r="K688" s="10"/>
    </row>
    <row r="689" spans="1:11" ht="13.2" hidden="1">
      <c r="A689" s="1"/>
      <c r="E689" s="1"/>
      <c r="F689" s="13"/>
      <c r="G689" s="13"/>
      <c r="H689" s="13"/>
      <c r="I689" s="1"/>
      <c r="J689" s="1"/>
      <c r="K689" s="10"/>
    </row>
    <row r="690" spans="1:11" ht="13.2" hidden="1">
      <c r="A690" s="1"/>
      <c r="E690" s="1"/>
      <c r="F690" s="13"/>
      <c r="G690" s="13"/>
      <c r="H690" s="13"/>
      <c r="I690" s="1"/>
      <c r="J690" s="1"/>
      <c r="K690" s="10"/>
    </row>
    <row r="691" spans="1:11" ht="13.2" hidden="1">
      <c r="A691" s="1"/>
      <c r="E691" s="1"/>
      <c r="F691" s="13"/>
      <c r="G691" s="13"/>
      <c r="H691" s="13"/>
      <c r="I691" s="1"/>
      <c r="J691" s="1"/>
      <c r="K691" s="10"/>
    </row>
    <row r="692" spans="1:11" ht="13.2" hidden="1">
      <c r="A692" s="1"/>
      <c r="E692" s="1"/>
      <c r="F692" s="13"/>
      <c r="G692" s="13"/>
      <c r="H692" s="13"/>
      <c r="I692" s="1"/>
      <c r="J692" s="1"/>
      <c r="K692" s="10"/>
    </row>
    <row r="693" spans="1:11" ht="13.2" hidden="1">
      <c r="A693" s="1"/>
      <c r="E693" s="1"/>
      <c r="F693" s="13"/>
      <c r="G693" s="13"/>
      <c r="H693" s="13"/>
      <c r="I693" s="1"/>
      <c r="J693" s="1"/>
      <c r="K693" s="10"/>
    </row>
    <row r="694" spans="1:11" ht="13.2" hidden="1">
      <c r="A694" s="1"/>
      <c r="E694" s="1"/>
      <c r="F694" s="13"/>
      <c r="G694" s="13"/>
      <c r="H694" s="13"/>
      <c r="I694" s="1"/>
      <c r="J694" s="1"/>
      <c r="K694" s="10"/>
    </row>
    <row r="695" spans="1:11" ht="13.2" hidden="1">
      <c r="A695" s="1"/>
      <c r="E695" s="1"/>
      <c r="F695" s="13"/>
      <c r="G695" s="13"/>
      <c r="H695" s="13"/>
      <c r="I695" s="1"/>
      <c r="J695" s="1"/>
      <c r="K695" s="10"/>
    </row>
    <row r="696" spans="1:11" ht="13.2" hidden="1">
      <c r="A696" s="1"/>
      <c r="E696" s="1"/>
      <c r="F696" s="13"/>
      <c r="G696" s="13"/>
      <c r="H696" s="13"/>
      <c r="I696" s="1"/>
      <c r="J696" s="1"/>
      <c r="K696" s="10"/>
    </row>
    <row r="697" spans="1:11" ht="13.2" hidden="1">
      <c r="A697" s="1"/>
      <c r="E697" s="1"/>
      <c r="F697" s="13"/>
      <c r="G697" s="13"/>
      <c r="H697" s="13"/>
      <c r="I697" s="1"/>
      <c r="J697" s="1"/>
      <c r="K697" s="10"/>
    </row>
    <row r="698" spans="1:11" ht="13.2" hidden="1">
      <c r="A698" s="1"/>
      <c r="E698" s="1"/>
      <c r="F698" s="13"/>
      <c r="G698" s="13"/>
      <c r="H698" s="13"/>
      <c r="I698" s="1"/>
      <c r="J698" s="1"/>
      <c r="K698" s="10"/>
    </row>
    <row r="699" spans="1:11" ht="13.2" hidden="1">
      <c r="A699" s="1"/>
      <c r="E699" s="1"/>
      <c r="F699" s="13"/>
      <c r="G699" s="13"/>
      <c r="H699" s="13"/>
      <c r="I699" s="1"/>
      <c r="J699" s="1"/>
      <c r="K699" s="10"/>
    </row>
    <row r="700" spans="1:11" ht="13.2" hidden="1">
      <c r="A700" s="1"/>
      <c r="E700" s="1"/>
      <c r="F700" s="13"/>
      <c r="G700" s="13"/>
      <c r="H700" s="13"/>
      <c r="I700" s="1"/>
      <c r="J700" s="1"/>
      <c r="K700" s="10"/>
    </row>
    <row r="701" spans="1:11" ht="13.2" hidden="1">
      <c r="A701" s="1"/>
      <c r="E701" s="1"/>
      <c r="F701" s="13"/>
      <c r="G701" s="13"/>
      <c r="H701" s="13"/>
      <c r="I701" s="1"/>
      <c r="J701" s="1"/>
      <c r="K701" s="10"/>
    </row>
    <row r="702" spans="1:11" ht="13.2" hidden="1">
      <c r="A702" s="1"/>
      <c r="E702" s="1"/>
      <c r="F702" s="13"/>
      <c r="G702" s="13"/>
      <c r="H702" s="13"/>
      <c r="I702" s="1"/>
      <c r="J702" s="1"/>
      <c r="K702" s="10"/>
    </row>
    <row r="703" spans="1:11" ht="13.2" hidden="1">
      <c r="A703" s="1"/>
      <c r="E703" s="1"/>
      <c r="F703" s="13"/>
      <c r="G703" s="13"/>
      <c r="H703" s="13"/>
      <c r="I703" s="1"/>
      <c r="J703" s="1"/>
      <c r="K703" s="10"/>
    </row>
    <row r="704" spans="1:11" ht="13.2" hidden="1">
      <c r="A704" s="1"/>
      <c r="E704" s="1"/>
      <c r="F704" s="13"/>
      <c r="G704" s="13"/>
      <c r="H704" s="13"/>
      <c r="I704" s="1"/>
      <c r="J704" s="1"/>
      <c r="K704" s="10"/>
    </row>
    <row r="705" spans="1:11" ht="13.2" hidden="1">
      <c r="A705" s="1"/>
      <c r="E705" s="1"/>
      <c r="F705" s="13"/>
      <c r="G705" s="13"/>
      <c r="H705" s="13"/>
      <c r="I705" s="1"/>
      <c r="J705" s="1"/>
      <c r="K705" s="10"/>
    </row>
    <row r="706" spans="1:11" ht="13.2" hidden="1">
      <c r="A706" s="1"/>
      <c r="E706" s="1"/>
      <c r="F706" s="13"/>
      <c r="G706" s="13"/>
      <c r="H706" s="13"/>
      <c r="I706" s="1"/>
      <c r="J706" s="1"/>
      <c r="K706" s="10"/>
    </row>
    <row r="707" spans="1:11" ht="13.2" hidden="1">
      <c r="A707" s="1"/>
      <c r="E707" s="1"/>
      <c r="F707" s="13"/>
      <c r="G707" s="13"/>
      <c r="H707" s="13"/>
      <c r="I707" s="1"/>
      <c r="J707" s="1"/>
      <c r="K707" s="10"/>
    </row>
    <row r="708" spans="1:11" ht="13.2" hidden="1">
      <c r="A708" s="1"/>
      <c r="E708" s="1"/>
      <c r="F708" s="13"/>
      <c r="G708" s="13"/>
      <c r="H708" s="13"/>
      <c r="I708" s="1"/>
      <c r="J708" s="1"/>
      <c r="K708" s="10"/>
    </row>
    <row r="709" spans="1:11" ht="13.2" hidden="1">
      <c r="A709" s="1"/>
      <c r="E709" s="1"/>
      <c r="F709" s="13"/>
      <c r="G709" s="13"/>
      <c r="H709" s="13"/>
      <c r="I709" s="1"/>
      <c r="J709" s="1"/>
      <c r="K709" s="10"/>
    </row>
    <row r="710" spans="1:11" ht="13.2" hidden="1">
      <c r="A710" s="1"/>
      <c r="E710" s="1"/>
      <c r="F710" s="13"/>
      <c r="G710" s="13"/>
      <c r="H710" s="13"/>
      <c r="I710" s="1"/>
      <c r="J710" s="1"/>
      <c r="K710" s="10"/>
    </row>
    <row r="711" spans="1:11" ht="13.2" hidden="1">
      <c r="A711" s="1"/>
      <c r="E711" s="1"/>
      <c r="F711" s="13"/>
      <c r="G711" s="13"/>
      <c r="H711" s="13"/>
      <c r="I711" s="1"/>
      <c r="J711" s="1"/>
      <c r="K711" s="10"/>
    </row>
    <row r="712" spans="1:11" ht="13.2" hidden="1">
      <c r="A712" s="1"/>
      <c r="E712" s="1"/>
      <c r="F712" s="13"/>
      <c r="G712" s="13"/>
      <c r="H712" s="13"/>
      <c r="I712" s="1"/>
      <c r="J712" s="1"/>
      <c r="K712" s="10"/>
    </row>
    <row r="713" spans="1:11" ht="13.2" hidden="1">
      <c r="A713" s="1"/>
      <c r="E713" s="1"/>
      <c r="F713" s="13"/>
      <c r="G713" s="13"/>
      <c r="H713" s="13"/>
      <c r="I713" s="1"/>
      <c r="J713" s="1"/>
      <c r="K713" s="10"/>
    </row>
    <row r="714" spans="1:11" ht="13.2" hidden="1">
      <c r="A714" s="1"/>
      <c r="E714" s="1"/>
      <c r="F714" s="13"/>
      <c r="G714" s="13"/>
      <c r="H714" s="13"/>
      <c r="I714" s="1"/>
      <c r="J714" s="1"/>
      <c r="K714" s="10"/>
    </row>
    <row r="715" spans="1:11" ht="13.2" hidden="1">
      <c r="A715" s="1"/>
      <c r="E715" s="1"/>
      <c r="F715" s="13"/>
      <c r="G715" s="13"/>
      <c r="H715" s="13"/>
      <c r="I715" s="1"/>
      <c r="J715" s="1"/>
      <c r="K715" s="10"/>
    </row>
    <row r="716" spans="1:11" ht="13.2" hidden="1">
      <c r="A716" s="1"/>
      <c r="E716" s="1"/>
      <c r="F716" s="13"/>
      <c r="G716" s="13"/>
      <c r="H716" s="13"/>
      <c r="I716" s="1"/>
      <c r="J716" s="1"/>
      <c r="K716" s="10"/>
    </row>
    <row r="717" spans="1:11" ht="13.2" hidden="1">
      <c r="A717" s="1"/>
      <c r="E717" s="1"/>
      <c r="F717" s="13"/>
      <c r="G717" s="13"/>
      <c r="H717" s="13"/>
      <c r="I717" s="1"/>
      <c r="J717" s="1"/>
      <c r="K717" s="10"/>
    </row>
    <row r="718" spans="1:11" ht="13.2" hidden="1">
      <c r="A718" s="1"/>
      <c r="E718" s="1"/>
      <c r="F718" s="13"/>
      <c r="G718" s="13"/>
      <c r="H718" s="13"/>
      <c r="I718" s="1"/>
      <c r="J718" s="1"/>
      <c r="K718" s="10"/>
    </row>
    <row r="719" spans="1:11" ht="13.2" hidden="1">
      <c r="A719" s="1"/>
      <c r="E719" s="1"/>
      <c r="F719" s="13"/>
      <c r="G719" s="13"/>
      <c r="H719" s="13"/>
      <c r="I719" s="1"/>
      <c r="J719" s="1"/>
      <c r="K719" s="10"/>
    </row>
    <row r="720" spans="1:11" ht="13.2" hidden="1">
      <c r="A720" s="1"/>
      <c r="E720" s="1"/>
      <c r="F720" s="13"/>
      <c r="G720" s="13"/>
      <c r="H720" s="13"/>
      <c r="I720" s="1"/>
      <c r="J720" s="1"/>
      <c r="K720" s="10"/>
    </row>
    <row r="721" spans="1:11" ht="13.2" hidden="1">
      <c r="A721" s="1"/>
      <c r="E721" s="1"/>
      <c r="F721" s="13"/>
      <c r="G721" s="13"/>
      <c r="H721" s="13"/>
      <c r="I721" s="1"/>
      <c r="J721" s="1"/>
      <c r="K721" s="10"/>
    </row>
    <row r="722" spans="1:11" ht="13.2" hidden="1">
      <c r="A722" s="1"/>
      <c r="E722" s="1"/>
      <c r="F722" s="13"/>
      <c r="G722" s="13"/>
      <c r="H722" s="13"/>
      <c r="I722" s="1"/>
      <c r="J722" s="1"/>
      <c r="K722" s="10"/>
    </row>
    <row r="723" spans="1:11" ht="13.2" hidden="1">
      <c r="A723" s="1"/>
      <c r="E723" s="1"/>
      <c r="F723" s="13"/>
      <c r="G723" s="13"/>
      <c r="H723" s="13"/>
      <c r="I723" s="1"/>
      <c r="J723" s="1"/>
      <c r="K723" s="10"/>
    </row>
    <row r="724" spans="1:11" ht="13.2" hidden="1">
      <c r="A724" s="1"/>
      <c r="E724" s="1"/>
      <c r="F724" s="13"/>
      <c r="G724" s="13"/>
      <c r="H724" s="13"/>
      <c r="I724" s="1"/>
      <c r="J724" s="1"/>
      <c r="K724" s="10"/>
    </row>
    <row r="725" spans="1:11" ht="13.2" hidden="1">
      <c r="A725" s="1"/>
      <c r="E725" s="1"/>
      <c r="F725" s="13"/>
      <c r="G725" s="13"/>
      <c r="H725" s="13"/>
      <c r="I725" s="1"/>
      <c r="J725" s="1"/>
      <c r="K725" s="10"/>
    </row>
    <row r="726" spans="1:11" ht="13.2" hidden="1">
      <c r="A726" s="1"/>
      <c r="E726" s="1"/>
      <c r="F726" s="13"/>
      <c r="G726" s="13"/>
      <c r="H726" s="13"/>
      <c r="I726" s="1"/>
      <c r="J726" s="1"/>
      <c r="K726" s="10"/>
    </row>
    <row r="727" spans="1:11" ht="13.2" hidden="1">
      <c r="A727" s="1"/>
      <c r="E727" s="1"/>
      <c r="F727" s="13"/>
      <c r="G727" s="13"/>
      <c r="H727" s="13"/>
      <c r="I727" s="1"/>
      <c r="J727" s="1"/>
      <c r="K727" s="10"/>
    </row>
    <row r="728" spans="1:11" ht="13.2" hidden="1">
      <c r="A728" s="1"/>
      <c r="E728" s="1"/>
      <c r="F728" s="13"/>
      <c r="G728" s="13"/>
      <c r="H728" s="13"/>
      <c r="I728" s="1"/>
      <c r="J728" s="1"/>
      <c r="K728" s="10"/>
    </row>
    <row r="729" spans="1:11" ht="13.2" hidden="1">
      <c r="A729" s="1"/>
      <c r="E729" s="1"/>
      <c r="F729" s="13"/>
      <c r="G729" s="13"/>
      <c r="H729" s="13"/>
      <c r="I729" s="1"/>
      <c r="J729" s="1"/>
      <c r="K729" s="10"/>
    </row>
    <row r="730" spans="1:11" ht="13.2" hidden="1">
      <c r="A730" s="1"/>
      <c r="E730" s="1"/>
      <c r="F730" s="13"/>
      <c r="G730" s="13"/>
      <c r="H730" s="13"/>
      <c r="I730" s="1"/>
      <c r="J730" s="1"/>
      <c r="K730" s="10"/>
    </row>
    <row r="731" spans="1:11" ht="13.2" hidden="1">
      <c r="A731" s="1"/>
      <c r="E731" s="1"/>
      <c r="F731" s="13"/>
      <c r="G731" s="13"/>
      <c r="H731" s="13"/>
      <c r="I731" s="1"/>
      <c r="J731" s="1"/>
      <c r="K731" s="10"/>
    </row>
    <row r="732" spans="1:11" ht="13.2" hidden="1">
      <c r="A732" s="1"/>
      <c r="E732" s="1"/>
      <c r="F732" s="13"/>
      <c r="G732" s="13"/>
      <c r="H732" s="13"/>
      <c r="I732" s="1"/>
      <c r="J732" s="1"/>
      <c r="K732" s="10"/>
    </row>
    <row r="733" spans="1:11" ht="13.2" hidden="1">
      <c r="A733" s="1"/>
      <c r="E733" s="1"/>
      <c r="F733" s="13"/>
      <c r="G733" s="13"/>
      <c r="H733" s="13"/>
      <c r="I733" s="1"/>
      <c r="J733" s="1"/>
      <c r="K733" s="10"/>
    </row>
    <row r="734" spans="1:11" ht="13.2" hidden="1">
      <c r="A734" s="1"/>
      <c r="E734" s="1"/>
      <c r="F734" s="13"/>
      <c r="G734" s="13"/>
      <c r="H734" s="13"/>
      <c r="I734" s="1"/>
      <c r="J734" s="1"/>
      <c r="K734" s="10"/>
    </row>
    <row r="735" spans="1:11" ht="13.2" hidden="1">
      <c r="A735" s="1"/>
      <c r="E735" s="1"/>
      <c r="F735" s="13"/>
      <c r="G735" s="13"/>
      <c r="H735" s="13"/>
      <c r="I735" s="1"/>
      <c r="J735" s="1"/>
      <c r="K735" s="10"/>
    </row>
    <row r="736" spans="1:11" ht="13.2" hidden="1">
      <c r="A736" s="1"/>
      <c r="E736" s="1"/>
      <c r="F736" s="13"/>
      <c r="G736" s="13"/>
      <c r="H736" s="13"/>
      <c r="I736" s="1"/>
      <c r="J736" s="1"/>
      <c r="K736" s="10"/>
    </row>
    <row r="737" spans="1:11" ht="13.2" hidden="1">
      <c r="A737" s="1"/>
      <c r="E737" s="1"/>
      <c r="F737" s="13"/>
      <c r="G737" s="13"/>
      <c r="H737" s="13"/>
      <c r="I737" s="1"/>
      <c r="J737" s="1"/>
      <c r="K737" s="10"/>
    </row>
    <row r="738" spans="1:11" ht="13.2" hidden="1">
      <c r="A738" s="1"/>
      <c r="E738" s="1"/>
      <c r="F738" s="13"/>
      <c r="G738" s="13"/>
      <c r="H738" s="13"/>
      <c r="I738" s="1"/>
      <c r="J738" s="1"/>
      <c r="K738" s="10"/>
    </row>
    <row r="739" spans="1:11" ht="13.2" hidden="1">
      <c r="A739" s="1"/>
      <c r="E739" s="1"/>
      <c r="F739" s="13"/>
      <c r="G739" s="13"/>
      <c r="H739" s="13"/>
      <c r="I739" s="1"/>
      <c r="J739" s="1"/>
      <c r="K739" s="10"/>
    </row>
    <row r="740" spans="1:11" ht="13.2" hidden="1">
      <c r="A740" s="1"/>
      <c r="E740" s="1"/>
      <c r="F740" s="13"/>
      <c r="G740" s="13"/>
      <c r="H740" s="13"/>
      <c r="I740" s="1"/>
      <c r="J740" s="1"/>
      <c r="K740" s="10"/>
    </row>
    <row r="741" spans="1:11" ht="13.2" hidden="1">
      <c r="A741" s="1"/>
      <c r="E741" s="1"/>
      <c r="F741" s="13"/>
      <c r="G741" s="13"/>
      <c r="H741" s="13"/>
      <c r="I741" s="1"/>
      <c r="J741" s="1"/>
      <c r="K741" s="10"/>
    </row>
    <row r="742" spans="1:11" ht="13.2" hidden="1">
      <c r="A742" s="1"/>
      <c r="E742" s="1"/>
      <c r="F742" s="13"/>
      <c r="G742" s="13"/>
      <c r="H742" s="13"/>
      <c r="I742" s="1"/>
      <c r="J742" s="1"/>
      <c r="K742" s="10"/>
    </row>
    <row r="743" spans="1:11" ht="13.2" hidden="1">
      <c r="A743" s="1"/>
      <c r="E743" s="1"/>
      <c r="F743" s="13"/>
      <c r="G743" s="13"/>
      <c r="H743" s="13"/>
      <c r="I743" s="1"/>
      <c r="J743" s="1"/>
      <c r="K743" s="10"/>
    </row>
    <row r="744" spans="1:11" ht="13.2" hidden="1">
      <c r="A744" s="1"/>
      <c r="E744" s="1"/>
      <c r="F744" s="13"/>
      <c r="G744" s="13"/>
      <c r="H744" s="13"/>
      <c r="I744" s="1"/>
      <c r="J744" s="1"/>
      <c r="K744" s="10"/>
    </row>
    <row r="745" spans="1:11" ht="13.2" hidden="1">
      <c r="A745" s="1"/>
      <c r="E745" s="1"/>
      <c r="F745" s="13"/>
      <c r="G745" s="13"/>
      <c r="H745" s="13"/>
      <c r="I745" s="1"/>
      <c r="J745" s="1"/>
      <c r="K745" s="10"/>
    </row>
    <row r="746" spans="1:11" ht="13.2" hidden="1">
      <c r="A746" s="1"/>
      <c r="E746" s="1"/>
      <c r="F746" s="13"/>
      <c r="G746" s="13"/>
      <c r="H746" s="13"/>
      <c r="I746" s="1"/>
      <c r="J746" s="1"/>
      <c r="K746" s="10"/>
    </row>
    <row r="747" spans="1:11" ht="13.2" hidden="1">
      <c r="A747" s="1"/>
      <c r="E747" s="1"/>
      <c r="F747" s="13"/>
      <c r="G747" s="13"/>
      <c r="H747" s="13"/>
      <c r="I747" s="1"/>
      <c r="J747" s="1"/>
      <c r="K747" s="10"/>
    </row>
    <row r="748" spans="1:11" ht="13.2" hidden="1">
      <c r="A748" s="1"/>
      <c r="E748" s="1"/>
      <c r="F748" s="13"/>
      <c r="G748" s="13"/>
      <c r="H748" s="13"/>
      <c r="I748" s="1"/>
      <c r="J748" s="1"/>
      <c r="K748" s="10"/>
    </row>
    <row r="749" spans="1:11" ht="13.2" hidden="1">
      <c r="A749" s="1"/>
      <c r="E749" s="1"/>
      <c r="F749" s="13"/>
      <c r="G749" s="13"/>
      <c r="H749" s="13"/>
      <c r="I749" s="1"/>
      <c r="J749" s="1"/>
      <c r="K749" s="10"/>
    </row>
    <row r="750" spans="1:11" ht="13.2" hidden="1">
      <c r="A750" s="1"/>
      <c r="E750" s="1"/>
      <c r="F750" s="13"/>
      <c r="G750" s="13"/>
      <c r="H750" s="13"/>
      <c r="I750" s="1"/>
      <c r="J750" s="1"/>
      <c r="K750" s="10"/>
    </row>
    <row r="751" spans="1:11" ht="13.2" hidden="1">
      <c r="A751" s="1"/>
      <c r="E751" s="1"/>
      <c r="F751" s="13"/>
      <c r="G751" s="13"/>
      <c r="H751" s="13"/>
      <c r="I751" s="1"/>
      <c r="J751" s="1"/>
      <c r="K751" s="10"/>
    </row>
    <row r="752" spans="1:11" ht="13.2" hidden="1">
      <c r="A752" s="1"/>
      <c r="E752" s="1"/>
      <c r="F752" s="13"/>
      <c r="G752" s="13"/>
      <c r="H752" s="13"/>
      <c r="I752" s="1"/>
      <c r="J752" s="1"/>
      <c r="K752" s="10"/>
    </row>
    <row r="753" spans="1:11" ht="13.2" hidden="1">
      <c r="A753" s="1"/>
      <c r="E753" s="1"/>
      <c r="F753" s="13"/>
      <c r="G753" s="13"/>
      <c r="H753" s="13"/>
      <c r="I753" s="1"/>
      <c r="J753" s="1"/>
      <c r="K753" s="10"/>
    </row>
    <row r="754" spans="1:11" ht="13.2" hidden="1">
      <c r="A754" s="1"/>
      <c r="E754" s="1"/>
      <c r="F754" s="13"/>
      <c r="G754" s="13"/>
      <c r="H754" s="13"/>
      <c r="I754" s="1"/>
      <c r="J754" s="1"/>
      <c r="K754" s="10"/>
    </row>
    <row r="755" spans="1:11" ht="13.2" hidden="1">
      <c r="A755" s="1"/>
      <c r="E755" s="1"/>
      <c r="F755" s="13"/>
      <c r="G755" s="13"/>
      <c r="H755" s="13"/>
      <c r="I755" s="1"/>
      <c r="J755" s="1"/>
      <c r="K755" s="10"/>
    </row>
    <row r="756" spans="1:11" ht="13.2" hidden="1">
      <c r="A756" s="1"/>
      <c r="E756" s="1"/>
      <c r="F756" s="13"/>
      <c r="G756" s="13"/>
      <c r="H756" s="13"/>
      <c r="I756" s="1"/>
      <c r="J756" s="1"/>
      <c r="K756" s="10"/>
    </row>
    <row r="757" spans="1:11" ht="13.2" hidden="1">
      <c r="A757" s="1"/>
      <c r="E757" s="1"/>
      <c r="F757" s="13"/>
      <c r="G757" s="13"/>
      <c r="H757" s="13"/>
      <c r="I757" s="1"/>
      <c r="J757" s="1"/>
      <c r="K757" s="10"/>
    </row>
    <row r="758" spans="1:11" ht="13.2" hidden="1">
      <c r="A758" s="1"/>
      <c r="E758" s="1"/>
      <c r="F758" s="13"/>
      <c r="G758" s="13"/>
      <c r="H758" s="13"/>
      <c r="I758" s="1"/>
      <c r="J758" s="1"/>
      <c r="K758" s="10"/>
    </row>
    <row r="759" spans="1:11" ht="13.2" hidden="1">
      <c r="A759" s="1"/>
      <c r="E759" s="1"/>
      <c r="F759" s="13"/>
      <c r="G759" s="13"/>
      <c r="H759" s="13"/>
      <c r="I759" s="1"/>
      <c r="J759" s="1"/>
      <c r="K759" s="10"/>
    </row>
    <row r="760" spans="1:11" ht="13.2" hidden="1">
      <c r="A760" s="1"/>
      <c r="E760" s="1"/>
      <c r="F760" s="13"/>
      <c r="G760" s="13"/>
      <c r="H760" s="13"/>
      <c r="I760" s="1"/>
      <c r="J760" s="1"/>
      <c r="K760" s="10"/>
    </row>
    <row r="761" spans="1:11" ht="13.2" hidden="1">
      <c r="A761" s="1"/>
      <c r="E761" s="1"/>
      <c r="F761" s="13"/>
      <c r="G761" s="13"/>
      <c r="H761" s="13"/>
      <c r="I761" s="1"/>
      <c r="J761" s="1"/>
      <c r="K761" s="10"/>
    </row>
    <row r="762" spans="1:11" ht="13.2" hidden="1">
      <c r="A762" s="1"/>
      <c r="E762" s="1"/>
      <c r="F762" s="13"/>
      <c r="G762" s="13"/>
      <c r="H762" s="13"/>
      <c r="I762" s="1"/>
      <c r="J762" s="1"/>
      <c r="K762" s="10"/>
    </row>
    <row r="763" spans="1:11" ht="13.2" hidden="1">
      <c r="A763" s="1"/>
      <c r="E763" s="1"/>
      <c r="F763" s="13"/>
      <c r="G763" s="13"/>
      <c r="H763" s="13"/>
      <c r="I763" s="1"/>
      <c r="J763" s="1"/>
      <c r="K763" s="10"/>
    </row>
    <row r="764" spans="1:11" ht="13.2" hidden="1">
      <c r="A764" s="1"/>
      <c r="E764" s="1"/>
      <c r="F764" s="13"/>
      <c r="G764" s="13"/>
      <c r="H764" s="13"/>
      <c r="I764" s="1"/>
      <c r="J764" s="1"/>
      <c r="K764" s="10"/>
    </row>
    <row r="765" spans="1:11" ht="13.2" hidden="1">
      <c r="A765" s="1"/>
      <c r="E765" s="1"/>
      <c r="F765" s="13"/>
      <c r="G765" s="13"/>
      <c r="H765" s="13"/>
      <c r="I765" s="1"/>
      <c r="J765" s="1"/>
      <c r="K765" s="10"/>
    </row>
    <row r="766" spans="1:11" ht="13.2" hidden="1">
      <c r="A766" s="1"/>
      <c r="E766" s="1"/>
      <c r="F766" s="13"/>
      <c r="G766" s="13"/>
      <c r="H766" s="13"/>
      <c r="I766" s="1"/>
      <c r="J766" s="1"/>
      <c r="K766" s="10"/>
    </row>
    <row r="767" spans="1:11" ht="13.2" hidden="1">
      <c r="A767" s="1"/>
      <c r="E767" s="1"/>
      <c r="F767" s="13"/>
      <c r="G767" s="13"/>
      <c r="H767" s="13"/>
      <c r="I767" s="1"/>
      <c r="J767" s="1"/>
      <c r="K767" s="10"/>
    </row>
    <row r="768" spans="1:11" ht="13.2" hidden="1">
      <c r="A768" s="1"/>
      <c r="E768" s="1"/>
      <c r="F768" s="13"/>
      <c r="G768" s="13"/>
      <c r="H768" s="13"/>
      <c r="I768" s="1"/>
      <c r="J768" s="1"/>
      <c r="K768" s="10"/>
    </row>
    <row r="769" spans="1:11" ht="13.2" hidden="1">
      <c r="A769" s="1"/>
      <c r="E769" s="1"/>
      <c r="F769" s="13"/>
      <c r="G769" s="13"/>
      <c r="H769" s="13"/>
      <c r="I769" s="1"/>
      <c r="J769" s="1"/>
      <c r="K769" s="10"/>
    </row>
    <row r="770" spans="1:11" ht="13.2" hidden="1">
      <c r="A770" s="1"/>
      <c r="E770" s="1"/>
      <c r="F770" s="13"/>
      <c r="G770" s="13"/>
      <c r="H770" s="13"/>
      <c r="I770" s="1"/>
      <c r="J770" s="1"/>
      <c r="K770" s="10"/>
    </row>
    <row r="771" spans="1:11" ht="13.2" hidden="1">
      <c r="A771" s="1"/>
      <c r="E771" s="1"/>
      <c r="F771" s="13"/>
      <c r="G771" s="13"/>
      <c r="H771" s="13"/>
      <c r="I771" s="1"/>
      <c r="J771" s="1"/>
      <c r="K771" s="10"/>
    </row>
    <row r="772" spans="1:11" ht="13.2" hidden="1">
      <c r="A772" s="1"/>
      <c r="E772" s="1"/>
      <c r="F772" s="13"/>
      <c r="G772" s="13"/>
      <c r="H772" s="13"/>
      <c r="I772" s="1"/>
      <c r="J772" s="1"/>
      <c r="K772" s="10"/>
    </row>
    <row r="773" spans="1:11" ht="13.2" hidden="1">
      <c r="A773" s="1"/>
      <c r="E773" s="1"/>
      <c r="F773" s="13"/>
      <c r="G773" s="13"/>
      <c r="H773" s="13"/>
      <c r="I773" s="1"/>
      <c r="J773" s="1"/>
      <c r="K773" s="10"/>
    </row>
    <row r="774" spans="1:11" ht="13.2" hidden="1">
      <c r="A774" s="1"/>
      <c r="E774" s="1"/>
      <c r="F774" s="13"/>
      <c r="G774" s="13"/>
      <c r="H774" s="13"/>
      <c r="I774" s="1"/>
      <c r="J774" s="1"/>
      <c r="K774" s="10"/>
    </row>
    <row r="775" spans="1:11" ht="13.2" hidden="1">
      <c r="A775" s="1"/>
      <c r="E775" s="1"/>
      <c r="F775" s="13"/>
      <c r="G775" s="13"/>
      <c r="H775" s="13"/>
      <c r="I775" s="1"/>
      <c r="J775" s="1"/>
      <c r="K775" s="10"/>
    </row>
    <row r="776" spans="1:11" ht="13.2" hidden="1">
      <c r="A776" s="1"/>
      <c r="E776" s="1"/>
      <c r="F776" s="13"/>
      <c r="G776" s="13"/>
      <c r="H776" s="13"/>
      <c r="I776" s="1"/>
      <c r="J776" s="1"/>
      <c r="K776" s="10"/>
    </row>
    <row r="777" spans="1:11" ht="13.2" hidden="1">
      <c r="A777" s="1"/>
      <c r="E777" s="1"/>
      <c r="F777" s="13"/>
      <c r="G777" s="13"/>
      <c r="H777" s="13"/>
      <c r="I777" s="1"/>
      <c r="J777" s="1"/>
      <c r="K777" s="10"/>
    </row>
    <row r="778" spans="1:11" ht="13.2" hidden="1">
      <c r="A778" s="1"/>
      <c r="E778" s="1"/>
      <c r="F778" s="13"/>
      <c r="G778" s="13"/>
      <c r="H778" s="13"/>
      <c r="I778" s="1"/>
      <c r="J778" s="1"/>
      <c r="K778" s="10"/>
    </row>
    <row r="779" spans="1:11" ht="13.2" hidden="1">
      <c r="A779" s="1"/>
      <c r="E779" s="1"/>
      <c r="F779" s="13"/>
      <c r="G779" s="13"/>
      <c r="H779" s="13"/>
      <c r="I779" s="1"/>
      <c r="J779" s="1"/>
      <c r="K779" s="10"/>
    </row>
    <row r="780" spans="1:11" ht="13.2" hidden="1">
      <c r="A780" s="1"/>
      <c r="E780" s="1"/>
      <c r="F780" s="13"/>
      <c r="G780" s="13"/>
      <c r="H780" s="13"/>
      <c r="I780" s="1"/>
      <c r="J780" s="1"/>
      <c r="K780" s="10"/>
    </row>
    <row r="781" spans="1:11" ht="13.2" hidden="1">
      <c r="A781" s="1"/>
      <c r="E781" s="1"/>
      <c r="F781" s="13"/>
      <c r="G781" s="13"/>
      <c r="H781" s="13"/>
      <c r="I781" s="1"/>
      <c r="J781" s="1"/>
      <c r="K781" s="10"/>
    </row>
    <row r="782" spans="1:11" ht="13.2" hidden="1">
      <c r="A782" s="1"/>
      <c r="E782" s="1"/>
      <c r="F782" s="13"/>
      <c r="G782" s="13"/>
      <c r="H782" s="13"/>
      <c r="I782" s="1"/>
      <c r="J782" s="1"/>
      <c r="K782" s="10"/>
    </row>
    <row r="783" spans="1:11" ht="13.2" hidden="1">
      <c r="A783" s="1"/>
      <c r="E783" s="1"/>
      <c r="F783" s="13"/>
      <c r="G783" s="13"/>
      <c r="H783" s="13"/>
      <c r="I783" s="1"/>
      <c r="J783" s="1"/>
      <c r="K783" s="10"/>
    </row>
    <row r="784" spans="1:11" ht="13.2" hidden="1">
      <c r="A784" s="1"/>
      <c r="E784" s="1"/>
      <c r="F784" s="13"/>
      <c r="G784" s="13"/>
      <c r="H784" s="13"/>
      <c r="I784" s="1"/>
      <c r="J784" s="1"/>
      <c r="K784" s="10"/>
    </row>
    <row r="785" spans="1:11" ht="13.2" hidden="1">
      <c r="A785" s="1"/>
      <c r="E785" s="1"/>
      <c r="F785" s="13"/>
      <c r="G785" s="13"/>
      <c r="H785" s="13"/>
      <c r="I785" s="1"/>
      <c r="J785" s="1"/>
      <c r="K785" s="10"/>
    </row>
    <row r="786" spans="1:11" ht="13.2" hidden="1">
      <c r="A786" s="1"/>
      <c r="E786" s="1"/>
      <c r="F786" s="13"/>
      <c r="G786" s="13"/>
      <c r="H786" s="13"/>
      <c r="I786" s="1"/>
      <c r="J786" s="1"/>
      <c r="K786" s="10"/>
    </row>
    <row r="787" spans="1:11" ht="13.2" hidden="1">
      <c r="A787" s="1"/>
      <c r="E787" s="1"/>
      <c r="F787" s="13"/>
      <c r="G787" s="13"/>
      <c r="H787" s="13"/>
      <c r="I787" s="1"/>
      <c r="J787" s="1"/>
      <c r="K787" s="10"/>
    </row>
    <row r="788" spans="1:11" ht="13.2" hidden="1">
      <c r="A788" s="1"/>
      <c r="E788" s="1"/>
      <c r="F788" s="13"/>
      <c r="G788" s="13"/>
      <c r="H788" s="13"/>
      <c r="I788" s="1"/>
      <c r="J788" s="1"/>
      <c r="K788" s="10"/>
    </row>
    <row r="789" spans="1:11" ht="13.2" hidden="1">
      <c r="A789" s="1"/>
      <c r="E789" s="1"/>
      <c r="F789" s="13"/>
      <c r="G789" s="13"/>
      <c r="H789" s="13"/>
      <c r="I789" s="1"/>
      <c r="J789" s="1"/>
      <c r="K789" s="10"/>
    </row>
    <row r="790" spans="1:11" ht="13.2" hidden="1">
      <c r="A790" s="1"/>
      <c r="E790" s="1"/>
      <c r="F790" s="13"/>
      <c r="G790" s="13"/>
      <c r="H790" s="13"/>
      <c r="I790" s="1"/>
      <c r="J790" s="1"/>
      <c r="K790" s="10"/>
    </row>
    <row r="791" spans="1:11" ht="13.2" hidden="1">
      <c r="A791" s="1"/>
      <c r="E791" s="1"/>
      <c r="F791" s="13"/>
      <c r="G791" s="13"/>
      <c r="H791" s="13"/>
      <c r="I791" s="1"/>
      <c r="J791" s="1"/>
      <c r="K791" s="10"/>
    </row>
    <row r="792" spans="1:11" ht="13.2" hidden="1">
      <c r="A792" s="1"/>
      <c r="E792" s="1"/>
      <c r="F792" s="13"/>
      <c r="G792" s="13"/>
      <c r="H792" s="13"/>
      <c r="I792" s="1"/>
      <c r="J792" s="1"/>
      <c r="K792" s="10"/>
    </row>
    <row r="793" spans="1:11" ht="13.2" hidden="1">
      <c r="A793" s="1"/>
      <c r="E793" s="1"/>
      <c r="F793" s="13"/>
      <c r="G793" s="13"/>
      <c r="H793" s="13"/>
      <c r="I793" s="1"/>
      <c r="J793" s="1"/>
      <c r="K793" s="10"/>
    </row>
    <row r="794" spans="1:11" ht="13.2" hidden="1">
      <c r="A794" s="1"/>
      <c r="E794" s="1"/>
      <c r="F794" s="13"/>
      <c r="G794" s="13"/>
      <c r="H794" s="13"/>
      <c r="I794" s="1"/>
      <c r="J794" s="1"/>
      <c r="K794" s="10"/>
    </row>
    <row r="795" spans="1:11" ht="13.2" hidden="1">
      <c r="A795" s="1"/>
      <c r="E795" s="1"/>
      <c r="F795" s="13"/>
      <c r="G795" s="13"/>
      <c r="H795" s="13"/>
      <c r="I795" s="1"/>
      <c r="J795" s="1"/>
      <c r="K795" s="10"/>
    </row>
    <row r="796" spans="1:11" ht="13.2" hidden="1">
      <c r="A796" s="1"/>
      <c r="E796" s="1"/>
      <c r="F796" s="13"/>
      <c r="G796" s="13"/>
      <c r="H796" s="13"/>
      <c r="I796" s="1"/>
      <c r="J796" s="1"/>
      <c r="K796" s="10"/>
    </row>
    <row r="797" spans="1:11" ht="13.2" hidden="1">
      <c r="A797" s="1"/>
      <c r="E797" s="1"/>
      <c r="F797" s="13"/>
      <c r="G797" s="13"/>
      <c r="H797" s="13"/>
      <c r="I797" s="1"/>
      <c r="J797" s="1"/>
      <c r="K797" s="10"/>
    </row>
    <row r="798" spans="1:11" ht="13.2" hidden="1">
      <c r="A798" s="1"/>
      <c r="E798" s="1"/>
      <c r="F798" s="13"/>
      <c r="G798" s="13"/>
      <c r="H798" s="13"/>
      <c r="I798" s="1"/>
      <c r="J798" s="1"/>
      <c r="K798" s="10"/>
    </row>
    <row r="799" spans="1:11" ht="13.2" hidden="1">
      <c r="A799" s="1"/>
      <c r="E799" s="1"/>
      <c r="F799" s="13"/>
      <c r="G799" s="13"/>
      <c r="H799" s="13"/>
      <c r="I799" s="1"/>
      <c r="J799" s="1"/>
      <c r="K799" s="10"/>
    </row>
    <row r="800" spans="1:11" ht="13.2" hidden="1">
      <c r="A800" s="1"/>
      <c r="E800" s="1"/>
      <c r="F800" s="13"/>
      <c r="G800" s="13"/>
      <c r="H800" s="13"/>
      <c r="I800" s="1"/>
      <c r="J800" s="1"/>
      <c r="K800" s="10"/>
    </row>
    <row r="801" spans="1:11" ht="13.2" hidden="1">
      <c r="A801" s="1"/>
      <c r="E801" s="1"/>
      <c r="F801" s="13"/>
      <c r="G801" s="13"/>
      <c r="H801" s="13"/>
      <c r="I801" s="1"/>
      <c r="J801" s="1"/>
      <c r="K801" s="10"/>
    </row>
    <row r="802" spans="1:11" ht="13.2" hidden="1">
      <c r="A802" s="1"/>
      <c r="E802" s="1"/>
      <c r="F802" s="13"/>
      <c r="G802" s="13"/>
      <c r="H802" s="13"/>
      <c r="I802" s="1"/>
      <c r="J802" s="1"/>
      <c r="K802" s="10"/>
    </row>
    <row r="803" spans="1:11" ht="13.2" hidden="1">
      <c r="A803" s="1"/>
      <c r="E803" s="1"/>
      <c r="F803" s="13"/>
      <c r="G803" s="13"/>
      <c r="H803" s="13"/>
      <c r="I803" s="1"/>
      <c r="J803" s="1"/>
      <c r="K803" s="10"/>
    </row>
    <row r="804" spans="1:11" ht="13.2" hidden="1">
      <c r="A804" s="1"/>
      <c r="E804" s="1"/>
      <c r="F804" s="13"/>
      <c r="G804" s="13"/>
      <c r="H804" s="13"/>
      <c r="I804" s="1"/>
      <c r="J804" s="1"/>
      <c r="K804" s="10"/>
    </row>
    <row r="805" spans="1:11" ht="13.2" hidden="1">
      <c r="A805" s="1"/>
      <c r="E805" s="1"/>
      <c r="F805" s="13"/>
      <c r="G805" s="13"/>
      <c r="H805" s="13"/>
      <c r="I805" s="1"/>
      <c r="J805" s="1"/>
      <c r="K805" s="10"/>
    </row>
    <row r="806" spans="1:11" ht="13.2" hidden="1">
      <c r="A806" s="1"/>
      <c r="E806" s="1"/>
      <c r="F806" s="13"/>
      <c r="G806" s="13"/>
      <c r="H806" s="13"/>
      <c r="I806" s="1"/>
      <c r="J806" s="1"/>
      <c r="K806" s="10"/>
    </row>
    <row r="807" spans="1:11" ht="13.2" hidden="1">
      <c r="A807" s="1"/>
      <c r="E807" s="1"/>
      <c r="F807" s="13"/>
      <c r="G807" s="13"/>
      <c r="H807" s="13"/>
      <c r="I807" s="1"/>
      <c r="J807" s="1"/>
      <c r="K807" s="10"/>
    </row>
    <row r="808" spans="1:11" ht="13.2" hidden="1">
      <c r="A808" s="1"/>
      <c r="E808" s="1"/>
      <c r="F808" s="13"/>
      <c r="G808" s="13"/>
      <c r="H808" s="13"/>
      <c r="I808" s="1"/>
      <c r="J808" s="1"/>
      <c r="K808" s="10"/>
    </row>
    <row r="809" spans="1:11" ht="13.2" hidden="1">
      <c r="A809" s="1"/>
      <c r="E809" s="1"/>
      <c r="F809" s="13"/>
      <c r="G809" s="13"/>
      <c r="H809" s="13"/>
      <c r="I809" s="1"/>
      <c r="J809" s="1"/>
      <c r="K809" s="10"/>
    </row>
    <row r="810" spans="1:11" ht="13.2" hidden="1">
      <c r="A810" s="1"/>
      <c r="E810" s="1"/>
      <c r="F810" s="13"/>
      <c r="G810" s="13"/>
      <c r="H810" s="13"/>
      <c r="I810" s="1"/>
      <c r="J810" s="1"/>
      <c r="K810" s="10"/>
    </row>
    <row r="811" spans="1:11" ht="13.2" hidden="1">
      <c r="A811" s="1"/>
      <c r="E811" s="1"/>
      <c r="F811" s="13"/>
      <c r="G811" s="13"/>
      <c r="H811" s="13"/>
      <c r="I811" s="1"/>
      <c r="J811" s="1"/>
      <c r="K811" s="10"/>
    </row>
    <row r="812" spans="1:11" ht="13.2" hidden="1">
      <c r="A812" s="1"/>
      <c r="E812" s="1"/>
      <c r="F812" s="13"/>
      <c r="G812" s="13"/>
      <c r="H812" s="13"/>
      <c r="I812" s="1"/>
      <c r="J812" s="1"/>
      <c r="K812" s="10"/>
    </row>
    <row r="813" spans="1:11" ht="13.2" hidden="1">
      <c r="A813" s="1"/>
      <c r="E813" s="1"/>
      <c r="F813" s="13"/>
      <c r="G813" s="13"/>
      <c r="H813" s="13"/>
      <c r="I813" s="1"/>
      <c r="J813" s="1"/>
      <c r="K813" s="10"/>
    </row>
    <row r="814" spans="1:11" ht="13.2" hidden="1">
      <c r="A814" s="1"/>
      <c r="E814" s="1"/>
      <c r="F814" s="13"/>
      <c r="G814" s="13"/>
      <c r="H814" s="13"/>
      <c r="I814" s="1"/>
      <c r="J814" s="1"/>
      <c r="K814" s="10"/>
    </row>
    <row r="815" spans="1:11" ht="13.2" hidden="1">
      <c r="A815" s="1"/>
      <c r="E815" s="1"/>
      <c r="F815" s="13"/>
      <c r="G815" s="13"/>
      <c r="H815" s="13"/>
      <c r="I815" s="1"/>
      <c r="J815" s="1"/>
      <c r="K815" s="10"/>
    </row>
    <row r="816" spans="1:11" ht="13.2" hidden="1">
      <c r="A816" s="1"/>
      <c r="E816" s="1"/>
      <c r="F816" s="13"/>
      <c r="G816" s="13"/>
      <c r="H816" s="13"/>
      <c r="I816" s="1"/>
      <c r="J816" s="1"/>
      <c r="K816" s="10"/>
    </row>
    <row r="817" spans="1:11" ht="13.2" hidden="1">
      <c r="A817" s="1"/>
      <c r="E817" s="1"/>
      <c r="F817" s="13"/>
      <c r="G817" s="13"/>
      <c r="H817" s="13"/>
      <c r="I817" s="1"/>
      <c r="J817" s="1"/>
      <c r="K817" s="10"/>
    </row>
    <row r="818" spans="1:11" ht="13.2" hidden="1">
      <c r="A818" s="1"/>
      <c r="E818" s="1"/>
      <c r="F818" s="13"/>
      <c r="G818" s="13"/>
      <c r="H818" s="13"/>
      <c r="I818" s="1"/>
      <c r="J818" s="1"/>
      <c r="K818" s="10"/>
    </row>
    <row r="819" spans="1:11" ht="13.2" hidden="1">
      <c r="A819" s="1"/>
      <c r="E819" s="1"/>
      <c r="F819" s="13"/>
      <c r="G819" s="13"/>
      <c r="H819" s="13"/>
      <c r="I819" s="1"/>
      <c r="J819" s="1"/>
      <c r="K819" s="10"/>
    </row>
    <row r="820" spans="1:11" ht="13.2" hidden="1">
      <c r="A820" s="1"/>
      <c r="E820" s="1"/>
      <c r="F820" s="13"/>
      <c r="G820" s="13"/>
      <c r="H820" s="13"/>
      <c r="I820" s="1"/>
      <c r="J820" s="1"/>
      <c r="K820" s="10"/>
    </row>
    <row r="821" spans="1:11" ht="13.2" hidden="1">
      <c r="A821" s="1"/>
      <c r="E821" s="1"/>
      <c r="F821" s="13"/>
      <c r="G821" s="13"/>
      <c r="H821" s="13"/>
      <c r="I821" s="1"/>
      <c r="J821" s="1"/>
      <c r="K821" s="10"/>
    </row>
    <row r="822" spans="1:11" ht="13.2" hidden="1">
      <c r="A822" s="1"/>
      <c r="E822" s="1"/>
      <c r="F822" s="13"/>
      <c r="G822" s="13"/>
      <c r="H822" s="13"/>
      <c r="I822" s="1"/>
      <c r="J822" s="1"/>
      <c r="K822" s="10"/>
    </row>
    <row r="823" spans="1:11" ht="13.2" hidden="1">
      <c r="A823" s="1"/>
      <c r="E823" s="1"/>
      <c r="F823" s="13"/>
      <c r="G823" s="13"/>
      <c r="H823" s="13"/>
      <c r="I823" s="1"/>
      <c r="J823" s="1"/>
      <c r="K823" s="10"/>
    </row>
    <row r="824" spans="1:11" ht="13.2" hidden="1">
      <c r="A824" s="1"/>
      <c r="E824" s="1"/>
      <c r="F824" s="13"/>
      <c r="G824" s="13"/>
      <c r="H824" s="13"/>
      <c r="I824" s="1"/>
      <c r="J824" s="1"/>
      <c r="K824" s="10"/>
    </row>
    <row r="825" spans="1:11" ht="13.2" hidden="1">
      <c r="A825" s="1"/>
      <c r="E825" s="1"/>
      <c r="F825" s="13"/>
      <c r="G825" s="13"/>
      <c r="H825" s="13"/>
      <c r="I825" s="1"/>
      <c r="J825" s="1"/>
      <c r="K825" s="10"/>
    </row>
    <row r="826" spans="1:11" ht="13.2" hidden="1">
      <c r="A826" s="1"/>
      <c r="E826" s="1"/>
      <c r="F826" s="13"/>
      <c r="G826" s="13"/>
      <c r="H826" s="13"/>
      <c r="I826" s="1"/>
      <c r="J826" s="1"/>
      <c r="K826" s="10"/>
    </row>
    <row r="827" spans="1:11" ht="13.2" hidden="1">
      <c r="A827" s="1"/>
      <c r="E827" s="1"/>
      <c r="F827" s="13"/>
      <c r="G827" s="13"/>
      <c r="H827" s="13"/>
      <c r="I827" s="1"/>
      <c r="J827" s="1"/>
      <c r="K827" s="10"/>
    </row>
    <row r="828" spans="1:11" ht="13.2" hidden="1">
      <c r="A828" s="1"/>
      <c r="E828" s="1"/>
      <c r="F828" s="13"/>
      <c r="G828" s="13"/>
      <c r="H828" s="13"/>
      <c r="I828" s="1"/>
      <c r="J828" s="1"/>
      <c r="K828" s="10"/>
    </row>
    <row r="829" spans="1:11" ht="13.2" hidden="1">
      <c r="A829" s="1"/>
      <c r="E829" s="1"/>
      <c r="F829" s="13"/>
      <c r="G829" s="13"/>
      <c r="H829" s="13"/>
      <c r="I829" s="1"/>
      <c r="J829" s="1"/>
      <c r="K829" s="10"/>
    </row>
    <row r="830" spans="1:11" ht="13.2" hidden="1">
      <c r="A830" s="1"/>
      <c r="E830" s="1"/>
      <c r="F830" s="13"/>
      <c r="G830" s="13"/>
      <c r="H830" s="13"/>
      <c r="I830" s="1"/>
      <c r="J830" s="1"/>
      <c r="K830" s="10"/>
    </row>
    <row r="831" spans="1:11" ht="13.2" hidden="1">
      <c r="A831" s="1"/>
      <c r="E831" s="1"/>
      <c r="F831" s="13"/>
      <c r="G831" s="13"/>
      <c r="H831" s="13"/>
      <c r="I831" s="1"/>
      <c r="J831" s="1"/>
      <c r="K831" s="10"/>
    </row>
    <row r="832" spans="1:11" ht="13.2" hidden="1">
      <c r="A832" s="1"/>
      <c r="E832" s="1"/>
      <c r="F832" s="13"/>
      <c r="G832" s="13"/>
      <c r="H832" s="13"/>
      <c r="I832" s="1"/>
      <c r="J832" s="1"/>
      <c r="K832" s="10"/>
    </row>
    <row r="833" spans="1:11" ht="13.2" hidden="1">
      <c r="A833" s="1"/>
      <c r="E833" s="1"/>
      <c r="F833" s="13"/>
      <c r="G833" s="13"/>
      <c r="H833" s="13"/>
      <c r="I833" s="1"/>
      <c r="J833" s="1"/>
      <c r="K833" s="10"/>
    </row>
    <row r="834" spans="1:11" ht="13.2" hidden="1">
      <c r="A834" s="1"/>
      <c r="E834" s="1"/>
      <c r="F834" s="13"/>
      <c r="G834" s="13"/>
      <c r="H834" s="13"/>
      <c r="I834" s="1"/>
      <c r="J834" s="1"/>
      <c r="K834" s="10"/>
    </row>
    <row r="835" spans="1:11" ht="13.2" hidden="1">
      <c r="A835" s="1"/>
      <c r="E835" s="1"/>
      <c r="F835" s="13"/>
      <c r="G835" s="13"/>
      <c r="H835" s="13"/>
      <c r="I835" s="1"/>
      <c r="J835" s="1"/>
      <c r="K835" s="10"/>
    </row>
    <row r="836" spans="1:11" ht="13.2" hidden="1">
      <c r="A836" s="1"/>
      <c r="E836" s="1"/>
      <c r="F836" s="13"/>
      <c r="G836" s="13"/>
      <c r="H836" s="13"/>
      <c r="I836" s="1"/>
      <c r="J836" s="1"/>
      <c r="K836" s="10"/>
    </row>
    <row r="837" spans="1:11" ht="13.2" hidden="1">
      <c r="A837" s="1"/>
      <c r="E837" s="1"/>
      <c r="F837" s="13"/>
      <c r="G837" s="13"/>
      <c r="H837" s="13"/>
      <c r="I837" s="1"/>
      <c r="J837" s="1"/>
      <c r="K837" s="10"/>
    </row>
    <row r="838" spans="1:11" ht="13.2" hidden="1">
      <c r="A838" s="1"/>
      <c r="E838" s="1"/>
      <c r="F838" s="13"/>
      <c r="G838" s="13"/>
      <c r="H838" s="13"/>
      <c r="I838" s="1"/>
      <c r="J838" s="1"/>
      <c r="K838" s="10"/>
    </row>
    <row r="839" spans="1:11" ht="13.2" hidden="1">
      <c r="A839" s="1"/>
      <c r="E839" s="1"/>
      <c r="F839" s="13"/>
      <c r="G839" s="13"/>
      <c r="H839" s="13"/>
      <c r="I839" s="1"/>
      <c r="J839" s="1"/>
      <c r="K839" s="10"/>
    </row>
    <row r="840" spans="1:11" ht="13.2" hidden="1">
      <c r="A840" s="1"/>
      <c r="E840" s="1"/>
      <c r="F840" s="13"/>
      <c r="G840" s="13"/>
      <c r="H840" s="13"/>
      <c r="I840" s="1"/>
      <c r="J840" s="1"/>
      <c r="K840" s="10"/>
    </row>
    <row r="841" spans="1:11" ht="13.2" hidden="1">
      <c r="A841" s="1"/>
      <c r="E841" s="1"/>
      <c r="F841" s="13"/>
      <c r="G841" s="13"/>
      <c r="H841" s="13"/>
      <c r="I841" s="1"/>
      <c r="J841" s="1"/>
      <c r="K841" s="10"/>
    </row>
    <row r="842" spans="1:11" ht="13.2" hidden="1">
      <c r="A842" s="1"/>
      <c r="E842" s="1"/>
      <c r="F842" s="13"/>
      <c r="G842" s="13"/>
      <c r="H842" s="13"/>
      <c r="I842" s="1"/>
      <c r="J842" s="1"/>
      <c r="K842" s="10"/>
    </row>
    <row r="843" spans="1:11" ht="13.2" hidden="1">
      <c r="A843" s="1"/>
      <c r="E843" s="1"/>
      <c r="F843" s="13"/>
      <c r="G843" s="13"/>
      <c r="H843" s="13"/>
      <c r="I843" s="1"/>
      <c r="J843" s="1"/>
      <c r="K843" s="10"/>
    </row>
    <row r="844" spans="1:11" ht="13.2" hidden="1">
      <c r="A844" s="1"/>
      <c r="E844" s="1"/>
      <c r="F844" s="13"/>
      <c r="G844" s="13"/>
      <c r="H844" s="13"/>
      <c r="I844" s="1"/>
      <c r="J844" s="1"/>
      <c r="K844" s="10"/>
    </row>
    <row r="845" spans="1:11" ht="13.2" hidden="1">
      <c r="A845" s="1"/>
      <c r="E845" s="1"/>
      <c r="F845" s="13"/>
      <c r="G845" s="13"/>
      <c r="H845" s="13"/>
      <c r="I845" s="1"/>
      <c r="J845" s="1"/>
      <c r="K845" s="10"/>
    </row>
    <row r="846" spans="1:11" ht="13.2" hidden="1">
      <c r="A846" s="1"/>
      <c r="E846" s="1"/>
      <c r="F846" s="13"/>
      <c r="G846" s="13"/>
      <c r="H846" s="13"/>
      <c r="I846" s="1"/>
      <c r="J846" s="1"/>
      <c r="K846" s="10"/>
    </row>
    <row r="847" spans="1:11" ht="13.2" hidden="1">
      <c r="A847" s="1"/>
      <c r="E847" s="1"/>
      <c r="F847" s="13"/>
      <c r="G847" s="13"/>
      <c r="H847" s="13"/>
      <c r="I847" s="1"/>
      <c r="J847" s="1"/>
      <c r="K847" s="10"/>
    </row>
    <row r="848" spans="1:11" ht="13.2" hidden="1">
      <c r="A848" s="1"/>
      <c r="E848" s="1"/>
      <c r="F848" s="13"/>
      <c r="G848" s="13"/>
      <c r="H848" s="13"/>
      <c r="I848" s="1"/>
      <c r="J848" s="1"/>
      <c r="K848" s="10"/>
    </row>
    <row r="849" spans="1:11" ht="13.2" hidden="1">
      <c r="A849" s="1"/>
      <c r="E849" s="1"/>
      <c r="F849" s="13"/>
      <c r="G849" s="13"/>
      <c r="H849" s="13"/>
      <c r="I849" s="1"/>
      <c r="J849" s="1"/>
      <c r="K849" s="10"/>
    </row>
    <row r="850" spans="1:11" ht="13.2" hidden="1">
      <c r="A850" s="1"/>
      <c r="E850" s="1"/>
      <c r="F850" s="13"/>
      <c r="G850" s="13"/>
      <c r="H850" s="13"/>
      <c r="I850" s="1"/>
      <c r="J850" s="1"/>
      <c r="K850" s="10"/>
    </row>
    <row r="851" spans="1:11" ht="13.2" hidden="1">
      <c r="A851" s="1"/>
      <c r="E851" s="1"/>
      <c r="F851" s="13"/>
      <c r="G851" s="13"/>
      <c r="H851" s="13"/>
      <c r="I851" s="1"/>
      <c r="J851" s="1"/>
      <c r="K851" s="10"/>
    </row>
    <row r="852" spans="1:11" ht="13.2" hidden="1">
      <c r="A852" s="1"/>
      <c r="E852" s="1"/>
      <c r="F852" s="13"/>
      <c r="G852" s="13"/>
      <c r="H852" s="13"/>
      <c r="I852" s="1"/>
      <c r="J852" s="1"/>
      <c r="K852" s="10"/>
    </row>
    <row r="853" spans="1:11" ht="13.2" hidden="1">
      <c r="A853" s="1"/>
      <c r="E853" s="1"/>
      <c r="F853" s="13"/>
      <c r="G853" s="13"/>
      <c r="H853" s="13"/>
      <c r="I853" s="1"/>
      <c r="J853" s="1"/>
      <c r="K853" s="10"/>
    </row>
    <row r="854" spans="1:11" ht="13.2" hidden="1">
      <c r="A854" s="1"/>
      <c r="E854" s="1"/>
      <c r="F854" s="13"/>
      <c r="G854" s="13"/>
      <c r="H854" s="13"/>
      <c r="I854" s="1"/>
      <c r="J854" s="1"/>
      <c r="K854" s="10"/>
    </row>
    <row r="855" spans="1:11" ht="13.2" hidden="1">
      <c r="A855" s="1"/>
      <c r="E855" s="1"/>
      <c r="F855" s="13"/>
      <c r="G855" s="13"/>
      <c r="H855" s="13"/>
      <c r="I855" s="1"/>
      <c r="J855" s="1"/>
      <c r="K855" s="10"/>
    </row>
    <row r="856" spans="1:11" ht="13.2" hidden="1">
      <c r="A856" s="1"/>
      <c r="E856" s="1"/>
      <c r="F856" s="13"/>
      <c r="G856" s="13"/>
      <c r="H856" s="13"/>
      <c r="I856" s="1"/>
      <c r="J856" s="1"/>
      <c r="K856" s="10"/>
    </row>
    <row r="857" spans="1:11" ht="13.2" hidden="1">
      <c r="A857" s="1"/>
      <c r="E857" s="1"/>
      <c r="F857" s="13"/>
      <c r="G857" s="13"/>
      <c r="H857" s="13"/>
      <c r="I857" s="1"/>
      <c r="J857" s="1"/>
      <c r="K857" s="10"/>
    </row>
    <row r="858" spans="1:11" ht="13.2" hidden="1">
      <c r="A858" s="1"/>
      <c r="E858" s="1"/>
      <c r="F858" s="13"/>
      <c r="G858" s="13"/>
      <c r="H858" s="13"/>
      <c r="I858" s="1"/>
      <c r="J858" s="1"/>
      <c r="K858" s="10"/>
    </row>
    <row r="859" spans="1:11" ht="13.2" hidden="1">
      <c r="A859" s="1"/>
      <c r="E859" s="1"/>
      <c r="F859" s="13"/>
      <c r="G859" s="13"/>
      <c r="H859" s="13"/>
      <c r="I859" s="1"/>
      <c r="J859" s="1"/>
      <c r="K859" s="10"/>
    </row>
    <row r="860" spans="1:11" ht="13.2" hidden="1">
      <c r="A860" s="1"/>
      <c r="E860" s="1"/>
      <c r="F860" s="13"/>
      <c r="G860" s="13"/>
      <c r="H860" s="13"/>
      <c r="I860" s="1"/>
      <c r="J860" s="1"/>
      <c r="K860" s="10"/>
    </row>
    <row r="861" spans="1:11" ht="13.2" hidden="1">
      <c r="A861" s="1"/>
      <c r="E861" s="1"/>
      <c r="F861" s="13"/>
      <c r="G861" s="13"/>
      <c r="H861" s="13"/>
      <c r="I861" s="1"/>
      <c r="J861" s="1"/>
      <c r="K861" s="10"/>
    </row>
    <row r="862" spans="1:11" ht="13.2" hidden="1">
      <c r="A862" s="1"/>
      <c r="E862" s="1"/>
      <c r="F862" s="13"/>
      <c r="G862" s="13"/>
      <c r="H862" s="13"/>
      <c r="I862" s="1"/>
      <c r="J862" s="1"/>
      <c r="K862" s="10"/>
    </row>
    <row r="863" spans="1:11" ht="13.2" hidden="1">
      <c r="A863" s="1"/>
      <c r="E863" s="1"/>
      <c r="F863" s="13"/>
      <c r="G863" s="13"/>
      <c r="H863" s="13"/>
      <c r="I863" s="1"/>
      <c r="J863" s="1"/>
      <c r="K863" s="10"/>
    </row>
    <row r="864" spans="1:11" ht="13.2" hidden="1">
      <c r="A864" s="1"/>
      <c r="E864" s="1"/>
      <c r="F864" s="13"/>
      <c r="G864" s="13"/>
      <c r="H864" s="13"/>
      <c r="I864" s="1"/>
      <c r="J864" s="1"/>
      <c r="K864" s="10"/>
    </row>
    <row r="865" spans="1:11" ht="13.2" hidden="1">
      <c r="A865" s="1"/>
      <c r="E865" s="1"/>
      <c r="F865" s="13"/>
      <c r="G865" s="13"/>
      <c r="H865" s="13"/>
      <c r="I865" s="1"/>
      <c r="J865" s="1"/>
      <c r="K865" s="10"/>
    </row>
    <row r="866" spans="1:11" ht="13.2" hidden="1">
      <c r="A866" s="1"/>
      <c r="E866" s="1"/>
      <c r="F866" s="13"/>
      <c r="G866" s="13"/>
      <c r="H866" s="13"/>
      <c r="I866" s="1"/>
      <c r="J866" s="1"/>
      <c r="K866" s="10"/>
    </row>
    <row r="867" spans="1:11" ht="13.2" hidden="1">
      <c r="A867" s="1"/>
      <c r="E867" s="1"/>
      <c r="F867" s="13"/>
      <c r="G867" s="13"/>
      <c r="H867" s="13"/>
      <c r="I867" s="1"/>
      <c r="J867" s="1"/>
      <c r="K867" s="10"/>
    </row>
    <row r="868" spans="1:11" ht="13.2" hidden="1">
      <c r="A868" s="1"/>
      <c r="E868" s="1"/>
      <c r="F868" s="13"/>
      <c r="G868" s="13"/>
      <c r="H868" s="13"/>
      <c r="I868" s="1"/>
      <c r="J868" s="1"/>
      <c r="K868" s="10"/>
    </row>
    <row r="869" spans="1:11" ht="13.2" hidden="1">
      <c r="A869" s="1"/>
      <c r="E869" s="1"/>
      <c r="F869" s="13"/>
      <c r="G869" s="13"/>
      <c r="H869" s="13"/>
      <c r="I869" s="1"/>
      <c r="J869" s="1"/>
      <c r="K869" s="10"/>
    </row>
    <row r="870" spans="1:11" ht="13.2" hidden="1">
      <c r="A870" s="1"/>
      <c r="E870" s="1"/>
      <c r="F870" s="13"/>
      <c r="G870" s="13"/>
      <c r="H870" s="13"/>
      <c r="I870" s="1"/>
      <c r="J870" s="1"/>
      <c r="K870" s="10"/>
    </row>
    <row r="871" spans="1:11" ht="13.2" hidden="1">
      <c r="A871" s="1"/>
      <c r="E871" s="1"/>
      <c r="F871" s="13"/>
      <c r="G871" s="13"/>
      <c r="H871" s="13"/>
      <c r="I871" s="1"/>
      <c r="J871" s="1"/>
      <c r="K871" s="10"/>
    </row>
    <row r="872" spans="1:11" ht="13.2" hidden="1">
      <c r="A872" s="1"/>
      <c r="E872" s="1"/>
      <c r="F872" s="13"/>
      <c r="G872" s="13"/>
      <c r="H872" s="13"/>
      <c r="I872" s="1"/>
      <c r="J872" s="1"/>
      <c r="K872" s="10"/>
    </row>
    <row r="873" spans="1:11" ht="13.2" hidden="1">
      <c r="A873" s="1"/>
      <c r="E873" s="1"/>
      <c r="F873" s="13"/>
      <c r="G873" s="13"/>
      <c r="H873" s="13"/>
      <c r="I873" s="1"/>
      <c r="J873" s="1"/>
      <c r="K873" s="10"/>
    </row>
    <row r="874" spans="1:11" ht="13.2" hidden="1">
      <c r="A874" s="1"/>
      <c r="E874" s="1"/>
      <c r="F874" s="13"/>
      <c r="G874" s="13"/>
      <c r="H874" s="13"/>
      <c r="I874" s="1"/>
      <c r="J874" s="1"/>
      <c r="K874" s="10"/>
    </row>
    <row r="875" spans="1:11" ht="13.2" hidden="1">
      <c r="A875" s="1"/>
      <c r="E875" s="1"/>
      <c r="F875" s="13"/>
      <c r="G875" s="13"/>
      <c r="H875" s="13"/>
      <c r="I875" s="1"/>
      <c r="J875" s="1"/>
      <c r="K875" s="10"/>
    </row>
    <row r="876" spans="1:11" ht="13.2" hidden="1">
      <c r="A876" s="1"/>
      <c r="E876" s="1"/>
      <c r="F876" s="13"/>
      <c r="G876" s="13"/>
      <c r="H876" s="13"/>
      <c r="I876" s="1"/>
      <c r="J876" s="1"/>
      <c r="K876" s="10"/>
    </row>
    <row r="877" spans="1:11" ht="13.2" hidden="1">
      <c r="A877" s="1"/>
      <c r="E877" s="1"/>
      <c r="F877" s="13"/>
      <c r="G877" s="13"/>
      <c r="H877" s="13"/>
      <c r="I877" s="1"/>
      <c r="J877" s="1"/>
      <c r="K877" s="10"/>
    </row>
    <row r="878" spans="1:11" ht="13.2" hidden="1">
      <c r="A878" s="1"/>
      <c r="E878" s="1"/>
      <c r="F878" s="13"/>
      <c r="G878" s="13"/>
      <c r="H878" s="13"/>
      <c r="I878" s="1"/>
      <c r="J878" s="1"/>
      <c r="K878" s="10"/>
    </row>
    <row r="879" spans="1:11" ht="13.2" hidden="1">
      <c r="A879" s="1"/>
      <c r="E879" s="1"/>
      <c r="F879" s="13"/>
      <c r="G879" s="13"/>
      <c r="H879" s="13"/>
      <c r="I879" s="1"/>
      <c r="J879" s="1"/>
      <c r="K879" s="10"/>
    </row>
    <row r="880" spans="1:11" ht="13.2" hidden="1">
      <c r="A880" s="1"/>
      <c r="E880" s="1"/>
      <c r="F880" s="13"/>
      <c r="G880" s="13"/>
      <c r="H880" s="13"/>
      <c r="I880" s="1"/>
      <c r="J880" s="1"/>
      <c r="K880" s="10"/>
    </row>
    <row r="881" spans="1:11" ht="13.2" hidden="1">
      <c r="A881" s="1"/>
      <c r="E881" s="1"/>
      <c r="F881" s="13"/>
      <c r="G881" s="13"/>
      <c r="H881" s="13"/>
      <c r="I881" s="1"/>
      <c r="J881" s="1"/>
      <c r="K881" s="10"/>
    </row>
    <row r="882" spans="1:11" ht="13.2" hidden="1">
      <c r="A882" s="1"/>
      <c r="E882" s="1"/>
      <c r="F882" s="13"/>
      <c r="G882" s="13"/>
      <c r="H882" s="13"/>
      <c r="I882" s="1"/>
      <c r="J882" s="1"/>
      <c r="K882" s="10"/>
    </row>
    <row r="883" spans="1:11" ht="13.2" hidden="1">
      <c r="A883" s="1"/>
      <c r="E883" s="1"/>
      <c r="F883" s="13"/>
      <c r="G883" s="13"/>
      <c r="H883" s="13"/>
      <c r="I883" s="1"/>
      <c r="J883" s="1"/>
      <c r="K883" s="10"/>
    </row>
    <row r="884" spans="1:11" ht="13.2" hidden="1">
      <c r="A884" s="1"/>
      <c r="E884" s="1"/>
      <c r="F884" s="13"/>
      <c r="G884" s="13"/>
      <c r="H884" s="13"/>
      <c r="I884" s="1"/>
      <c r="J884" s="1"/>
      <c r="K884" s="10"/>
    </row>
    <row r="885" spans="1:11" ht="13.2" hidden="1">
      <c r="A885" s="1"/>
      <c r="E885" s="1"/>
      <c r="F885" s="13"/>
      <c r="G885" s="13"/>
      <c r="H885" s="13"/>
      <c r="I885" s="1"/>
      <c r="J885" s="1"/>
      <c r="K885" s="10"/>
    </row>
    <row r="886" spans="1:11" ht="13.2" hidden="1">
      <c r="A886" s="1"/>
      <c r="E886" s="1"/>
      <c r="F886" s="13"/>
      <c r="G886" s="13"/>
      <c r="H886" s="13"/>
      <c r="I886" s="1"/>
      <c r="J886" s="1"/>
      <c r="K886" s="10"/>
    </row>
    <row r="887" spans="1:11" ht="13.2" hidden="1">
      <c r="A887" s="1"/>
      <c r="E887" s="1"/>
      <c r="F887" s="13"/>
      <c r="G887" s="13"/>
      <c r="H887" s="13"/>
      <c r="I887" s="1"/>
      <c r="J887" s="1"/>
      <c r="K887" s="10"/>
    </row>
    <row r="888" spans="1:11" ht="13.2" hidden="1">
      <c r="A888" s="1"/>
      <c r="E888" s="1"/>
      <c r="F888" s="13"/>
      <c r="G888" s="13"/>
      <c r="H888" s="13"/>
      <c r="I888" s="1"/>
      <c r="J888" s="1"/>
      <c r="K888" s="10"/>
    </row>
    <row r="889" spans="1:11" ht="13.2" hidden="1">
      <c r="A889" s="1"/>
      <c r="E889" s="1"/>
      <c r="F889" s="13"/>
      <c r="G889" s="13"/>
      <c r="H889" s="13"/>
      <c r="I889" s="1"/>
      <c r="J889" s="1"/>
      <c r="K889" s="10"/>
    </row>
    <row r="890" spans="1:11" ht="13.2" hidden="1">
      <c r="A890" s="1"/>
      <c r="E890" s="1"/>
      <c r="F890" s="13"/>
      <c r="G890" s="13"/>
      <c r="H890" s="13"/>
      <c r="I890" s="1"/>
      <c r="J890" s="1"/>
      <c r="K890" s="10"/>
    </row>
    <row r="891" spans="1:11" ht="13.2" hidden="1">
      <c r="A891" s="1"/>
      <c r="E891" s="1"/>
      <c r="F891" s="13"/>
      <c r="G891" s="13"/>
      <c r="H891" s="13"/>
      <c r="I891" s="1"/>
      <c r="J891" s="1"/>
      <c r="K891" s="10"/>
    </row>
    <row r="892" spans="1:11" ht="13.2" hidden="1">
      <c r="A892" s="1"/>
      <c r="E892" s="1"/>
      <c r="F892" s="13"/>
      <c r="G892" s="13"/>
      <c r="H892" s="13"/>
      <c r="I892" s="1"/>
      <c r="J892" s="1"/>
      <c r="K892" s="10"/>
    </row>
    <row r="893" spans="1:11" ht="13.2" hidden="1">
      <c r="A893" s="1"/>
      <c r="E893" s="1"/>
      <c r="F893" s="13"/>
      <c r="G893" s="13"/>
      <c r="H893" s="13"/>
      <c r="I893" s="1"/>
      <c r="J893" s="1"/>
      <c r="K893" s="10"/>
    </row>
    <row r="894" spans="1:11" ht="13.2" hidden="1">
      <c r="A894" s="1"/>
      <c r="E894" s="1"/>
      <c r="F894" s="13"/>
      <c r="G894" s="13"/>
      <c r="H894" s="13"/>
      <c r="I894" s="1"/>
      <c r="J894" s="1"/>
      <c r="K894" s="10"/>
    </row>
    <row r="895" spans="1:11" ht="13.2" hidden="1">
      <c r="A895" s="1"/>
      <c r="E895" s="1"/>
      <c r="F895" s="13"/>
      <c r="G895" s="13"/>
      <c r="H895" s="13"/>
      <c r="I895" s="1"/>
      <c r="J895" s="1"/>
      <c r="K895" s="10"/>
    </row>
    <row r="896" spans="1:11" ht="13.2" hidden="1">
      <c r="A896" s="1"/>
      <c r="E896" s="1"/>
      <c r="F896" s="13"/>
      <c r="G896" s="13"/>
      <c r="H896" s="13"/>
      <c r="I896" s="1"/>
      <c r="J896" s="1"/>
      <c r="K896" s="10"/>
    </row>
    <row r="897" spans="1:11" ht="13.2" hidden="1">
      <c r="A897" s="1"/>
      <c r="E897" s="1"/>
      <c r="F897" s="13"/>
      <c r="G897" s="13"/>
      <c r="H897" s="13"/>
      <c r="I897" s="1"/>
      <c r="J897" s="1"/>
      <c r="K897" s="10"/>
    </row>
    <row r="898" spans="1:11" ht="13.2" hidden="1">
      <c r="A898" s="1"/>
      <c r="E898" s="1"/>
      <c r="F898" s="13"/>
      <c r="G898" s="13"/>
      <c r="H898" s="13"/>
      <c r="I898" s="1"/>
      <c r="J898" s="1"/>
      <c r="K898" s="10"/>
    </row>
    <row r="899" spans="1:11" ht="13.2" hidden="1">
      <c r="A899" s="1"/>
      <c r="E899" s="1"/>
      <c r="F899" s="13"/>
      <c r="G899" s="13"/>
      <c r="H899" s="13"/>
      <c r="I899" s="1"/>
      <c r="J899" s="1"/>
      <c r="K899" s="10"/>
    </row>
    <row r="900" spans="1:11" ht="13.2" hidden="1">
      <c r="A900" s="1"/>
      <c r="E900" s="1"/>
      <c r="F900" s="13"/>
      <c r="G900" s="13"/>
      <c r="H900" s="13"/>
      <c r="I900" s="1"/>
      <c r="J900" s="1"/>
      <c r="K900" s="10"/>
    </row>
    <row r="901" spans="1:11" ht="13.2" hidden="1">
      <c r="A901" s="1"/>
      <c r="E901" s="1"/>
      <c r="F901" s="13"/>
      <c r="G901" s="13"/>
      <c r="H901" s="13"/>
      <c r="I901" s="1"/>
      <c r="J901" s="1"/>
      <c r="K901" s="10"/>
    </row>
    <row r="902" spans="1:11" ht="13.2" hidden="1">
      <c r="A902" s="1"/>
      <c r="E902" s="1"/>
      <c r="F902" s="13"/>
      <c r="G902" s="13"/>
      <c r="H902" s="13"/>
      <c r="I902" s="1"/>
      <c r="J902" s="1"/>
      <c r="K902" s="10"/>
    </row>
    <row r="903" spans="1:11" ht="13.2" hidden="1">
      <c r="A903" s="1"/>
      <c r="E903" s="1"/>
      <c r="F903" s="13"/>
      <c r="G903" s="13"/>
      <c r="H903" s="13"/>
      <c r="I903" s="1"/>
      <c r="J903" s="1"/>
      <c r="K903" s="10"/>
    </row>
    <row r="904" spans="1:11" ht="13.2" hidden="1">
      <c r="A904" s="1"/>
      <c r="E904" s="1"/>
      <c r="F904" s="13"/>
      <c r="G904" s="13"/>
      <c r="H904" s="13"/>
      <c r="I904" s="1"/>
      <c r="J904" s="1"/>
      <c r="K904" s="10"/>
    </row>
    <row r="905" spans="1:11" ht="13.2" hidden="1">
      <c r="A905" s="1"/>
      <c r="E905" s="1"/>
      <c r="F905" s="13"/>
      <c r="G905" s="13"/>
      <c r="H905" s="13"/>
      <c r="I905" s="1"/>
      <c r="J905" s="1"/>
      <c r="K905" s="10"/>
    </row>
    <row r="906" spans="1:11" ht="13.2" hidden="1">
      <c r="A906" s="1"/>
      <c r="E906" s="1"/>
      <c r="F906" s="13"/>
      <c r="G906" s="13"/>
      <c r="H906" s="13"/>
      <c r="I906" s="1"/>
      <c r="J906" s="1"/>
      <c r="K906" s="10"/>
    </row>
    <row r="907" spans="1:11" ht="13.2" hidden="1">
      <c r="A907" s="1"/>
      <c r="E907" s="1"/>
      <c r="F907" s="13"/>
      <c r="G907" s="13"/>
      <c r="H907" s="13"/>
      <c r="I907" s="1"/>
      <c r="J907" s="1"/>
      <c r="K907" s="10"/>
    </row>
    <row r="908" spans="1:11" ht="13.2" hidden="1">
      <c r="A908" s="1"/>
      <c r="E908" s="1"/>
      <c r="F908" s="13"/>
      <c r="G908" s="13"/>
      <c r="H908" s="13"/>
      <c r="I908" s="1"/>
      <c r="J908" s="1"/>
      <c r="K908" s="10"/>
    </row>
    <row r="909" spans="1:11" ht="13.2" hidden="1">
      <c r="A909" s="1"/>
      <c r="E909" s="1"/>
      <c r="F909" s="13"/>
      <c r="G909" s="13"/>
      <c r="H909" s="13"/>
      <c r="I909" s="1"/>
      <c r="J909" s="1"/>
      <c r="K909" s="10"/>
    </row>
    <row r="910" spans="1:11" ht="13.2" hidden="1">
      <c r="A910" s="1"/>
      <c r="E910" s="1"/>
      <c r="F910" s="13"/>
      <c r="G910" s="13"/>
      <c r="H910" s="13"/>
      <c r="I910" s="1"/>
      <c r="J910" s="1"/>
      <c r="K910" s="10"/>
    </row>
    <row r="911" spans="1:11" ht="13.2" hidden="1">
      <c r="A911" s="1"/>
      <c r="E911" s="1"/>
      <c r="F911" s="13"/>
      <c r="G911" s="13"/>
      <c r="H911" s="13"/>
      <c r="I911" s="1"/>
      <c r="J911" s="1"/>
      <c r="K911" s="10"/>
    </row>
    <row r="912" spans="1:11" ht="13.2" hidden="1">
      <c r="A912" s="1"/>
      <c r="E912" s="1"/>
      <c r="F912" s="13"/>
      <c r="G912" s="13"/>
      <c r="H912" s="13"/>
      <c r="I912" s="1"/>
      <c r="J912" s="1"/>
      <c r="K912" s="10"/>
    </row>
    <row r="913" spans="1:11" ht="13.2" hidden="1">
      <c r="A913" s="1"/>
      <c r="E913" s="1"/>
      <c r="F913" s="13"/>
      <c r="G913" s="13"/>
      <c r="H913" s="13"/>
      <c r="I913" s="1"/>
      <c r="J913" s="1"/>
      <c r="K913" s="10"/>
    </row>
    <row r="914" spans="1:11" ht="13.2" hidden="1">
      <c r="A914" s="1"/>
      <c r="E914" s="1"/>
      <c r="F914" s="13"/>
      <c r="G914" s="13"/>
      <c r="H914" s="13"/>
      <c r="I914" s="1"/>
      <c r="J914" s="1"/>
      <c r="K914" s="10"/>
    </row>
    <row r="915" spans="1:11" ht="13.2" hidden="1">
      <c r="A915" s="1"/>
      <c r="E915" s="1"/>
      <c r="F915" s="13"/>
      <c r="G915" s="13"/>
      <c r="H915" s="13"/>
      <c r="I915" s="1"/>
      <c r="J915" s="1"/>
      <c r="K915" s="10"/>
    </row>
    <row r="916" spans="1:11" ht="13.2" hidden="1">
      <c r="A916" s="1"/>
      <c r="E916" s="1"/>
      <c r="F916" s="13"/>
      <c r="G916" s="13"/>
      <c r="H916" s="13"/>
      <c r="I916" s="1"/>
      <c r="J916" s="1"/>
      <c r="K916" s="10"/>
    </row>
    <row r="917" spans="1:11" ht="13.2" hidden="1">
      <c r="A917" s="1"/>
      <c r="E917" s="1"/>
      <c r="F917" s="13"/>
      <c r="G917" s="13"/>
      <c r="H917" s="13"/>
      <c r="I917" s="1"/>
      <c r="J917" s="1"/>
      <c r="K917" s="10"/>
    </row>
    <row r="918" spans="1:11" ht="13.2" hidden="1">
      <c r="A918" s="1"/>
      <c r="E918" s="1"/>
      <c r="F918" s="13"/>
      <c r="G918" s="13"/>
      <c r="H918" s="13"/>
      <c r="I918" s="1"/>
      <c r="J918" s="1"/>
      <c r="K918" s="10"/>
    </row>
    <row r="919" spans="1:11" ht="13.2" hidden="1">
      <c r="A919" s="1"/>
      <c r="E919" s="1"/>
      <c r="F919" s="13"/>
      <c r="G919" s="13"/>
      <c r="H919" s="13"/>
      <c r="I919" s="1"/>
      <c r="J919" s="1"/>
      <c r="K919" s="10"/>
    </row>
    <row r="920" spans="1:11" ht="13.2" hidden="1">
      <c r="A920" s="1"/>
      <c r="E920" s="1"/>
      <c r="F920" s="13"/>
      <c r="G920" s="13"/>
      <c r="H920" s="13"/>
      <c r="I920" s="1"/>
      <c r="J920" s="1"/>
      <c r="K920" s="10"/>
    </row>
    <row r="921" spans="1:11" ht="13.2" hidden="1">
      <c r="A921" s="1"/>
      <c r="E921" s="1"/>
      <c r="F921" s="13"/>
      <c r="G921" s="13"/>
      <c r="H921" s="13"/>
      <c r="I921" s="1"/>
      <c r="J921" s="1"/>
      <c r="K921" s="10"/>
    </row>
    <row r="922" spans="1:11" ht="13.2" hidden="1">
      <c r="A922" s="1"/>
      <c r="E922" s="1"/>
      <c r="F922" s="13"/>
      <c r="G922" s="13"/>
      <c r="H922" s="13"/>
      <c r="I922" s="1"/>
      <c r="J922" s="1"/>
      <c r="K922" s="10"/>
    </row>
    <row r="923" spans="1:11" ht="13.2" hidden="1">
      <c r="A923" s="1"/>
      <c r="E923" s="1"/>
      <c r="F923" s="13"/>
      <c r="G923" s="13"/>
      <c r="H923" s="13"/>
      <c r="I923" s="1"/>
      <c r="J923" s="1"/>
      <c r="K923" s="10"/>
    </row>
    <row r="924" spans="1:11" ht="13.2" hidden="1">
      <c r="A924" s="1"/>
      <c r="E924" s="1"/>
      <c r="F924" s="13"/>
      <c r="G924" s="13"/>
      <c r="H924" s="13"/>
      <c r="I924" s="1"/>
      <c r="J924" s="1"/>
      <c r="K924" s="10"/>
    </row>
    <row r="925" spans="1:11" ht="13.2" hidden="1">
      <c r="A925" s="1"/>
      <c r="E925" s="1"/>
      <c r="F925" s="13"/>
      <c r="G925" s="13"/>
      <c r="H925" s="13"/>
      <c r="I925" s="1"/>
      <c r="J925" s="1"/>
      <c r="K925" s="10"/>
    </row>
    <row r="926" spans="1:11" ht="13.2" hidden="1">
      <c r="A926" s="1"/>
      <c r="E926" s="1"/>
      <c r="F926" s="13"/>
      <c r="G926" s="13"/>
      <c r="H926" s="13"/>
      <c r="I926" s="1"/>
      <c r="J926" s="1"/>
      <c r="K926" s="10"/>
    </row>
    <row r="927" spans="1:11" ht="13.2" hidden="1">
      <c r="A927" s="1"/>
      <c r="E927" s="1"/>
      <c r="F927" s="13"/>
      <c r="G927" s="13"/>
      <c r="H927" s="13"/>
      <c r="I927" s="1"/>
      <c r="J927" s="1"/>
      <c r="K927" s="10"/>
    </row>
    <row r="928" spans="1:11" ht="13.2" hidden="1">
      <c r="A928" s="1"/>
      <c r="E928" s="1"/>
      <c r="F928" s="13"/>
      <c r="G928" s="13"/>
      <c r="H928" s="13"/>
      <c r="I928" s="1"/>
      <c r="J928" s="1"/>
      <c r="K928" s="10"/>
    </row>
    <row r="929" spans="1:11" ht="13.2" hidden="1">
      <c r="A929" s="1"/>
      <c r="E929" s="1"/>
      <c r="F929" s="13"/>
      <c r="G929" s="13"/>
      <c r="H929" s="13"/>
      <c r="I929" s="1"/>
      <c r="J929" s="1"/>
      <c r="K929" s="10"/>
    </row>
    <row r="930" spans="1:11" ht="13.2" hidden="1">
      <c r="A930" s="1"/>
      <c r="E930" s="1"/>
      <c r="F930" s="13"/>
      <c r="G930" s="13"/>
      <c r="H930" s="13"/>
      <c r="I930" s="1"/>
      <c r="J930" s="1"/>
      <c r="K930" s="10"/>
    </row>
    <row r="931" spans="1:11" ht="13.2" hidden="1">
      <c r="A931" s="1"/>
      <c r="E931" s="1"/>
      <c r="F931" s="13"/>
      <c r="G931" s="13"/>
      <c r="H931" s="13"/>
      <c r="I931" s="1"/>
      <c r="J931" s="1"/>
      <c r="K931" s="10"/>
    </row>
    <row r="932" spans="1:11" ht="13.2" hidden="1">
      <c r="A932" s="1"/>
      <c r="E932" s="1"/>
      <c r="F932" s="13"/>
      <c r="G932" s="13"/>
      <c r="H932" s="13"/>
      <c r="I932" s="1"/>
      <c r="J932" s="1"/>
      <c r="K932" s="10"/>
    </row>
    <row r="933" spans="1:11" ht="13.2" hidden="1">
      <c r="A933" s="1"/>
      <c r="E933" s="1"/>
      <c r="F933" s="13"/>
      <c r="G933" s="13"/>
      <c r="H933" s="13"/>
      <c r="I933" s="1"/>
      <c r="J933" s="1"/>
      <c r="K933" s="10"/>
    </row>
    <row r="934" spans="1:11" ht="13.2" hidden="1">
      <c r="A934" s="1"/>
      <c r="E934" s="1"/>
      <c r="F934" s="13"/>
      <c r="G934" s="13"/>
      <c r="H934" s="13"/>
      <c r="I934" s="1"/>
      <c r="J934" s="1"/>
      <c r="K934" s="10"/>
    </row>
    <row r="935" spans="1:11" ht="13.2" hidden="1">
      <c r="A935" s="1"/>
      <c r="E935" s="1"/>
      <c r="F935" s="13"/>
      <c r="G935" s="13"/>
      <c r="H935" s="13"/>
      <c r="I935" s="1"/>
      <c r="J935" s="1"/>
      <c r="K935" s="10"/>
    </row>
    <row r="936" spans="1:11" ht="13.2" hidden="1">
      <c r="A936" s="1"/>
      <c r="E936" s="1"/>
      <c r="F936" s="13"/>
      <c r="G936" s="13"/>
      <c r="H936" s="13"/>
      <c r="I936" s="1"/>
      <c r="J936" s="1"/>
      <c r="K936" s="10"/>
    </row>
    <row r="937" spans="1:11" ht="13.2" hidden="1">
      <c r="A937" s="1"/>
      <c r="E937" s="1"/>
      <c r="F937" s="13"/>
      <c r="G937" s="13"/>
      <c r="H937" s="13"/>
      <c r="I937" s="1"/>
      <c r="J937" s="1"/>
      <c r="K937" s="10"/>
    </row>
    <row r="938" spans="1:11" ht="13.2" hidden="1">
      <c r="A938" s="1"/>
      <c r="E938" s="1"/>
      <c r="F938" s="13"/>
      <c r="G938" s="13"/>
      <c r="H938" s="13"/>
      <c r="I938" s="1"/>
      <c r="J938" s="1"/>
      <c r="K938" s="10"/>
    </row>
    <row r="939" spans="1:11" ht="13.2" hidden="1">
      <c r="A939" s="1"/>
      <c r="E939" s="1"/>
      <c r="F939" s="13"/>
      <c r="G939" s="13"/>
      <c r="H939" s="13"/>
      <c r="I939" s="1"/>
      <c r="J939" s="1"/>
      <c r="K939" s="10"/>
    </row>
    <row r="940" spans="1:11" ht="13.2" hidden="1">
      <c r="A940" s="1"/>
      <c r="E940" s="1"/>
      <c r="F940" s="13"/>
      <c r="G940" s="13"/>
      <c r="H940" s="13"/>
      <c r="I940" s="1"/>
      <c r="J940" s="1"/>
      <c r="K940" s="10"/>
    </row>
    <row r="941" spans="1:11" ht="13.2" hidden="1">
      <c r="A941" s="1"/>
      <c r="E941" s="1"/>
      <c r="F941" s="13"/>
      <c r="G941" s="13"/>
      <c r="H941" s="13"/>
      <c r="I941" s="1"/>
      <c r="J941" s="1"/>
      <c r="K941" s="10"/>
    </row>
    <row r="942" spans="1:11" ht="13.2" hidden="1">
      <c r="A942" s="1"/>
      <c r="E942" s="1"/>
      <c r="F942" s="13"/>
      <c r="G942" s="13"/>
      <c r="H942" s="13"/>
      <c r="I942" s="1"/>
      <c r="J942" s="1"/>
      <c r="K942" s="10"/>
    </row>
    <row r="943" spans="1:11" ht="13.2" hidden="1">
      <c r="A943" s="1"/>
      <c r="E943" s="1"/>
      <c r="F943" s="13"/>
      <c r="G943" s="13"/>
      <c r="H943" s="13"/>
      <c r="I943" s="1"/>
      <c r="J943" s="1"/>
      <c r="K943" s="10"/>
    </row>
    <row r="944" spans="1:11" ht="13.2" hidden="1">
      <c r="A944" s="1"/>
      <c r="E944" s="1"/>
      <c r="F944" s="13"/>
      <c r="G944" s="13"/>
      <c r="H944" s="13"/>
      <c r="I944" s="1"/>
      <c r="J944" s="1"/>
      <c r="K944" s="10"/>
    </row>
    <row r="945" spans="1:11" ht="13.2" hidden="1">
      <c r="A945" s="1"/>
      <c r="E945" s="1"/>
      <c r="F945" s="13"/>
      <c r="G945" s="13"/>
      <c r="H945" s="13"/>
      <c r="I945" s="1"/>
      <c r="J945" s="1"/>
      <c r="K945" s="10"/>
    </row>
    <row r="946" spans="1:11" ht="13.2" hidden="1">
      <c r="A946" s="1"/>
      <c r="E946" s="1"/>
      <c r="F946" s="13"/>
      <c r="G946" s="13"/>
      <c r="H946" s="13"/>
      <c r="I946" s="1"/>
      <c r="J946" s="1"/>
      <c r="K946" s="10"/>
    </row>
    <row r="947" spans="1:11" ht="13.2" hidden="1">
      <c r="A947" s="1"/>
      <c r="E947" s="1"/>
      <c r="F947" s="13"/>
      <c r="G947" s="13"/>
      <c r="H947" s="13"/>
      <c r="I947" s="1"/>
      <c r="J947" s="1"/>
      <c r="K947" s="10"/>
    </row>
    <row r="948" spans="1:11" ht="13.2" hidden="1">
      <c r="A948" s="1"/>
      <c r="E948" s="1"/>
      <c r="F948" s="13"/>
      <c r="G948" s="13"/>
      <c r="H948" s="13"/>
      <c r="I948" s="1"/>
      <c r="J948" s="1"/>
      <c r="K948" s="10"/>
    </row>
    <row r="949" spans="1:11" ht="13.2" hidden="1">
      <c r="A949" s="1"/>
      <c r="E949" s="1"/>
      <c r="F949" s="13"/>
      <c r="G949" s="13"/>
      <c r="H949" s="13"/>
      <c r="I949" s="1"/>
      <c r="J949" s="1"/>
      <c r="K949" s="10"/>
    </row>
    <row r="950" spans="1:11" ht="13.2" hidden="1">
      <c r="A950" s="1"/>
      <c r="E950" s="1"/>
      <c r="F950" s="13"/>
      <c r="G950" s="13"/>
      <c r="H950" s="13"/>
      <c r="I950" s="1"/>
      <c r="J950" s="1"/>
      <c r="K950" s="10"/>
    </row>
    <row r="951" spans="1:11" ht="13.2" hidden="1">
      <c r="A951" s="1"/>
      <c r="E951" s="1"/>
      <c r="F951" s="13"/>
      <c r="G951" s="13"/>
      <c r="H951" s="13"/>
      <c r="I951" s="1"/>
      <c r="J951" s="1"/>
      <c r="K951" s="10"/>
    </row>
    <row r="952" spans="1:11" ht="13.2" hidden="1">
      <c r="A952" s="1"/>
      <c r="E952" s="1"/>
      <c r="F952" s="13"/>
      <c r="G952" s="13"/>
      <c r="H952" s="13"/>
      <c r="I952" s="1"/>
      <c r="J952" s="1"/>
      <c r="K952" s="10"/>
    </row>
    <row r="953" spans="1:11" ht="13.2" hidden="1">
      <c r="A953" s="1"/>
      <c r="E953" s="1"/>
      <c r="F953" s="13"/>
      <c r="G953" s="13"/>
      <c r="H953" s="13"/>
      <c r="I953" s="1"/>
      <c r="J953" s="1"/>
      <c r="K953" s="10"/>
    </row>
    <row r="954" spans="1:11" ht="13.2" hidden="1">
      <c r="A954" s="1"/>
      <c r="E954" s="1"/>
      <c r="F954" s="13"/>
      <c r="G954" s="13"/>
      <c r="H954" s="13"/>
      <c r="I954" s="1"/>
      <c r="J954" s="1"/>
      <c r="K954" s="10"/>
    </row>
    <row r="955" spans="1:11" ht="13.2" hidden="1">
      <c r="A955" s="1"/>
      <c r="E955" s="1"/>
      <c r="F955" s="13"/>
      <c r="G955" s="13"/>
      <c r="H955" s="13"/>
      <c r="I955" s="1"/>
      <c r="J955" s="1"/>
      <c r="K955" s="10"/>
    </row>
    <row r="956" spans="1:11" ht="13.2" hidden="1">
      <c r="A956" s="1"/>
      <c r="E956" s="1"/>
      <c r="F956" s="13"/>
      <c r="G956" s="13"/>
      <c r="H956" s="13"/>
      <c r="I956" s="1"/>
      <c r="J956" s="1"/>
      <c r="K956" s="10"/>
    </row>
    <row r="957" spans="1:11" ht="13.2" hidden="1">
      <c r="A957" s="1"/>
      <c r="E957" s="1"/>
      <c r="F957" s="13"/>
      <c r="G957" s="13"/>
      <c r="H957" s="13"/>
      <c r="I957" s="1"/>
      <c r="J957" s="1"/>
      <c r="K957" s="10"/>
    </row>
    <row r="958" spans="1:11" ht="13.2" hidden="1">
      <c r="A958" s="1"/>
      <c r="E958" s="1"/>
      <c r="F958" s="13"/>
      <c r="G958" s="13"/>
      <c r="H958" s="13"/>
      <c r="I958" s="1"/>
      <c r="J958" s="1"/>
      <c r="K958" s="10"/>
    </row>
    <row r="959" spans="1:11" ht="13.2" hidden="1">
      <c r="A959" s="1"/>
      <c r="E959" s="1"/>
      <c r="F959" s="13"/>
      <c r="G959" s="13"/>
      <c r="H959" s="13"/>
      <c r="I959" s="1"/>
      <c r="J959" s="1"/>
      <c r="K959" s="10"/>
    </row>
    <row r="960" spans="1:11" ht="13.2" hidden="1">
      <c r="A960" s="1"/>
      <c r="E960" s="1"/>
      <c r="F960" s="13"/>
      <c r="G960" s="13"/>
      <c r="H960" s="13"/>
      <c r="I960" s="1"/>
      <c r="J960" s="1"/>
      <c r="K960" s="10"/>
    </row>
    <row r="961" spans="1:11" ht="13.2" hidden="1">
      <c r="A961" s="1"/>
      <c r="E961" s="1"/>
      <c r="F961" s="13"/>
      <c r="G961" s="13"/>
      <c r="H961" s="13"/>
      <c r="I961" s="1"/>
      <c r="J961" s="1"/>
      <c r="K961" s="10"/>
    </row>
    <row r="962" spans="1:11" ht="13.2" hidden="1">
      <c r="A962" s="1"/>
      <c r="E962" s="1"/>
      <c r="F962" s="13"/>
      <c r="G962" s="13"/>
      <c r="H962" s="13"/>
      <c r="I962" s="1"/>
      <c r="J962" s="1"/>
      <c r="K962" s="10"/>
    </row>
    <row r="963" spans="1:11" ht="13.2" hidden="1">
      <c r="A963" s="1"/>
      <c r="E963" s="1"/>
      <c r="F963" s="13"/>
      <c r="G963" s="13"/>
      <c r="H963" s="13"/>
      <c r="I963" s="1"/>
      <c r="J963" s="1"/>
      <c r="K963" s="10"/>
    </row>
    <row r="964" spans="1:11" ht="13.2" hidden="1">
      <c r="A964" s="1"/>
      <c r="E964" s="1"/>
      <c r="F964" s="13"/>
      <c r="G964" s="13"/>
      <c r="H964" s="13"/>
      <c r="I964" s="1"/>
      <c r="J964" s="1"/>
      <c r="K964" s="10"/>
    </row>
    <row r="965" spans="1:11" ht="13.2" hidden="1">
      <c r="A965" s="1"/>
      <c r="E965" s="1"/>
      <c r="F965" s="13"/>
      <c r="G965" s="13"/>
      <c r="H965" s="13"/>
      <c r="I965" s="1"/>
      <c r="J965" s="1"/>
      <c r="K965" s="10"/>
    </row>
    <row r="966" spans="1:11" ht="13.2" hidden="1">
      <c r="A966" s="1"/>
      <c r="E966" s="1"/>
      <c r="F966" s="13"/>
      <c r="G966" s="13"/>
      <c r="H966" s="13"/>
      <c r="I966" s="1"/>
      <c r="J966" s="1"/>
      <c r="K966" s="10"/>
    </row>
    <row r="967" spans="1:11" ht="13.2" hidden="1">
      <c r="A967" s="1"/>
      <c r="E967" s="1"/>
      <c r="F967" s="13"/>
      <c r="G967" s="13"/>
      <c r="H967" s="13"/>
      <c r="I967" s="1"/>
      <c r="J967" s="1"/>
      <c r="K967" s="10"/>
    </row>
    <row r="968" spans="1:11" ht="13.2" hidden="1">
      <c r="A968" s="1"/>
      <c r="E968" s="1"/>
      <c r="F968" s="13"/>
      <c r="G968" s="13"/>
      <c r="H968" s="13"/>
      <c r="I968" s="1"/>
      <c r="J968" s="1"/>
      <c r="K968" s="10"/>
    </row>
    <row r="969" spans="1:11" ht="13.2" hidden="1">
      <c r="A969" s="1"/>
      <c r="E969" s="1"/>
      <c r="F969" s="13"/>
      <c r="G969" s="13"/>
      <c r="H969" s="13"/>
      <c r="I969" s="1"/>
      <c r="J969" s="1"/>
      <c r="K969" s="10"/>
    </row>
    <row r="970" spans="1:11" ht="13.2" hidden="1">
      <c r="A970" s="1"/>
      <c r="E970" s="1"/>
      <c r="F970" s="13"/>
      <c r="G970" s="13"/>
      <c r="H970" s="13"/>
      <c r="I970" s="1"/>
      <c r="J970" s="1"/>
      <c r="K970" s="10"/>
    </row>
    <row r="971" spans="1:11" ht="13.2" hidden="1">
      <c r="A971" s="1"/>
      <c r="E971" s="1"/>
      <c r="F971" s="13"/>
      <c r="G971" s="13"/>
      <c r="H971" s="13"/>
      <c r="I971" s="1"/>
      <c r="J971" s="1"/>
      <c r="K971" s="10"/>
    </row>
    <row r="972" spans="1:11" ht="13.2" hidden="1">
      <c r="A972" s="1"/>
      <c r="E972" s="1"/>
      <c r="F972" s="13"/>
      <c r="G972" s="13"/>
      <c r="H972" s="13"/>
      <c r="I972" s="1"/>
      <c r="J972" s="1"/>
      <c r="K972" s="10"/>
    </row>
    <row r="973" spans="1:11" ht="13.2" hidden="1">
      <c r="A973" s="1"/>
      <c r="E973" s="1"/>
      <c r="F973" s="13"/>
      <c r="G973" s="13"/>
      <c r="H973" s="13"/>
      <c r="I973" s="1"/>
      <c r="J973" s="1"/>
      <c r="K973" s="10"/>
    </row>
    <row r="974" spans="1:11" ht="13.2" hidden="1">
      <c r="A974" s="1"/>
      <c r="E974" s="1"/>
      <c r="F974" s="13"/>
      <c r="G974" s="13"/>
      <c r="H974" s="13"/>
      <c r="I974" s="1"/>
      <c r="J974" s="1"/>
      <c r="K974" s="10"/>
    </row>
    <row r="975" spans="1:11" ht="13.2" hidden="1">
      <c r="A975" s="1"/>
      <c r="E975" s="1"/>
      <c r="F975" s="13"/>
      <c r="G975" s="13"/>
      <c r="H975" s="13"/>
      <c r="I975" s="1"/>
      <c r="J975" s="1"/>
      <c r="K975" s="10"/>
    </row>
    <row r="976" spans="1:11" ht="13.2" hidden="1">
      <c r="A976" s="1"/>
      <c r="E976" s="1"/>
      <c r="F976" s="13"/>
      <c r="G976" s="13"/>
      <c r="H976" s="13"/>
      <c r="I976" s="1"/>
      <c r="J976" s="1"/>
      <c r="K976" s="10"/>
    </row>
    <row r="977" spans="1:11" ht="13.2" hidden="1">
      <c r="A977" s="1"/>
      <c r="E977" s="1"/>
      <c r="F977" s="13"/>
      <c r="G977" s="13"/>
      <c r="H977" s="13"/>
      <c r="I977" s="1"/>
      <c r="J977" s="1"/>
      <c r="K977" s="10"/>
    </row>
    <row r="978" spans="1:11" ht="13.2" hidden="1">
      <c r="A978" s="1"/>
      <c r="E978" s="1"/>
      <c r="F978" s="13"/>
      <c r="G978" s="13"/>
      <c r="H978" s="13"/>
      <c r="I978" s="1"/>
      <c r="J978" s="1"/>
      <c r="K978" s="10"/>
    </row>
    <row r="979" spans="1:11" ht="13.2" hidden="1">
      <c r="A979" s="1"/>
      <c r="E979" s="1"/>
      <c r="F979" s="13"/>
      <c r="G979" s="13"/>
      <c r="H979" s="13"/>
      <c r="I979" s="1"/>
      <c r="J979" s="1"/>
      <c r="K979" s="10"/>
    </row>
    <row r="980" spans="1:11" ht="13.2" hidden="1">
      <c r="A980" s="1"/>
      <c r="E980" s="1"/>
      <c r="F980" s="13"/>
      <c r="G980" s="13"/>
      <c r="H980" s="13"/>
      <c r="I980" s="1"/>
      <c r="J980" s="1"/>
      <c r="K980" s="10"/>
    </row>
    <row r="981" spans="1:11" ht="13.2" hidden="1">
      <c r="A981" s="1"/>
      <c r="E981" s="1"/>
      <c r="F981" s="13"/>
      <c r="G981" s="13"/>
      <c r="H981" s="13"/>
      <c r="I981" s="1"/>
      <c r="J981" s="1"/>
      <c r="K981" s="10"/>
    </row>
    <row r="982" spans="1:11" ht="13.2" hidden="1">
      <c r="A982" s="1"/>
      <c r="E982" s="1"/>
      <c r="F982" s="13"/>
      <c r="G982" s="13"/>
      <c r="H982" s="13"/>
      <c r="I982" s="1"/>
      <c r="J982" s="1"/>
      <c r="K982" s="10"/>
    </row>
    <row r="983" spans="1:11" ht="13.2" hidden="1">
      <c r="A983" s="1"/>
      <c r="E983" s="1"/>
      <c r="F983" s="13"/>
      <c r="G983" s="13"/>
      <c r="H983" s="13"/>
      <c r="I983" s="1"/>
      <c r="J983" s="1"/>
      <c r="K983" s="10"/>
    </row>
    <row r="984" spans="1:11" ht="13.2" hidden="1">
      <c r="A984" s="1"/>
      <c r="E984" s="1"/>
      <c r="F984" s="13"/>
      <c r="G984" s="13"/>
      <c r="H984" s="13"/>
      <c r="I984" s="1"/>
      <c r="J984" s="1"/>
      <c r="K984" s="10"/>
    </row>
    <row r="985" spans="1:11" ht="13.2" hidden="1">
      <c r="A985" s="1"/>
      <c r="E985" s="1"/>
      <c r="F985" s="13"/>
      <c r="G985" s="13"/>
      <c r="H985" s="13"/>
      <c r="I985" s="1"/>
      <c r="J985" s="1"/>
      <c r="K985" s="10"/>
    </row>
    <row r="986" spans="1:11" ht="13.2" hidden="1">
      <c r="A986" s="1"/>
      <c r="E986" s="1"/>
      <c r="F986" s="13"/>
      <c r="G986" s="13"/>
      <c r="H986" s="13"/>
      <c r="I986" s="1"/>
      <c r="J986" s="1"/>
      <c r="K986" s="10"/>
    </row>
    <row r="987" spans="1:11" ht="13.2" hidden="1">
      <c r="A987" s="1"/>
      <c r="E987" s="1"/>
      <c r="F987" s="13"/>
      <c r="G987" s="13"/>
      <c r="H987" s="13"/>
      <c r="I987" s="1"/>
      <c r="J987" s="1"/>
      <c r="K987" s="10"/>
    </row>
    <row r="988" spans="1:11" ht="13.2" hidden="1">
      <c r="A988" s="1"/>
      <c r="E988" s="1"/>
      <c r="F988" s="13"/>
      <c r="G988" s="13"/>
      <c r="H988" s="13"/>
      <c r="I988" s="1"/>
      <c r="J988" s="1"/>
      <c r="K988" s="10"/>
    </row>
    <row r="989" spans="1:11" ht="13.2" hidden="1">
      <c r="A989" s="1"/>
      <c r="E989" s="1"/>
      <c r="F989" s="13"/>
      <c r="G989" s="13"/>
      <c r="H989" s="13"/>
      <c r="I989" s="1"/>
      <c r="J989" s="1"/>
      <c r="K989" s="10"/>
    </row>
    <row r="990" spans="1:11" ht="13.2" hidden="1">
      <c r="A990" s="1"/>
      <c r="E990" s="1"/>
      <c r="F990" s="13"/>
      <c r="G990" s="13"/>
      <c r="H990" s="13"/>
      <c r="I990" s="1"/>
      <c r="J990" s="1"/>
      <c r="K990" s="10"/>
    </row>
    <row r="991" spans="1:11" ht="13.2" hidden="1">
      <c r="A991" s="1"/>
      <c r="E991" s="1"/>
      <c r="F991" s="13"/>
      <c r="G991" s="13"/>
      <c r="H991" s="13"/>
      <c r="I991" s="1"/>
      <c r="J991" s="1"/>
      <c r="K991" s="10"/>
    </row>
    <row r="992" spans="1:11" ht="13.2" hidden="1">
      <c r="A992" s="1"/>
      <c r="E992" s="1"/>
      <c r="F992" s="13"/>
      <c r="G992" s="13"/>
      <c r="H992" s="13"/>
      <c r="I992" s="1"/>
      <c r="J992" s="1"/>
      <c r="K992" s="10"/>
    </row>
    <row r="993" spans="1:11" ht="13.2" hidden="1">
      <c r="A993" s="1"/>
      <c r="E993" s="1"/>
      <c r="F993" s="13"/>
      <c r="G993" s="13"/>
      <c r="H993" s="13"/>
      <c r="I993" s="1"/>
      <c r="J993" s="1"/>
      <c r="K993" s="10"/>
    </row>
    <row r="994" spans="1:11" ht="13.2" hidden="1">
      <c r="A994" s="1"/>
      <c r="E994" s="1"/>
      <c r="F994" s="13"/>
      <c r="G994" s="13"/>
      <c r="H994" s="13"/>
      <c r="I994" s="1"/>
      <c r="J994" s="1"/>
      <c r="K994" s="10"/>
    </row>
    <row r="995" spans="1:11" ht="13.2" hidden="1">
      <c r="A995" s="1"/>
      <c r="E995" s="1"/>
      <c r="F995" s="13"/>
      <c r="G995" s="13"/>
      <c r="H995" s="13"/>
      <c r="I995" s="1"/>
      <c r="J995" s="1"/>
      <c r="K995" s="10"/>
    </row>
    <row r="996" spans="1:11" ht="13.2" hidden="1">
      <c r="A996" s="1"/>
      <c r="E996" s="1"/>
      <c r="F996" s="13"/>
      <c r="G996" s="13"/>
      <c r="H996" s="13"/>
      <c r="I996" s="1"/>
      <c r="J996" s="1"/>
      <c r="K996" s="10"/>
    </row>
    <row r="997" spans="1:11" ht="13.2" hidden="1">
      <c r="A997" s="1"/>
      <c r="E997" s="1"/>
      <c r="F997" s="13"/>
      <c r="G997" s="13"/>
      <c r="H997" s="13"/>
      <c r="I997" s="1"/>
      <c r="J997" s="1"/>
      <c r="K997" s="10"/>
    </row>
    <row r="998" spans="1:11" ht="13.2" hidden="1">
      <c r="A998" s="1"/>
      <c r="E998" s="1"/>
      <c r="F998" s="13"/>
      <c r="G998" s="13"/>
      <c r="H998" s="13"/>
      <c r="I998" s="1"/>
      <c r="J998" s="1"/>
      <c r="K998" s="10"/>
    </row>
    <row r="999" spans="1:11" ht="13.2" hidden="1">
      <c r="A999" s="1"/>
      <c r="E999" s="1"/>
      <c r="F999" s="13"/>
      <c r="G999" s="13"/>
      <c r="H999" s="13"/>
      <c r="I999" s="1"/>
      <c r="J999" s="1"/>
      <c r="K999" s="10"/>
    </row>
    <row r="1000" spans="1:11" ht="13.2" hidden="1">
      <c r="A1000" s="1"/>
      <c r="E1000" s="1"/>
      <c r="F1000" s="13"/>
      <c r="G1000" s="13"/>
      <c r="H1000" s="13"/>
      <c r="I1000" s="1"/>
      <c r="J1000" s="1"/>
      <c r="K1000" s="10"/>
    </row>
    <row r="1001" spans="1:11" ht="13.2">
      <c r="A1001" s="1"/>
      <c r="E1001" s="1"/>
      <c r="F1001" s="13"/>
      <c r="G1001" s="13"/>
      <c r="H1001" s="13"/>
      <c r="I1001" s="1"/>
      <c r="J1001" s="1"/>
      <c r="K1001" s="10"/>
    </row>
    <row r="1002" spans="1:11" ht="13.2">
      <c r="A1002" s="1"/>
      <c r="E1002" s="1"/>
      <c r="F1002" s="13"/>
      <c r="G1002" s="13"/>
      <c r="H1002" s="13"/>
      <c r="I1002" s="1"/>
      <c r="J1002" s="1"/>
      <c r="K1002" s="10"/>
    </row>
  </sheetData>
  <autoFilter ref="A2:K1000" xr:uid="{00000000-0009-0000-0000-000001000000}">
    <filterColumn colId="9">
      <filters>
        <filter val="Yes"/>
      </filters>
    </filterColumn>
  </autoFilter>
  <mergeCells count="1">
    <mergeCell ref="A1:K1"/>
  </mergeCells>
  <conditionalFormatting sqref="A3:K1002">
    <cfRule type="expression" dxfId="17" priority="1">
      <formula>($J3="Yes")</formula>
    </cfRule>
  </conditionalFormatting>
  <dataValidations count="4">
    <dataValidation type="list" allowBlank="1" showErrorMessage="1" sqref="J3:J1002" xr:uid="{00000000-0002-0000-0100-000000000000}">
      <formula1>"Yes,No,In Nego,Waiting Reply"</formula1>
    </dataValidation>
    <dataValidation type="list" allowBlank="1" showErrorMessage="1" sqref="F3:F1002" xr:uid="{00000000-0002-0000-0100-000001000000}">
      <formula1>"Hall 1/2,Hall 3/16,Hall 4/5,Hall 6,Hall 8/9,Hall 10/11,Hall 12/13,Hall 14/15,Tama/Sara/Meran,North Hill,Others (in Remarks),Crescent/Pioneer"</formula1>
    </dataValidation>
    <dataValidation type="list" allowBlank="1" showErrorMessage="1" sqref="I3:I1002" xr:uid="{00000000-0002-0000-0100-000002000000}">
      <formula1>"Keith,Jun Hoe,Max,Aiden,None"</formula1>
    </dataValidation>
    <dataValidation type="list" allowBlank="1" showErrorMessage="1" sqref="E3:E1002" xr:uid="{00000000-0002-0000-0100-000003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2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6.109375" customWidth="1"/>
    <col min="2" max="2" width="12.33203125" customWidth="1"/>
    <col min="3" max="3" width="11.6640625" customWidth="1"/>
    <col min="4" max="4" width="7.6640625" customWidth="1"/>
    <col min="5" max="5" width="14.21875" customWidth="1"/>
    <col min="6" max="6" width="9.77734375" customWidth="1"/>
    <col min="7" max="7" width="11.33203125" customWidth="1"/>
    <col min="8" max="8" width="15.6640625" customWidth="1"/>
    <col min="9" max="9" width="7.21875" customWidth="1"/>
    <col min="10" max="10" width="18.77734375" customWidth="1"/>
    <col min="11" max="11" width="12.109375" customWidth="1"/>
    <col min="12" max="12" width="11" customWidth="1"/>
    <col min="13" max="13" width="12.109375" customWidth="1"/>
    <col min="14" max="14" width="13.109375" customWidth="1"/>
    <col min="15" max="15" width="14.109375" customWidth="1"/>
  </cols>
  <sheetData>
    <row r="1" spans="1:29">
      <c r="A1" s="20"/>
      <c r="B1" s="95" t="s">
        <v>121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>
      <c r="A2" s="21" t="s">
        <v>122</v>
      </c>
      <c r="B2" s="21" t="s">
        <v>84</v>
      </c>
      <c r="C2" s="22" t="s">
        <v>92</v>
      </c>
      <c r="D2" s="23" t="s">
        <v>123</v>
      </c>
      <c r="E2" s="22" t="s">
        <v>89</v>
      </c>
      <c r="F2" s="24" t="s">
        <v>124</v>
      </c>
      <c r="G2" s="24" t="s">
        <v>125</v>
      </c>
      <c r="H2" s="25" t="s">
        <v>126</v>
      </c>
      <c r="I2" s="26" t="s">
        <v>127</v>
      </c>
      <c r="J2" s="27" t="s">
        <v>128</v>
      </c>
      <c r="K2" s="28" t="s">
        <v>129</v>
      </c>
      <c r="L2" s="17" t="s">
        <v>130</v>
      </c>
      <c r="M2" s="1" t="s">
        <v>131</v>
      </c>
      <c r="N2" s="1" t="s">
        <v>132</v>
      </c>
      <c r="O2" s="10" t="s">
        <v>133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>
      <c r="A3" s="29" t="str">
        <f t="shared" ref="A3:A257" ca="1" si="0">IF(B3&lt;&gt;"","Fridge","")</f>
        <v>Fridge</v>
      </c>
      <c r="B3" s="30" t="str">
        <f ca="1">IFERROR(__xludf.DUMMYFUNCTION("QUERY({' Fridge Tracking'!$A$3:$A$1000, ' Fridge Tracking'!$J$3:$J$1000}, ""SELECT Col1 WHERE Col2 = 'Yes'"")"),"@Kendrickkohh")</f>
        <v>@Kendrickkohh</v>
      </c>
      <c r="C3" s="30" t="str">
        <f ca="1">IFERROR(VLOOKUP($B3,' Fridge Tracking'!$A$3:$J$999,9,FALSE), "")</f>
        <v>Aiden</v>
      </c>
      <c r="D3" s="31">
        <f ca="1">IFERROR(VLOOKUP($B3,' Fridge Tracking'!$A$3:$J$999,8,FALSE), "")</f>
        <v>50</v>
      </c>
      <c r="E3" s="31" t="str">
        <f ca="1">IFERROR(VLOOKUP($B3,' Fridge Tracking'!$A$3:$J$999,6,FALSE), "")</f>
        <v>Hall 12/13</v>
      </c>
      <c r="F3" s="1" t="b">
        <v>1</v>
      </c>
      <c r="G3" s="1">
        <v>1</v>
      </c>
      <c r="H3" s="32">
        <v>45296</v>
      </c>
      <c r="I3" s="33">
        <v>2200</v>
      </c>
      <c r="J3" s="33" t="s">
        <v>17</v>
      </c>
      <c r="K3" s="1" t="s">
        <v>17</v>
      </c>
      <c r="L3" s="1" t="b">
        <v>1</v>
      </c>
      <c r="M3" s="1" t="s">
        <v>17</v>
      </c>
      <c r="N3" s="1" t="b">
        <v>1</v>
      </c>
      <c r="O3" s="1"/>
    </row>
    <row r="4" spans="1:29">
      <c r="A4" s="29" t="str">
        <f t="shared" ca="1" si="0"/>
        <v>Fridge</v>
      </c>
      <c r="B4" s="30" t="str">
        <f ca="1">IFERROR(__xludf.DUMMYFUNCTION("""COMPUTED_VALUE"""),"@diegoosanabria")</f>
        <v>@diegoosanabria</v>
      </c>
      <c r="C4" s="30" t="str">
        <f ca="1">IFERROR(VLOOKUP($B4,' Fridge Tracking'!$A$3:$J$999,9,FALSE), "")</f>
        <v>Aiden</v>
      </c>
      <c r="D4" s="31">
        <f ca="1">IFERROR(VLOOKUP($B4,' Fridge Tracking'!$A$3:$J$999,8,FALSE), "")</f>
        <v>55</v>
      </c>
      <c r="E4" s="31" t="str">
        <f ca="1">IFERROR(VLOOKUP($B4,' Fridge Tracking'!$A$3:$J$999,6,FALSE), "")</f>
        <v>Tama/Sara/Meran</v>
      </c>
      <c r="F4" s="1" t="b">
        <v>1</v>
      </c>
      <c r="G4" s="1">
        <v>3</v>
      </c>
      <c r="H4" s="34" t="s">
        <v>134</v>
      </c>
      <c r="I4" s="33">
        <v>2200</v>
      </c>
      <c r="J4" s="33" t="s">
        <v>135</v>
      </c>
      <c r="K4" s="1" t="s">
        <v>24</v>
      </c>
      <c r="L4" s="1" t="b">
        <v>1</v>
      </c>
      <c r="M4" s="1" t="s">
        <v>17</v>
      </c>
      <c r="N4" s="1" t="b">
        <v>1</v>
      </c>
      <c r="O4" s="1"/>
    </row>
    <row r="5" spans="1:29">
      <c r="A5" s="29" t="str">
        <f t="shared" ca="1" si="0"/>
        <v>Fridge</v>
      </c>
      <c r="B5" s="30" t="str">
        <f ca="1">IFERROR(__xludf.DUMMYFUNCTION("""COMPUTED_VALUE"""),"@fishnchaws")</f>
        <v>@fishnchaws</v>
      </c>
      <c r="C5" s="30" t="str">
        <f ca="1">IFERROR(VLOOKUP($B5,' Fridge Tracking'!$A$3:$J$999,9,FALSE), "")</f>
        <v>Keith</v>
      </c>
      <c r="D5" s="31">
        <f ca="1">IFERROR(VLOOKUP($B5,' Fridge Tracking'!$A$3:$J$999,8,FALSE), "")</f>
        <v>45</v>
      </c>
      <c r="E5" s="31" t="str">
        <f ca="1">IFERROR(VLOOKUP($B5,' Fridge Tracking'!$A$3:$J$999,6,FALSE), "")</f>
        <v>Tama/Sara/Meran</v>
      </c>
      <c r="F5" s="1" t="b">
        <v>1</v>
      </c>
      <c r="G5" s="1">
        <v>2</v>
      </c>
      <c r="H5" s="32">
        <v>45411</v>
      </c>
      <c r="I5" s="33">
        <v>2200</v>
      </c>
      <c r="J5" s="33" t="s">
        <v>136</v>
      </c>
      <c r="K5" s="1" t="s">
        <v>24</v>
      </c>
      <c r="L5" s="1" t="b">
        <v>1</v>
      </c>
      <c r="M5" s="1" t="s">
        <v>24</v>
      </c>
      <c r="N5" s="1" t="b">
        <v>1</v>
      </c>
      <c r="O5" s="1"/>
    </row>
    <row r="6" spans="1:29">
      <c r="A6" s="29" t="str">
        <f t="shared" ca="1" si="0"/>
        <v>Fridge</v>
      </c>
      <c r="B6" s="30" t="str">
        <f ca="1">IFERROR(__xludf.DUMMYFUNCTION("""COMPUTED_VALUE"""),"@tse_ryan")</f>
        <v>@tse_ryan</v>
      </c>
      <c r="C6" s="30" t="str">
        <f ca="1">IFERROR(VLOOKUP($B6,' Fridge Tracking'!$A$3:$J$999,9,FALSE), "")</f>
        <v>Keith</v>
      </c>
      <c r="D6" s="31">
        <f ca="1">IFERROR(VLOOKUP($B6,' Fridge Tracking'!$A$3:$J$999,8,FALSE), "")</f>
        <v>40</v>
      </c>
      <c r="E6" s="31" t="str">
        <f ca="1">IFERROR(VLOOKUP($B6,' Fridge Tracking'!$A$3:$J$999,6,FALSE), "")</f>
        <v>Tama/Sara/Meran</v>
      </c>
      <c r="F6" s="1" t="b">
        <v>1</v>
      </c>
      <c r="G6" s="1">
        <v>2</v>
      </c>
      <c r="H6" s="32">
        <v>45419</v>
      </c>
      <c r="I6" s="33">
        <v>2100</v>
      </c>
      <c r="J6" s="33" t="s">
        <v>136</v>
      </c>
      <c r="K6" s="1" t="s">
        <v>15</v>
      </c>
      <c r="L6" s="1" t="b">
        <v>1</v>
      </c>
      <c r="M6" s="1" t="s">
        <v>24</v>
      </c>
      <c r="N6" s="1" t="b">
        <v>1</v>
      </c>
      <c r="O6" s="1"/>
    </row>
    <row r="7" spans="1:29">
      <c r="A7" s="29" t="str">
        <f t="shared" ca="1" si="0"/>
        <v>Fridge</v>
      </c>
      <c r="B7" s="30" t="str">
        <f ca="1">IFERROR(__xludf.DUMMYFUNCTION("""COMPUTED_VALUE"""),"@matildanordkv")</f>
        <v>@matildanordkv</v>
      </c>
      <c r="C7" s="30" t="str">
        <f ca="1">IFERROR(VLOOKUP($B7,' Fridge Tracking'!$A$3:$J$999,9,FALSE), "")</f>
        <v>Keith</v>
      </c>
      <c r="D7" s="31">
        <f ca="1">IFERROR(VLOOKUP($B7,' Fridge Tracking'!$A$3:$J$999,8,FALSE), "")</f>
        <v>30</v>
      </c>
      <c r="E7" s="31" t="str">
        <f ca="1">IFERROR(VLOOKUP($B7,' Fridge Tracking'!$A$3:$J$999,6,FALSE), "")</f>
        <v>Hall 10/11</v>
      </c>
      <c r="F7" s="1" t="b">
        <v>1</v>
      </c>
      <c r="G7" s="1">
        <v>2</v>
      </c>
      <c r="H7" s="32">
        <v>45411</v>
      </c>
      <c r="I7" s="33">
        <v>2200</v>
      </c>
      <c r="J7" s="33" t="s">
        <v>136</v>
      </c>
      <c r="K7" s="1" t="s">
        <v>24</v>
      </c>
      <c r="L7" s="1" t="b">
        <v>1</v>
      </c>
      <c r="M7" s="1" t="s">
        <v>24</v>
      </c>
      <c r="N7" s="1" t="b">
        <v>1</v>
      </c>
      <c r="O7" s="1"/>
    </row>
    <row r="8" spans="1:29">
      <c r="A8" s="29" t="str">
        <f t="shared" ca="1" si="0"/>
        <v>Fridge</v>
      </c>
      <c r="B8" s="30" t="str">
        <f ca="1">IFERROR(__xludf.DUMMYFUNCTION("""COMPUTED_VALUE"""),"@GuiGzasse")</f>
        <v>@GuiGzasse</v>
      </c>
      <c r="C8" s="30" t="str">
        <f ca="1">IFERROR(VLOOKUP($B8,' Fridge Tracking'!$A$3:$J$999,9,FALSE), "")</f>
        <v>Jun Hoe</v>
      </c>
      <c r="D8" s="31">
        <f ca="1">IFERROR(VLOOKUP($B8,' Fridge Tracking'!$A$3:$J$999,8,FALSE), "")</f>
        <v>46</v>
      </c>
      <c r="E8" s="31" t="str">
        <f ca="1">IFERROR(VLOOKUP($B8,' Fridge Tracking'!$A$3:$J$999,6,FALSE), "")</f>
        <v>Tama/Sara/Meran</v>
      </c>
      <c r="F8" s="1" t="b">
        <v>1</v>
      </c>
      <c r="G8" s="1">
        <v>2</v>
      </c>
      <c r="H8" s="32">
        <v>45417</v>
      </c>
      <c r="I8" s="33">
        <v>1400</v>
      </c>
      <c r="J8" s="33" t="s">
        <v>137</v>
      </c>
      <c r="K8" s="1" t="s">
        <v>20</v>
      </c>
      <c r="L8" s="1" t="b">
        <v>1</v>
      </c>
      <c r="M8" s="1" t="s">
        <v>15</v>
      </c>
      <c r="N8" s="1" t="b">
        <v>1</v>
      </c>
      <c r="O8" s="1"/>
    </row>
    <row r="9" spans="1:29">
      <c r="A9" s="29" t="str">
        <f t="shared" ca="1" si="0"/>
        <v>Fridge</v>
      </c>
      <c r="B9" s="30" t="str">
        <f ca="1">IFERROR(__xludf.DUMMYFUNCTION("""COMPUTED_VALUE"""),"@catriin123")</f>
        <v>@catriin123</v>
      </c>
      <c r="C9" s="30" t="str">
        <f ca="1">IFERROR(VLOOKUP($B9,' Fridge Tracking'!$A$3:$J$999,9,FALSE), "")</f>
        <v>Keith</v>
      </c>
      <c r="D9" s="31">
        <f ca="1">IFERROR(VLOOKUP($B9,' Fridge Tracking'!$A$3:$J$999,8,FALSE), "")</f>
        <v>35</v>
      </c>
      <c r="E9" s="31" t="str">
        <f ca="1">IFERROR(VLOOKUP($B9,' Fridge Tracking'!$A$3:$J$999,6,FALSE), "")</f>
        <v>North Hill</v>
      </c>
      <c r="F9" s="1" t="b">
        <v>1</v>
      </c>
      <c r="G9" s="1">
        <v>3</v>
      </c>
      <c r="H9" s="32">
        <v>45296</v>
      </c>
      <c r="I9" s="33">
        <v>2200</v>
      </c>
      <c r="J9" s="33" t="s">
        <v>138</v>
      </c>
      <c r="K9" s="1" t="s">
        <v>15</v>
      </c>
      <c r="L9" s="1" t="b">
        <v>1</v>
      </c>
      <c r="M9" s="1" t="s">
        <v>24</v>
      </c>
      <c r="N9" s="1" t="b">
        <v>1</v>
      </c>
      <c r="O9" s="1"/>
    </row>
    <row r="10" spans="1:29">
      <c r="A10" s="29" t="str">
        <f t="shared" ca="1" si="0"/>
        <v>Fridge</v>
      </c>
      <c r="B10" s="30" t="str">
        <f ca="1">IFERROR(__xludf.DUMMYFUNCTION("""COMPUTED_VALUE"""),"@abcdsjm")</f>
        <v>@abcdsjm</v>
      </c>
      <c r="C10" s="30" t="str">
        <f ca="1">IFERROR(VLOOKUP($B10,' Fridge Tracking'!$A$3:$J$999,9,FALSE), "")</f>
        <v>Keith</v>
      </c>
      <c r="D10" s="31">
        <f ca="1">IFERROR(VLOOKUP($B10,' Fridge Tracking'!$A$3:$J$999,8,FALSE), "")</f>
        <v>50</v>
      </c>
      <c r="E10" s="31" t="str">
        <f ca="1">IFERROR(VLOOKUP($B10,' Fridge Tracking'!$A$3:$J$999,6,FALSE), "")</f>
        <v>North Hill</v>
      </c>
      <c r="F10" s="1" t="b">
        <v>1</v>
      </c>
      <c r="G10" s="1">
        <v>2</v>
      </c>
      <c r="H10" s="32">
        <v>45509</v>
      </c>
      <c r="I10" s="33">
        <v>2230</v>
      </c>
      <c r="J10" s="33" t="s">
        <v>24</v>
      </c>
      <c r="K10" s="1" t="s">
        <v>15</v>
      </c>
      <c r="L10" s="1" t="b">
        <v>1</v>
      </c>
      <c r="M10" s="1" t="s">
        <v>24</v>
      </c>
      <c r="N10" s="1" t="b">
        <v>1</v>
      </c>
      <c r="O10" s="1"/>
      <c r="R10" s="35"/>
      <c r="S10" s="35"/>
      <c r="T10" s="35"/>
      <c r="U10" s="35"/>
    </row>
    <row r="11" spans="1:29">
      <c r="A11" s="29" t="str">
        <f t="shared" ca="1" si="0"/>
        <v>Fridge</v>
      </c>
      <c r="B11" s="30" t="str">
        <f ca="1">IFERROR(__xludf.DUMMYFUNCTION("""COMPUTED_VALUE"""),"@kkaopa")</f>
        <v>@kkaopa</v>
      </c>
      <c r="C11" s="30" t="str">
        <f ca="1">IFERROR(VLOOKUP($B11,' Fridge Tracking'!$A$3:$J$999,9,FALSE), "")</f>
        <v>Aiden</v>
      </c>
      <c r="D11" s="31">
        <f ca="1">IFERROR(VLOOKUP($B11,' Fridge Tracking'!$A$3:$J$999,8,FALSE), "")</f>
        <v>35</v>
      </c>
      <c r="E11" s="31" t="str">
        <f ca="1">IFERROR(VLOOKUP($B11,' Fridge Tracking'!$A$3:$J$999,6,FALSE), "")</f>
        <v>North Hill</v>
      </c>
      <c r="F11" s="1" t="b">
        <v>1</v>
      </c>
      <c r="G11" s="1">
        <v>2</v>
      </c>
      <c r="H11" s="32">
        <v>45478</v>
      </c>
      <c r="I11" s="33">
        <v>2230</v>
      </c>
      <c r="J11" s="33" t="s">
        <v>139</v>
      </c>
      <c r="K11" s="1" t="s">
        <v>15</v>
      </c>
      <c r="L11" s="1" t="b">
        <v>1</v>
      </c>
      <c r="M11" s="1" t="s">
        <v>17</v>
      </c>
      <c r="N11" s="1" t="b">
        <v>1</v>
      </c>
      <c r="O11" s="1"/>
      <c r="R11" s="35"/>
      <c r="S11" s="35"/>
      <c r="T11" s="35"/>
      <c r="U11" s="35"/>
    </row>
    <row r="12" spans="1:29">
      <c r="A12" s="29" t="str">
        <f t="shared" ca="1" si="0"/>
        <v>Fridge</v>
      </c>
      <c r="B12" s="30" t="str">
        <f ca="1">IFERROR(__xludf.DUMMYFUNCTION("""COMPUTED_VALUE"""),"@joqjy")</f>
        <v>@joqjy</v>
      </c>
      <c r="C12" s="30" t="str">
        <f ca="1">IFERROR(VLOOKUP($B12,' Fridge Tracking'!$A$3:$J$999,9,FALSE), "")</f>
        <v>Aiden</v>
      </c>
      <c r="D12" s="31">
        <f ca="1">IFERROR(VLOOKUP($B12,' Fridge Tracking'!$A$3:$J$999,8,FALSE), "")</f>
        <v>30</v>
      </c>
      <c r="E12" s="31" t="str">
        <f ca="1">IFERROR(VLOOKUP($B12,' Fridge Tracking'!$A$3:$J$999,6,FALSE), "")</f>
        <v>Hall 1/2</v>
      </c>
      <c r="F12" s="1" t="b">
        <v>1</v>
      </c>
      <c r="G12" s="1">
        <v>2</v>
      </c>
      <c r="H12" s="32">
        <v>45478</v>
      </c>
      <c r="I12" s="33">
        <v>2100</v>
      </c>
      <c r="J12" s="33" t="s">
        <v>140</v>
      </c>
      <c r="K12" s="1" t="s">
        <v>20</v>
      </c>
      <c r="L12" s="1" t="b">
        <v>1</v>
      </c>
      <c r="M12" s="1" t="s">
        <v>17</v>
      </c>
      <c r="N12" s="1" t="b">
        <v>1</v>
      </c>
      <c r="O12" s="1"/>
      <c r="S12" s="35"/>
      <c r="T12" s="35"/>
      <c r="U12" s="35"/>
    </row>
    <row r="13" spans="1:29">
      <c r="A13" s="29" t="str">
        <f t="shared" ca="1" si="0"/>
        <v>Fridge</v>
      </c>
      <c r="B13" s="30" t="str">
        <f ca="1">IFERROR(__xludf.DUMMYFUNCTION("""COMPUTED_VALUE"""),"@atm174")</f>
        <v>@atm174</v>
      </c>
      <c r="C13" s="30" t="str">
        <f ca="1">IFERROR(VLOOKUP($B13,' Fridge Tracking'!$A$3:$J$999,9,FALSE), "")</f>
        <v>Aiden</v>
      </c>
      <c r="D13" s="31">
        <f ca="1">IFERROR(VLOOKUP($B13,' Fridge Tracking'!$A$3:$J$999,8,FALSE), "")</f>
        <v>45</v>
      </c>
      <c r="E13" s="31" t="str">
        <f ca="1">IFERROR(VLOOKUP($B13,' Fridge Tracking'!$A$3:$J$999,6,FALSE), "")</f>
        <v>North Hill</v>
      </c>
      <c r="F13" s="1" t="b">
        <v>1</v>
      </c>
      <c r="G13" s="1">
        <v>2</v>
      </c>
      <c r="H13" s="32">
        <v>45509</v>
      </c>
      <c r="I13" s="33">
        <v>2315</v>
      </c>
      <c r="J13" s="33" t="s">
        <v>141</v>
      </c>
      <c r="K13" s="1" t="s">
        <v>20</v>
      </c>
      <c r="L13" s="1" t="b">
        <v>1</v>
      </c>
      <c r="M13" s="1" t="s">
        <v>20</v>
      </c>
      <c r="N13" s="1" t="b">
        <v>1</v>
      </c>
      <c r="O13" s="1"/>
      <c r="S13" s="35"/>
      <c r="T13" s="35"/>
      <c r="U13" s="35"/>
    </row>
    <row r="14" spans="1:29">
      <c r="A14" s="29" t="str">
        <f t="shared" ca="1" si="0"/>
        <v>Fridge</v>
      </c>
      <c r="B14" s="30" t="str">
        <f ca="1">IFERROR(__xludf.DUMMYFUNCTION("""COMPUTED_VALUE"""),"@dhn_strkr")</f>
        <v>@dhn_strkr</v>
      </c>
      <c r="C14" s="30" t="str">
        <f ca="1">IFERROR(VLOOKUP($B14,' Fridge Tracking'!$A$3:$J$999,9,FALSE), "")</f>
        <v>Aiden</v>
      </c>
      <c r="D14" s="31">
        <f ca="1">IFERROR(VLOOKUP($B14,' Fridge Tracking'!$A$3:$J$999,8,FALSE), "")</f>
        <v>50</v>
      </c>
      <c r="E14" s="31" t="str">
        <f ca="1">IFERROR(VLOOKUP($B14,' Fridge Tracking'!$A$3:$J$999,6,FALSE), "")</f>
        <v>Hall 10/11</v>
      </c>
      <c r="F14" s="1" t="b">
        <v>1</v>
      </c>
      <c r="G14" s="1">
        <v>1</v>
      </c>
      <c r="H14" s="32">
        <v>45478</v>
      </c>
      <c r="I14" s="33">
        <v>2100</v>
      </c>
      <c r="J14" s="33" t="s">
        <v>17</v>
      </c>
      <c r="K14" s="1" t="s">
        <v>20</v>
      </c>
      <c r="L14" s="1" t="b">
        <v>1</v>
      </c>
      <c r="M14" s="1" t="s">
        <v>17</v>
      </c>
      <c r="N14" s="1" t="b">
        <v>1</v>
      </c>
      <c r="O14" s="1"/>
      <c r="S14" s="36"/>
      <c r="T14" s="36"/>
      <c r="U14" s="35"/>
    </row>
    <row r="15" spans="1:29">
      <c r="A15" s="29" t="str">
        <f t="shared" ca="1" si="0"/>
        <v>Fridge</v>
      </c>
      <c r="B15" s="30" t="str">
        <f ca="1">IFERROR(__xludf.DUMMYFUNCTION("""COMPUTED_VALUE"""),"@iruiying")</f>
        <v>@iruiying</v>
      </c>
      <c r="C15" s="30" t="str">
        <f ca="1">IFERROR(VLOOKUP($B15,' Fridge Tracking'!$A$3:$J$999,9,FALSE), "")</f>
        <v>Aiden</v>
      </c>
      <c r="D15" s="31">
        <f ca="1">IFERROR(VLOOKUP($B15,' Fridge Tracking'!$A$3:$J$999,8,FALSE), "")</f>
        <v>40</v>
      </c>
      <c r="E15" s="31" t="str">
        <f ca="1">IFERROR(VLOOKUP($B15,' Fridge Tracking'!$A$3:$J$999,6,FALSE), "")</f>
        <v>Hall 8/9</v>
      </c>
      <c r="F15" s="1" t="b">
        <v>1</v>
      </c>
      <c r="G15" s="1">
        <v>2</v>
      </c>
      <c r="H15" s="32">
        <v>45540</v>
      </c>
      <c r="I15" s="33">
        <v>2100</v>
      </c>
      <c r="J15" s="33" t="s">
        <v>142</v>
      </c>
      <c r="K15" s="1" t="s">
        <v>24</v>
      </c>
      <c r="L15" s="1" t="b">
        <v>1</v>
      </c>
      <c r="M15" s="1" t="s">
        <v>24</v>
      </c>
      <c r="N15" s="1" t="b">
        <v>1</v>
      </c>
      <c r="O15" s="1"/>
    </row>
    <row r="16" spans="1:29">
      <c r="A16" s="29" t="str">
        <f t="shared" ca="1" si="0"/>
        <v>Fridge</v>
      </c>
      <c r="B16" s="30" t="str">
        <f ca="1">IFERROR(__xludf.DUMMYFUNCTION("""COMPUTED_VALUE"""),"@rawan934")</f>
        <v>@rawan934</v>
      </c>
      <c r="C16" s="30" t="str">
        <f ca="1">IFERROR(VLOOKUP($B16,' Fridge Tracking'!$A$3:$J$999,9,FALSE), "")</f>
        <v>Aiden</v>
      </c>
      <c r="D16" s="31">
        <f ca="1">IFERROR(VLOOKUP($B16,' Fridge Tracking'!$A$3:$J$999,8,FALSE), "")</f>
        <v>30</v>
      </c>
      <c r="E16" s="31" t="str">
        <f ca="1">IFERROR(VLOOKUP($B16,' Fridge Tracking'!$A$3:$J$999,6,FALSE), "")</f>
        <v>Hall 12/13</v>
      </c>
      <c r="F16" s="1" t="b">
        <v>1</v>
      </c>
      <c r="G16" s="1">
        <v>1</v>
      </c>
      <c r="H16" s="32">
        <v>45601</v>
      </c>
      <c r="I16" s="33">
        <v>2000</v>
      </c>
      <c r="J16" s="33" t="s">
        <v>143</v>
      </c>
      <c r="K16" s="1" t="s">
        <v>17</v>
      </c>
      <c r="L16" s="1" t="b">
        <v>1</v>
      </c>
      <c r="M16" s="1" t="s">
        <v>17</v>
      </c>
      <c r="N16" s="1" t="b">
        <v>1</v>
      </c>
      <c r="O16" s="1"/>
    </row>
    <row r="17" spans="1:15">
      <c r="A17" s="29" t="str">
        <f t="shared" ca="1" si="0"/>
        <v>Fridge</v>
      </c>
      <c r="B17" s="30" t="str">
        <f ca="1">IFERROR(__xludf.DUMMYFUNCTION("""COMPUTED_VALUE"""),"@eglantinedurand")</f>
        <v>@eglantinedurand</v>
      </c>
      <c r="C17" s="30" t="str">
        <f ca="1">IFERROR(VLOOKUP($B17,' Fridge Tracking'!$A$3:$J$999,9,FALSE), "")</f>
        <v>Keith</v>
      </c>
      <c r="D17" s="31">
        <f ca="1">IFERROR(VLOOKUP($B17,' Fridge Tracking'!$A$3:$J$999,8,FALSE), "")</f>
        <v>35</v>
      </c>
      <c r="E17" s="31" t="str">
        <f ca="1">IFERROR(VLOOKUP($B17,' Fridge Tracking'!$A$3:$J$999,6,FALSE), "")</f>
        <v>North Hill</v>
      </c>
      <c r="F17" s="1" t="b">
        <v>1</v>
      </c>
      <c r="G17" s="1">
        <v>2</v>
      </c>
      <c r="H17" s="32">
        <v>45601</v>
      </c>
      <c r="I17" s="33">
        <v>2100</v>
      </c>
      <c r="J17" s="33" t="s">
        <v>144</v>
      </c>
      <c r="K17" s="1" t="s">
        <v>24</v>
      </c>
      <c r="L17" s="1" t="b">
        <v>1</v>
      </c>
      <c r="M17" s="1" t="s">
        <v>24</v>
      </c>
      <c r="N17" s="1" t="b">
        <v>1</v>
      </c>
      <c r="O17" s="37">
        <v>45631</v>
      </c>
    </row>
    <row r="18" spans="1:15">
      <c r="A18" s="29" t="str">
        <f t="shared" ca="1" si="0"/>
        <v>Fridge</v>
      </c>
      <c r="B18" s="30" t="str">
        <f ca="1">IFERROR(__xludf.DUMMYFUNCTION("""COMPUTED_VALUE"""),"@Axreenn")</f>
        <v>@Axreenn</v>
      </c>
      <c r="C18" s="30" t="str">
        <f ca="1">IFERROR(VLOOKUP($B18,' Fridge Tracking'!$A$3:$J$999,9,FALSE), "")</f>
        <v>Aiden</v>
      </c>
      <c r="D18" s="31">
        <f ca="1">IFERROR(VLOOKUP($B18,' Fridge Tracking'!$A$3:$J$999,8,FALSE), "")</f>
        <v>30</v>
      </c>
      <c r="E18" s="31" t="str">
        <f ca="1">IFERROR(VLOOKUP($B18,' Fridge Tracking'!$A$3:$J$999,6,FALSE), "")</f>
        <v>Hall 3/16</v>
      </c>
      <c r="F18" s="1" t="b">
        <v>1</v>
      </c>
      <c r="G18" s="1">
        <v>1</v>
      </c>
      <c r="H18" s="32">
        <v>45631</v>
      </c>
      <c r="I18" s="33">
        <v>2100</v>
      </c>
      <c r="J18" s="33" t="s">
        <v>17</v>
      </c>
      <c r="K18" s="1" t="s">
        <v>17</v>
      </c>
      <c r="L18" s="1" t="b">
        <v>1</v>
      </c>
      <c r="M18" s="1" t="s">
        <v>17</v>
      </c>
      <c r="N18" s="1" t="b">
        <v>1</v>
      </c>
      <c r="O18" s="38" t="s">
        <v>145</v>
      </c>
    </row>
    <row r="19" spans="1:15">
      <c r="A19" s="29" t="str">
        <f t="shared" si="0"/>
        <v/>
      </c>
      <c r="B19" s="30"/>
      <c r="C19" s="30" t="str">
        <f>IFERROR(VLOOKUP($B19,' Fridge Tracking'!$A$3:$J$999,9,FALSE), "")</f>
        <v/>
      </c>
      <c r="D19" s="31" t="str">
        <f>IFERROR(VLOOKUP($B19,' Fridge Tracking'!$A$3:$J$999,8,FALSE), "")</f>
        <v/>
      </c>
      <c r="E19" s="31" t="str">
        <f>IFERROR(VLOOKUP($B19,' Fridge Tracking'!$A$3:$J$999,6,FALSE), "")</f>
        <v/>
      </c>
      <c r="F19" s="1" t="b">
        <v>1</v>
      </c>
      <c r="H19" s="33"/>
      <c r="I19" s="33"/>
      <c r="J19" s="33"/>
      <c r="K19" s="1"/>
      <c r="L19" s="1" t="b">
        <v>0</v>
      </c>
      <c r="M19" s="1"/>
      <c r="N19" s="1" t="b">
        <v>0</v>
      </c>
    </row>
    <row r="20" spans="1:15">
      <c r="A20" s="29" t="str">
        <f t="shared" si="0"/>
        <v/>
      </c>
      <c r="B20" s="30"/>
      <c r="C20" s="30" t="str">
        <f>IFERROR(VLOOKUP($B20,' Fridge Tracking'!$A$3:$J$999,9,FALSE), "")</f>
        <v/>
      </c>
      <c r="D20" s="31" t="str">
        <f>IFERROR(VLOOKUP($B20,' Fridge Tracking'!$A$3:$J$999,8,FALSE), "")</f>
        <v/>
      </c>
      <c r="E20" s="31" t="str">
        <f>IFERROR(VLOOKUP($B20,' Fridge Tracking'!$A$3:$J$999,6,FALSE), "")</f>
        <v/>
      </c>
      <c r="F20" s="1" t="b">
        <v>0</v>
      </c>
      <c r="H20" s="33"/>
      <c r="I20" s="33"/>
      <c r="J20" s="33"/>
      <c r="K20" s="1"/>
      <c r="L20" s="1" t="b">
        <v>0</v>
      </c>
      <c r="M20" s="1"/>
      <c r="N20" s="1" t="b">
        <v>0</v>
      </c>
    </row>
    <row r="21" spans="1:15">
      <c r="A21" s="29" t="str">
        <f t="shared" si="0"/>
        <v/>
      </c>
      <c r="B21" s="30"/>
      <c r="C21" s="30" t="str">
        <f>IFERROR(VLOOKUP($B21,' Fridge Tracking'!$A$3:$J$999,9,FALSE), "")</f>
        <v/>
      </c>
      <c r="D21" s="31" t="str">
        <f>IFERROR(VLOOKUP($B21,' Fridge Tracking'!$A$3:$J$999,8,FALSE), "")</f>
        <v/>
      </c>
      <c r="E21" s="31" t="str">
        <f>IFERROR(VLOOKUP($B21,' Fridge Tracking'!$A$3:$J$999,6,FALSE), "")</f>
        <v/>
      </c>
      <c r="F21" s="1" t="b">
        <v>0</v>
      </c>
      <c r="H21" s="33"/>
      <c r="I21" s="33"/>
      <c r="J21" s="33"/>
      <c r="K21" s="1"/>
      <c r="L21" s="1" t="b">
        <v>0</v>
      </c>
      <c r="M21" s="1"/>
      <c r="N21" s="1" t="b">
        <v>0</v>
      </c>
    </row>
    <row r="22" spans="1:15">
      <c r="A22" s="29" t="str">
        <f t="shared" si="0"/>
        <v/>
      </c>
      <c r="B22" s="30"/>
      <c r="C22" s="30" t="str">
        <f>IFERROR(VLOOKUP($B22,' Fridge Tracking'!$A$3:$J$999,9,FALSE), "")</f>
        <v/>
      </c>
      <c r="D22" s="31" t="str">
        <f>IFERROR(VLOOKUP($B22,' Fridge Tracking'!$A$3:$J$999,8,FALSE), "")</f>
        <v/>
      </c>
      <c r="E22" s="31" t="str">
        <f>IFERROR(VLOOKUP($B22,' Fridge Tracking'!$A$3:$J$999,6,FALSE), "")</f>
        <v/>
      </c>
      <c r="F22" s="1" t="b">
        <v>0</v>
      </c>
      <c r="H22" s="33"/>
      <c r="I22" s="33"/>
      <c r="J22" s="33"/>
      <c r="K22" s="1"/>
      <c r="L22" s="1" t="b">
        <v>0</v>
      </c>
      <c r="M22" s="1"/>
      <c r="N22" s="1" t="b">
        <v>0</v>
      </c>
    </row>
    <row r="23" spans="1:15">
      <c r="A23" s="29" t="str">
        <f t="shared" si="0"/>
        <v/>
      </c>
      <c r="B23" s="30"/>
      <c r="C23" s="30" t="str">
        <f>IFERROR(VLOOKUP($B23,' Fridge Tracking'!$A$3:$J$999,9,FALSE), "")</f>
        <v/>
      </c>
      <c r="D23" s="31" t="str">
        <f>IFERROR(VLOOKUP($B23,' Fridge Tracking'!$A$3:$J$999,8,FALSE), "")</f>
        <v/>
      </c>
      <c r="E23" s="31" t="str">
        <f>IFERROR(VLOOKUP($B23,' Fridge Tracking'!$A$3:$J$999,6,FALSE), "")</f>
        <v/>
      </c>
      <c r="F23" s="1" t="b">
        <v>0</v>
      </c>
      <c r="H23" s="33"/>
      <c r="I23" s="33"/>
      <c r="J23" s="33"/>
      <c r="K23" s="1"/>
      <c r="L23" s="1" t="b">
        <v>0</v>
      </c>
      <c r="M23" s="1"/>
      <c r="N23" s="1" t="b">
        <v>0</v>
      </c>
    </row>
    <row r="24" spans="1:15">
      <c r="A24" s="29" t="str">
        <f t="shared" si="0"/>
        <v/>
      </c>
      <c r="B24" s="30"/>
      <c r="C24" s="30" t="str">
        <f>IFERROR(VLOOKUP($B24,' Fridge Tracking'!$A$3:$J$999,9,FALSE), "")</f>
        <v/>
      </c>
      <c r="D24" s="31" t="str">
        <f>IFERROR(VLOOKUP($B24,' Fridge Tracking'!$A$3:$J$999,8,FALSE), "")</f>
        <v/>
      </c>
      <c r="E24" s="31" t="str">
        <f>IFERROR(VLOOKUP($B24,' Fridge Tracking'!$A$3:$J$999,6,FALSE), "")</f>
        <v/>
      </c>
      <c r="F24" s="1" t="b">
        <v>0</v>
      </c>
      <c r="H24" s="33"/>
      <c r="I24" s="33"/>
      <c r="J24" s="33"/>
      <c r="K24" s="1"/>
      <c r="L24" s="1" t="b">
        <v>0</v>
      </c>
      <c r="M24" s="1"/>
      <c r="N24" s="1" t="b">
        <v>0</v>
      </c>
    </row>
    <row r="25" spans="1:15">
      <c r="A25" s="29" t="str">
        <f t="shared" si="0"/>
        <v/>
      </c>
      <c r="B25" s="30"/>
      <c r="C25" s="30" t="str">
        <f>IFERROR(VLOOKUP($B25,' Fridge Tracking'!$A$3:$J$999,9,FALSE), "")</f>
        <v/>
      </c>
      <c r="D25" s="31" t="str">
        <f>IFERROR(VLOOKUP($B25,' Fridge Tracking'!$A$3:$J$999,8,FALSE), "")</f>
        <v/>
      </c>
      <c r="E25" s="31" t="str">
        <f>IFERROR(VLOOKUP($B25,' Fridge Tracking'!$A$3:$J$999,6,FALSE), "")</f>
        <v/>
      </c>
      <c r="F25" s="1" t="b">
        <v>0</v>
      </c>
      <c r="H25" s="33"/>
      <c r="I25" s="33"/>
      <c r="J25" s="33"/>
      <c r="K25" s="1"/>
      <c r="L25" s="1" t="b">
        <v>0</v>
      </c>
      <c r="M25" s="1"/>
      <c r="N25" s="1" t="b">
        <v>0</v>
      </c>
    </row>
    <row r="26" spans="1:15">
      <c r="A26" s="29" t="str">
        <f t="shared" si="0"/>
        <v/>
      </c>
      <c r="B26" s="30"/>
      <c r="C26" s="30" t="str">
        <f>IFERROR(VLOOKUP($B26,' Fridge Tracking'!$A$3:$J$999,9,FALSE), "")</f>
        <v/>
      </c>
      <c r="D26" s="31" t="str">
        <f>IFERROR(VLOOKUP($B26,' Fridge Tracking'!$A$3:$J$999,8,FALSE), "")</f>
        <v/>
      </c>
      <c r="E26" s="31" t="str">
        <f>IFERROR(VLOOKUP($B26,' Fridge Tracking'!$A$3:$J$999,6,FALSE), "")</f>
        <v/>
      </c>
      <c r="F26" s="1" t="b">
        <v>0</v>
      </c>
      <c r="H26" s="33"/>
      <c r="I26" s="33"/>
      <c r="J26" s="33"/>
      <c r="K26" s="1"/>
      <c r="L26" s="1" t="b">
        <v>0</v>
      </c>
      <c r="M26" s="1"/>
      <c r="N26" s="1" t="b">
        <v>0</v>
      </c>
    </row>
    <row r="27" spans="1:15">
      <c r="A27" s="29" t="str">
        <f t="shared" si="0"/>
        <v/>
      </c>
      <c r="B27" s="30"/>
      <c r="C27" s="30" t="str">
        <f>IFERROR(VLOOKUP($B27,' Fridge Tracking'!$A$3:$J$999,9,FALSE), "")</f>
        <v/>
      </c>
      <c r="D27" s="31" t="str">
        <f>IFERROR(VLOOKUP($B27,' Fridge Tracking'!$A$3:$J$999,8,FALSE), "")</f>
        <v/>
      </c>
      <c r="E27" s="31" t="str">
        <f>IFERROR(VLOOKUP($B27,' Fridge Tracking'!$A$3:$J$999,6,FALSE), "")</f>
        <v/>
      </c>
      <c r="F27" s="1" t="b">
        <v>0</v>
      </c>
      <c r="H27" s="33"/>
      <c r="I27" s="33"/>
      <c r="J27" s="33"/>
      <c r="K27" s="1"/>
      <c r="L27" s="1" t="b">
        <v>0</v>
      </c>
      <c r="M27" s="1"/>
      <c r="N27" s="1" t="b">
        <v>0</v>
      </c>
    </row>
    <row r="28" spans="1:15">
      <c r="A28" s="29" t="str">
        <f t="shared" si="0"/>
        <v/>
      </c>
      <c r="B28" s="30"/>
      <c r="C28" s="30" t="str">
        <f>IFERROR(VLOOKUP($B28,' Fridge Tracking'!$A$3:$J$999,9,FALSE), "")</f>
        <v/>
      </c>
      <c r="D28" s="31" t="str">
        <f>IFERROR(VLOOKUP($B28,' Fridge Tracking'!$A$3:$J$999,8,FALSE), "")</f>
        <v/>
      </c>
      <c r="E28" s="31" t="str">
        <f>IFERROR(VLOOKUP($B28,' Fridge Tracking'!$A$3:$J$999,6,FALSE), "")</f>
        <v/>
      </c>
      <c r="F28" s="1" t="b">
        <v>0</v>
      </c>
      <c r="H28" s="33"/>
      <c r="I28" s="33"/>
      <c r="J28" s="33"/>
      <c r="K28" s="1"/>
      <c r="L28" s="1" t="b">
        <v>0</v>
      </c>
      <c r="M28" s="1"/>
      <c r="N28" s="1" t="b">
        <v>0</v>
      </c>
    </row>
    <row r="29" spans="1:15">
      <c r="A29" s="29" t="str">
        <f t="shared" si="0"/>
        <v/>
      </c>
      <c r="B29" s="30"/>
      <c r="C29" s="30" t="str">
        <f>IFERROR(VLOOKUP($B29,' Fridge Tracking'!$A$3:$J$999,9,FALSE), "")</f>
        <v/>
      </c>
      <c r="D29" s="31" t="str">
        <f>IFERROR(VLOOKUP($B29,' Fridge Tracking'!$A$3:$J$999,8,FALSE), "")</f>
        <v/>
      </c>
      <c r="E29" s="31" t="str">
        <f>IFERROR(VLOOKUP($B29,' Fridge Tracking'!$A$3:$J$999,6,FALSE), "")</f>
        <v/>
      </c>
      <c r="F29" s="1" t="b">
        <v>0</v>
      </c>
      <c r="H29" s="33"/>
      <c r="I29" s="33"/>
      <c r="J29" s="33"/>
      <c r="K29" s="1"/>
      <c r="L29" s="1" t="b">
        <v>0</v>
      </c>
      <c r="M29" s="1"/>
      <c r="N29" s="1" t="b">
        <v>0</v>
      </c>
    </row>
    <row r="30" spans="1:15">
      <c r="A30" s="29" t="str">
        <f t="shared" si="0"/>
        <v/>
      </c>
      <c r="B30" s="30"/>
      <c r="C30" s="30" t="str">
        <f>IFERROR(VLOOKUP($B30,' Fridge Tracking'!$A$3:$J$999,9,FALSE), "")</f>
        <v/>
      </c>
      <c r="D30" s="31" t="str">
        <f>IFERROR(VLOOKUP($B30,' Fridge Tracking'!$A$3:$J$999,8,FALSE), "")</f>
        <v/>
      </c>
      <c r="E30" s="31" t="str">
        <f>IFERROR(VLOOKUP($B30,' Fridge Tracking'!$A$3:$J$999,6,FALSE), "")</f>
        <v/>
      </c>
      <c r="F30" s="1" t="b">
        <v>0</v>
      </c>
      <c r="H30" s="33"/>
      <c r="I30" s="33"/>
      <c r="J30" s="33"/>
      <c r="K30" s="1"/>
      <c r="L30" s="1" t="b">
        <v>0</v>
      </c>
      <c r="M30" s="1"/>
      <c r="N30" s="1" t="b">
        <v>0</v>
      </c>
    </row>
    <row r="31" spans="1:15">
      <c r="A31" s="29" t="str">
        <f t="shared" si="0"/>
        <v/>
      </c>
      <c r="B31" s="30"/>
      <c r="C31" s="30" t="str">
        <f>IFERROR(VLOOKUP($B31,' Fridge Tracking'!$A$3:$J$999,9,FALSE), "")</f>
        <v/>
      </c>
      <c r="D31" s="31" t="str">
        <f>IFERROR(VLOOKUP($B31,' Fridge Tracking'!$A$3:$J$999,8,FALSE), "")</f>
        <v/>
      </c>
      <c r="E31" s="31" t="str">
        <f>IFERROR(VLOOKUP($B31,' Fridge Tracking'!$A$3:$J$999,6,FALSE), "")</f>
        <v/>
      </c>
      <c r="F31" s="1" t="b">
        <v>0</v>
      </c>
      <c r="H31" s="33"/>
      <c r="I31" s="33"/>
      <c r="J31" s="33"/>
      <c r="K31" s="1"/>
      <c r="L31" s="1" t="b">
        <v>0</v>
      </c>
      <c r="M31" s="1"/>
      <c r="N31" s="1" t="b">
        <v>0</v>
      </c>
    </row>
    <row r="32" spans="1:15">
      <c r="A32" s="29" t="str">
        <f t="shared" si="0"/>
        <v/>
      </c>
      <c r="B32" s="30"/>
      <c r="C32" s="30" t="str">
        <f>IFERROR(VLOOKUP($B32,' Fridge Tracking'!$A$3:$J$999,9,FALSE), "")</f>
        <v/>
      </c>
      <c r="D32" s="31" t="str">
        <f>IFERROR(VLOOKUP($B32,' Fridge Tracking'!$A$3:$J$999,8,FALSE), "")</f>
        <v/>
      </c>
      <c r="E32" s="31" t="str">
        <f>IFERROR(VLOOKUP($B32,' Fridge Tracking'!$A$3:$J$999,6,FALSE), "")</f>
        <v/>
      </c>
      <c r="F32" s="1" t="b">
        <v>0</v>
      </c>
      <c r="H32" s="33"/>
      <c r="I32" s="33"/>
      <c r="J32" s="33"/>
      <c r="K32" s="1"/>
      <c r="L32" s="1" t="b">
        <v>0</v>
      </c>
      <c r="M32" s="1"/>
      <c r="N32" s="1" t="b">
        <v>0</v>
      </c>
    </row>
    <row r="33" spans="1:14">
      <c r="A33" s="29" t="str">
        <f t="shared" si="0"/>
        <v/>
      </c>
      <c r="B33" s="30"/>
      <c r="C33" s="30" t="str">
        <f>IFERROR(VLOOKUP($B33,' Fridge Tracking'!$A$3:$J$999,9,FALSE), "")</f>
        <v/>
      </c>
      <c r="D33" s="31" t="str">
        <f>IFERROR(VLOOKUP($B33,' Fridge Tracking'!$A$3:$J$999,8,FALSE), "")</f>
        <v/>
      </c>
      <c r="E33" s="31" t="str">
        <f>IFERROR(VLOOKUP($B33,' Fridge Tracking'!$A$3:$J$999,6,FALSE), "")</f>
        <v/>
      </c>
      <c r="F33" s="1" t="b">
        <v>0</v>
      </c>
      <c r="H33" s="33"/>
      <c r="I33" s="33"/>
      <c r="J33" s="33"/>
      <c r="K33" s="1"/>
      <c r="L33" s="1" t="b">
        <v>0</v>
      </c>
      <c r="M33" s="1"/>
      <c r="N33" s="1" t="b">
        <v>0</v>
      </c>
    </row>
    <row r="34" spans="1:14">
      <c r="A34" s="29" t="str">
        <f t="shared" si="0"/>
        <v/>
      </c>
      <c r="B34" s="30"/>
      <c r="C34" s="30" t="str">
        <f>IFERROR(VLOOKUP($B34,' Fridge Tracking'!$A$3:$J$999,9,FALSE), "")</f>
        <v/>
      </c>
      <c r="D34" s="31" t="str">
        <f>IFERROR(VLOOKUP($B34,' Fridge Tracking'!$A$3:$J$999,8,FALSE), "")</f>
        <v/>
      </c>
      <c r="E34" s="31" t="str">
        <f>IFERROR(VLOOKUP($B34,' Fridge Tracking'!$A$3:$J$999,6,FALSE), "")</f>
        <v/>
      </c>
      <c r="F34" s="1" t="b">
        <v>0</v>
      </c>
      <c r="H34" s="33"/>
      <c r="I34" s="33"/>
      <c r="J34" s="33"/>
      <c r="K34" s="1"/>
      <c r="L34" s="1" t="b">
        <v>0</v>
      </c>
      <c r="M34" s="1"/>
      <c r="N34" s="1" t="b">
        <v>0</v>
      </c>
    </row>
    <row r="35" spans="1:14">
      <c r="A35" s="29" t="str">
        <f t="shared" si="0"/>
        <v/>
      </c>
      <c r="B35" s="30"/>
      <c r="C35" s="30" t="str">
        <f>IFERROR(VLOOKUP($B35,' Fridge Tracking'!$A$3:$J$999,9,FALSE), "")</f>
        <v/>
      </c>
      <c r="D35" s="31" t="str">
        <f>IFERROR(VLOOKUP($B35,' Fridge Tracking'!$A$3:$J$999,8,FALSE), "")</f>
        <v/>
      </c>
      <c r="E35" s="31" t="str">
        <f>IFERROR(VLOOKUP($B35,' Fridge Tracking'!$A$3:$J$999,6,FALSE), "")</f>
        <v/>
      </c>
      <c r="F35" s="1" t="b">
        <v>0</v>
      </c>
      <c r="H35" s="33"/>
      <c r="I35" s="33"/>
      <c r="J35" s="33"/>
      <c r="K35" s="1"/>
      <c r="L35" s="1" t="b">
        <v>0</v>
      </c>
      <c r="M35" s="1"/>
      <c r="N35" s="1" t="b">
        <v>0</v>
      </c>
    </row>
    <row r="36" spans="1:14">
      <c r="A36" s="29" t="str">
        <f t="shared" si="0"/>
        <v/>
      </c>
      <c r="B36" s="30"/>
      <c r="C36" s="30" t="str">
        <f>IFERROR(VLOOKUP($B36,' Fridge Tracking'!$A$3:$J$999,9,FALSE), "")</f>
        <v/>
      </c>
      <c r="D36" s="31" t="str">
        <f>IFERROR(VLOOKUP($B36,' Fridge Tracking'!$A$3:$J$999,8,FALSE), "")</f>
        <v/>
      </c>
      <c r="E36" s="31" t="str">
        <f>IFERROR(VLOOKUP($B36,' Fridge Tracking'!$A$3:$J$999,6,FALSE), "")</f>
        <v/>
      </c>
      <c r="F36" s="1" t="b">
        <v>0</v>
      </c>
      <c r="H36" s="33"/>
      <c r="I36" s="33"/>
      <c r="J36" s="33"/>
      <c r="K36" s="1"/>
      <c r="L36" s="1" t="b">
        <v>0</v>
      </c>
      <c r="M36" s="1"/>
      <c r="N36" s="1" t="b">
        <v>0</v>
      </c>
    </row>
    <row r="37" spans="1:14">
      <c r="A37" s="29" t="str">
        <f t="shared" si="0"/>
        <v/>
      </c>
      <c r="B37" s="30"/>
      <c r="C37" s="30" t="str">
        <f>IFERROR(VLOOKUP($B37,' Fridge Tracking'!$A$3:$J$999,9,FALSE), "")</f>
        <v/>
      </c>
      <c r="D37" s="31" t="str">
        <f>IFERROR(VLOOKUP($B37,' Fridge Tracking'!$A$3:$J$999,8,FALSE), "")</f>
        <v/>
      </c>
      <c r="E37" s="31" t="str">
        <f>IFERROR(VLOOKUP($B37,' Fridge Tracking'!$A$3:$J$999,6,FALSE), "")</f>
        <v/>
      </c>
      <c r="F37" s="1" t="b">
        <v>0</v>
      </c>
      <c r="H37" s="33"/>
      <c r="I37" s="33"/>
      <c r="J37" s="33"/>
      <c r="K37" s="1"/>
      <c r="L37" s="1" t="b">
        <v>0</v>
      </c>
      <c r="M37" s="1"/>
      <c r="N37" s="1" t="b">
        <v>0</v>
      </c>
    </row>
    <row r="38" spans="1:14">
      <c r="A38" s="29" t="str">
        <f t="shared" si="0"/>
        <v/>
      </c>
      <c r="B38" s="30"/>
      <c r="C38" s="30" t="str">
        <f>IFERROR(VLOOKUP($B38,' Fridge Tracking'!$A$3:$J$999,9,FALSE), "")</f>
        <v/>
      </c>
      <c r="D38" s="31" t="str">
        <f>IFERROR(VLOOKUP($B38,' Fridge Tracking'!$A$3:$J$999,8,FALSE), "")</f>
        <v/>
      </c>
      <c r="E38" s="31" t="str">
        <f>IFERROR(VLOOKUP($B38,' Fridge Tracking'!$A$3:$J$999,6,FALSE), "")</f>
        <v/>
      </c>
      <c r="F38" s="1" t="b">
        <v>0</v>
      </c>
      <c r="H38" s="33"/>
      <c r="I38" s="33"/>
      <c r="J38" s="33"/>
      <c r="K38" s="1"/>
      <c r="L38" s="1" t="b">
        <v>0</v>
      </c>
      <c r="M38" s="1"/>
      <c r="N38" s="1" t="b">
        <v>0</v>
      </c>
    </row>
    <row r="39" spans="1:14">
      <c r="A39" s="29" t="str">
        <f t="shared" si="0"/>
        <v/>
      </c>
      <c r="B39" s="30"/>
      <c r="C39" s="30" t="str">
        <f>IFERROR(VLOOKUP($B39,' Fridge Tracking'!$A$3:$J$999,9,FALSE), "")</f>
        <v/>
      </c>
      <c r="D39" s="31" t="str">
        <f>IFERROR(VLOOKUP($B39,' Fridge Tracking'!$A$3:$J$999,8,FALSE), "")</f>
        <v/>
      </c>
      <c r="E39" s="31" t="str">
        <f>IFERROR(VLOOKUP($B39,' Fridge Tracking'!$A$3:$J$999,6,FALSE), "")</f>
        <v/>
      </c>
      <c r="F39" s="1" t="b">
        <v>0</v>
      </c>
      <c r="H39" s="33"/>
      <c r="I39" s="33"/>
      <c r="J39" s="33"/>
      <c r="K39" s="1"/>
      <c r="L39" s="1" t="b">
        <v>0</v>
      </c>
      <c r="M39" s="1"/>
      <c r="N39" s="1" t="b">
        <v>0</v>
      </c>
    </row>
    <row r="40" spans="1:14">
      <c r="A40" s="29" t="str">
        <f t="shared" si="0"/>
        <v/>
      </c>
      <c r="B40" s="30"/>
      <c r="C40" s="30" t="str">
        <f>IFERROR(VLOOKUP($B40,' Fridge Tracking'!$A$3:$J$999,9,FALSE), "")</f>
        <v/>
      </c>
      <c r="D40" s="31" t="str">
        <f>IFERROR(VLOOKUP($B40,' Fridge Tracking'!$A$3:$J$999,8,FALSE), "")</f>
        <v/>
      </c>
      <c r="E40" s="31" t="str">
        <f>IFERROR(VLOOKUP($B40,' Fridge Tracking'!$A$3:$J$999,6,FALSE), "")</f>
        <v/>
      </c>
      <c r="F40" s="1" t="b">
        <v>0</v>
      </c>
      <c r="H40" s="33"/>
      <c r="I40" s="33"/>
      <c r="J40" s="33"/>
      <c r="K40" s="1"/>
      <c r="L40" s="1" t="b">
        <v>0</v>
      </c>
      <c r="M40" s="1"/>
      <c r="N40" s="1" t="b">
        <v>0</v>
      </c>
    </row>
    <row r="41" spans="1:14">
      <c r="A41" s="29" t="str">
        <f t="shared" si="0"/>
        <v/>
      </c>
      <c r="B41" s="30"/>
      <c r="C41" s="30" t="str">
        <f>IFERROR(VLOOKUP($B41,' Fridge Tracking'!$A$3:$J$999,9,FALSE), "")</f>
        <v/>
      </c>
      <c r="D41" s="31" t="str">
        <f>IFERROR(VLOOKUP($B41,' Fridge Tracking'!$A$3:$J$999,8,FALSE), "")</f>
        <v/>
      </c>
      <c r="E41" s="31" t="str">
        <f>IFERROR(VLOOKUP($B41,' Fridge Tracking'!$A$3:$J$999,6,FALSE), "")</f>
        <v/>
      </c>
      <c r="F41" s="1" t="b">
        <v>0</v>
      </c>
      <c r="H41" s="33"/>
      <c r="I41" s="33"/>
      <c r="J41" s="33"/>
      <c r="K41" s="1"/>
      <c r="L41" s="1" t="b">
        <v>0</v>
      </c>
      <c r="M41" s="1"/>
      <c r="N41" s="1" t="b">
        <v>0</v>
      </c>
    </row>
    <row r="42" spans="1:14">
      <c r="A42" s="29" t="str">
        <f t="shared" si="0"/>
        <v/>
      </c>
      <c r="B42" s="30"/>
      <c r="C42" s="30" t="str">
        <f>IFERROR(VLOOKUP($B42,' Fridge Tracking'!$A$3:$J$999,9,FALSE), "")</f>
        <v/>
      </c>
      <c r="D42" s="31" t="str">
        <f>IFERROR(VLOOKUP($B42,' Fridge Tracking'!$A$3:$J$999,8,FALSE), "")</f>
        <v/>
      </c>
      <c r="E42" s="31" t="str">
        <f>IFERROR(VLOOKUP($B42,' Fridge Tracking'!$A$3:$J$999,6,FALSE), "")</f>
        <v/>
      </c>
      <c r="F42" s="1" t="b">
        <v>0</v>
      </c>
      <c r="H42" s="33"/>
      <c r="I42" s="33"/>
      <c r="J42" s="33"/>
      <c r="K42" s="1"/>
      <c r="L42" s="1" t="b">
        <v>0</v>
      </c>
      <c r="M42" s="1"/>
      <c r="N42" s="1" t="b">
        <v>0</v>
      </c>
    </row>
    <row r="43" spans="1:14">
      <c r="A43" s="29" t="str">
        <f t="shared" si="0"/>
        <v/>
      </c>
      <c r="B43" s="30"/>
      <c r="C43" s="30" t="str">
        <f>IFERROR(VLOOKUP($B43,' Fridge Tracking'!$A$3:$J$999,9,FALSE), "")</f>
        <v/>
      </c>
      <c r="D43" s="31" t="str">
        <f>IFERROR(VLOOKUP($B43,' Fridge Tracking'!$A$3:$J$999,8,FALSE), "")</f>
        <v/>
      </c>
      <c r="E43" s="31" t="str">
        <f>IFERROR(VLOOKUP($B43,' Fridge Tracking'!$A$3:$J$999,6,FALSE), "")</f>
        <v/>
      </c>
      <c r="F43" s="1" t="b">
        <v>0</v>
      </c>
      <c r="H43" s="33"/>
      <c r="I43" s="33"/>
      <c r="J43" s="33"/>
      <c r="K43" s="1"/>
      <c r="L43" s="1" t="b">
        <v>0</v>
      </c>
      <c r="M43" s="1"/>
      <c r="N43" s="1" t="b">
        <v>0</v>
      </c>
    </row>
    <row r="44" spans="1:14">
      <c r="A44" s="29" t="str">
        <f t="shared" si="0"/>
        <v/>
      </c>
      <c r="B44" s="30"/>
      <c r="C44" s="30" t="str">
        <f>IFERROR(VLOOKUP($B44,' Fridge Tracking'!$A$3:$J$999,9,FALSE), "")</f>
        <v/>
      </c>
      <c r="D44" s="31" t="str">
        <f>IFERROR(VLOOKUP($B44,' Fridge Tracking'!$A$3:$J$999,8,FALSE), "")</f>
        <v/>
      </c>
      <c r="E44" s="31" t="str">
        <f>IFERROR(VLOOKUP($B44,' Fridge Tracking'!$A$3:$J$999,6,FALSE), "")</f>
        <v/>
      </c>
      <c r="F44" s="1" t="b">
        <v>0</v>
      </c>
      <c r="H44" s="33"/>
      <c r="I44" s="33"/>
      <c r="J44" s="33"/>
      <c r="K44" s="1"/>
      <c r="L44" s="1" t="b">
        <v>0</v>
      </c>
      <c r="M44" s="1"/>
      <c r="N44" s="1" t="b">
        <v>0</v>
      </c>
    </row>
    <row r="45" spans="1:14">
      <c r="A45" s="29" t="str">
        <f t="shared" si="0"/>
        <v/>
      </c>
      <c r="B45" s="30"/>
      <c r="C45" s="30" t="str">
        <f>IFERROR(VLOOKUP($B45,' Fridge Tracking'!$A$3:$J$999,9,FALSE), "")</f>
        <v/>
      </c>
      <c r="D45" s="31" t="str">
        <f>IFERROR(VLOOKUP($B45,' Fridge Tracking'!$A$3:$J$999,8,FALSE), "")</f>
        <v/>
      </c>
      <c r="E45" s="31" t="str">
        <f>IFERROR(VLOOKUP($B45,' Fridge Tracking'!$A$3:$J$999,6,FALSE), "")</f>
        <v/>
      </c>
      <c r="F45" s="1" t="b">
        <v>0</v>
      </c>
      <c r="H45" s="33"/>
      <c r="I45" s="33"/>
      <c r="J45" s="33"/>
      <c r="K45" s="1"/>
      <c r="L45" s="1" t="b">
        <v>0</v>
      </c>
      <c r="M45" s="1"/>
      <c r="N45" s="1" t="b">
        <v>0</v>
      </c>
    </row>
    <row r="46" spans="1:14">
      <c r="A46" s="29" t="str">
        <f t="shared" si="0"/>
        <v/>
      </c>
      <c r="B46" s="30"/>
      <c r="C46" s="30" t="str">
        <f>IFERROR(VLOOKUP($B46,' Fridge Tracking'!$A$3:$J$999,9,FALSE), "")</f>
        <v/>
      </c>
      <c r="D46" s="31" t="str">
        <f>IFERROR(VLOOKUP($B46,' Fridge Tracking'!$A$3:$J$999,8,FALSE), "")</f>
        <v/>
      </c>
      <c r="E46" s="31" t="str">
        <f>IFERROR(VLOOKUP($B46,' Fridge Tracking'!$A$3:$J$999,6,FALSE), "")</f>
        <v/>
      </c>
      <c r="F46" s="1" t="b">
        <v>0</v>
      </c>
      <c r="H46" s="33"/>
      <c r="I46" s="33"/>
      <c r="J46" s="33"/>
      <c r="K46" s="1"/>
      <c r="L46" s="1" t="b">
        <v>0</v>
      </c>
      <c r="M46" s="1"/>
      <c r="N46" s="1" t="b">
        <v>0</v>
      </c>
    </row>
    <row r="47" spans="1:14">
      <c r="A47" s="29" t="str">
        <f t="shared" si="0"/>
        <v/>
      </c>
      <c r="B47" s="30"/>
      <c r="C47" s="30" t="str">
        <f>IFERROR(VLOOKUP($B47,' Fridge Tracking'!$A$3:$J$999,9,FALSE), "")</f>
        <v/>
      </c>
      <c r="D47" s="31" t="str">
        <f>IFERROR(VLOOKUP($B47,' Fridge Tracking'!$A$3:$J$999,8,FALSE), "")</f>
        <v/>
      </c>
      <c r="E47" s="31" t="str">
        <f>IFERROR(VLOOKUP($B47,' Fridge Tracking'!$A$3:$J$999,6,FALSE), "")</f>
        <v/>
      </c>
      <c r="F47" s="1" t="b">
        <v>0</v>
      </c>
      <c r="H47" s="33"/>
      <c r="I47" s="33"/>
      <c r="J47" s="33"/>
      <c r="K47" s="1"/>
      <c r="L47" s="1" t="b">
        <v>0</v>
      </c>
      <c r="M47" s="1"/>
      <c r="N47" s="1" t="b">
        <v>0</v>
      </c>
    </row>
    <row r="48" spans="1:14">
      <c r="A48" s="29" t="str">
        <f t="shared" si="0"/>
        <v/>
      </c>
      <c r="B48" s="30"/>
      <c r="C48" s="30" t="str">
        <f>IFERROR(VLOOKUP($B48,' Fridge Tracking'!$A$3:$J$999,9,FALSE), "")</f>
        <v/>
      </c>
      <c r="D48" s="31" t="str">
        <f>IFERROR(VLOOKUP($B48,' Fridge Tracking'!$A$3:$J$999,8,FALSE), "")</f>
        <v/>
      </c>
      <c r="E48" s="31" t="str">
        <f>IFERROR(VLOOKUP($B48,' Fridge Tracking'!$A$3:$J$999,6,FALSE), "")</f>
        <v/>
      </c>
      <c r="F48" s="1" t="b">
        <v>0</v>
      </c>
      <c r="H48" s="33"/>
      <c r="I48" s="33"/>
      <c r="J48" s="33"/>
      <c r="K48" s="1"/>
      <c r="L48" s="1" t="b">
        <v>0</v>
      </c>
      <c r="M48" s="1"/>
      <c r="N48" s="1" t="b">
        <v>0</v>
      </c>
    </row>
    <row r="49" spans="1:14">
      <c r="A49" s="29" t="str">
        <f t="shared" si="0"/>
        <v/>
      </c>
      <c r="B49" s="30"/>
      <c r="C49" s="30" t="str">
        <f>IFERROR(VLOOKUP($B49,' Fridge Tracking'!$A$3:$J$999,9,FALSE), "")</f>
        <v/>
      </c>
      <c r="D49" s="31" t="str">
        <f>IFERROR(VLOOKUP($B49,' Fridge Tracking'!$A$3:$J$999,8,FALSE), "")</f>
        <v/>
      </c>
      <c r="E49" s="31" t="str">
        <f>IFERROR(VLOOKUP($B49,' Fridge Tracking'!$A$3:$J$999,6,FALSE), "")</f>
        <v/>
      </c>
      <c r="F49" s="1" t="b">
        <v>0</v>
      </c>
      <c r="H49" s="33"/>
      <c r="I49" s="33"/>
      <c r="J49" s="33"/>
      <c r="K49" s="1"/>
      <c r="L49" s="1" t="b">
        <v>0</v>
      </c>
      <c r="M49" s="1"/>
      <c r="N49" s="1" t="b">
        <v>0</v>
      </c>
    </row>
    <row r="50" spans="1:14">
      <c r="A50" s="29" t="str">
        <f t="shared" si="0"/>
        <v/>
      </c>
      <c r="B50" s="30"/>
      <c r="C50" s="30" t="str">
        <f>IFERROR(VLOOKUP($B50,' Fridge Tracking'!$A$3:$J$999,9,FALSE), "")</f>
        <v/>
      </c>
      <c r="D50" s="31" t="str">
        <f>IFERROR(VLOOKUP($B50,' Fridge Tracking'!$A$3:$J$999,8,FALSE), "")</f>
        <v/>
      </c>
      <c r="E50" s="31" t="str">
        <f>IFERROR(VLOOKUP($B50,' Fridge Tracking'!$A$3:$J$999,6,FALSE), "")</f>
        <v/>
      </c>
      <c r="F50" s="1" t="b">
        <v>0</v>
      </c>
      <c r="H50" s="33"/>
      <c r="I50" s="33"/>
      <c r="J50" s="33"/>
      <c r="K50" s="1"/>
      <c r="L50" s="1" t="b">
        <v>0</v>
      </c>
      <c r="M50" s="1"/>
      <c r="N50" s="1" t="b">
        <v>0</v>
      </c>
    </row>
    <row r="51" spans="1:14">
      <c r="A51" s="29" t="str">
        <f t="shared" si="0"/>
        <v/>
      </c>
      <c r="B51" s="30"/>
      <c r="C51" s="30" t="str">
        <f>IFERROR(VLOOKUP($B51,' Fridge Tracking'!$A$3:$J$999,9,FALSE), "")</f>
        <v/>
      </c>
      <c r="D51" s="31" t="str">
        <f>IFERROR(VLOOKUP($B51,' Fridge Tracking'!$A$3:$J$999,8,FALSE), "")</f>
        <v/>
      </c>
      <c r="E51" s="31" t="str">
        <f>IFERROR(VLOOKUP($B51,' Fridge Tracking'!$A$3:$J$999,6,FALSE), "")</f>
        <v/>
      </c>
      <c r="F51" s="1" t="b">
        <v>0</v>
      </c>
      <c r="H51" s="33"/>
      <c r="I51" s="33"/>
      <c r="J51" s="33"/>
      <c r="K51" s="1"/>
      <c r="L51" s="1" t="b">
        <v>0</v>
      </c>
      <c r="M51" s="1"/>
      <c r="N51" s="1" t="b">
        <v>0</v>
      </c>
    </row>
    <row r="52" spans="1:14">
      <c r="A52" s="29" t="str">
        <f t="shared" si="0"/>
        <v/>
      </c>
      <c r="B52" s="30"/>
      <c r="C52" s="30" t="str">
        <f>IFERROR(VLOOKUP($B52,' Fridge Tracking'!$A$3:$J$999,9,FALSE), "")</f>
        <v/>
      </c>
      <c r="D52" s="31" t="str">
        <f>IFERROR(VLOOKUP($B52,' Fridge Tracking'!$A$3:$J$999,8,FALSE), "")</f>
        <v/>
      </c>
      <c r="E52" s="31" t="str">
        <f>IFERROR(VLOOKUP($B52,' Fridge Tracking'!$A$3:$J$999,6,FALSE), "")</f>
        <v/>
      </c>
      <c r="F52" s="1" t="b">
        <v>0</v>
      </c>
      <c r="H52" s="33"/>
      <c r="I52" s="33"/>
      <c r="J52" s="33"/>
      <c r="K52" s="1"/>
      <c r="L52" s="1" t="b">
        <v>0</v>
      </c>
      <c r="M52" s="1"/>
      <c r="N52" s="1" t="b">
        <v>0</v>
      </c>
    </row>
    <row r="53" spans="1:14">
      <c r="A53" s="29" t="str">
        <f t="shared" si="0"/>
        <v/>
      </c>
      <c r="B53" s="30"/>
      <c r="C53" s="30" t="str">
        <f>IFERROR(VLOOKUP($B53,' Fridge Tracking'!$A$3:$J$999,9,FALSE), "")</f>
        <v/>
      </c>
      <c r="D53" s="31" t="str">
        <f>IFERROR(VLOOKUP($B53,' Fridge Tracking'!$A$3:$J$999,8,FALSE), "")</f>
        <v/>
      </c>
      <c r="E53" s="31" t="str">
        <f>IFERROR(VLOOKUP($B53,' Fridge Tracking'!$A$3:$J$999,6,FALSE), "")</f>
        <v/>
      </c>
      <c r="F53" s="1" t="b">
        <v>0</v>
      </c>
      <c r="H53" s="33"/>
      <c r="I53" s="33"/>
      <c r="J53" s="33"/>
      <c r="K53" s="1"/>
      <c r="L53" s="1" t="b">
        <v>0</v>
      </c>
      <c r="M53" s="1"/>
      <c r="N53" s="1" t="b">
        <v>0</v>
      </c>
    </row>
    <row r="54" spans="1:14">
      <c r="A54" s="29" t="str">
        <f t="shared" si="0"/>
        <v/>
      </c>
      <c r="B54" s="30"/>
      <c r="C54" s="30" t="str">
        <f>IFERROR(VLOOKUP($B54,' Fridge Tracking'!$A$3:$J$999,9,FALSE), "")</f>
        <v/>
      </c>
      <c r="D54" s="31" t="str">
        <f>IFERROR(VLOOKUP($B54,' Fridge Tracking'!$A$3:$J$999,8,FALSE), "")</f>
        <v/>
      </c>
      <c r="E54" s="31" t="str">
        <f>IFERROR(VLOOKUP($B54,' Fridge Tracking'!$A$3:$J$999,6,FALSE), "")</f>
        <v/>
      </c>
      <c r="F54" s="1" t="b">
        <v>0</v>
      </c>
      <c r="H54" s="33"/>
      <c r="I54" s="33"/>
      <c r="J54" s="33"/>
      <c r="K54" s="1"/>
      <c r="L54" s="1" t="b">
        <v>0</v>
      </c>
      <c r="M54" s="1"/>
      <c r="N54" s="1" t="b">
        <v>0</v>
      </c>
    </row>
    <row r="55" spans="1:14">
      <c r="A55" s="29" t="str">
        <f t="shared" si="0"/>
        <v/>
      </c>
      <c r="B55" s="30"/>
      <c r="C55" s="30" t="str">
        <f>IFERROR(VLOOKUP($B55,' Fridge Tracking'!$A$3:$J$999,9,FALSE), "")</f>
        <v/>
      </c>
      <c r="D55" s="31" t="str">
        <f>IFERROR(VLOOKUP($B55,' Fridge Tracking'!$A$3:$J$999,8,FALSE), "")</f>
        <v/>
      </c>
      <c r="E55" s="31" t="str">
        <f>IFERROR(VLOOKUP($B55,' Fridge Tracking'!$A$3:$J$999,6,FALSE), "")</f>
        <v/>
      </c>
      <c r="F55" s="1" t="b">
        <v>0</v>
      </c>
      <c r="H55" s="33"/>
      <c r="I55" s="33"/>
      <c r="J55" s="33"/>
      <c r="K55" s="1"/>
      <c r="L55" s="1" t="b">
        <v>0</v>
      </c>
      <c r="M55" s="1"/>
      <c r="N55" s="1" t="b">
        <v>0</v>
      </c>
    </row>
    <row r="56" spans="1:14">
      <c r="A56" s="29" t="str">
        <f t="shared" si="0"/>
        <v/>
      </c>
      <c r="B56" s="30"/>
      <c r="C56" s="30" t="str">
        <f>IFERROR(VLOOKUP($B56,' Fridge Tracking'!$A$3:$J$999,9,FALSE), "")</f>
        <v/>
      </c>
      <c r="D56" s="31" t="str">
        <f>IFERROR(VLOOKUP($B56,' Fridge Tracking'!$A$3:$J$999,8,FALSE), "")</f>
        <v/>
      </c>
      <c r="E56" s="31" t="str">
        <f>IFERROR(VLOOKUP($B56,' Fridge Tracking'!$A$3:$J$999,6,FALSE), "")</f>
        <v/>
      </c>
      <c r="F56" s="1" t="b">
        <v>0</v>
      </c>
      <c r="H56" s="33"/>
      <c r="I56" s="33"/>
      <c r="J56" s="33"/>
      <c r="K56" s="1"/>
      <c r="L56" s="1" t="b">
        <v>0</v>
      </c>
      <c r="M56" s="1"/>
      <c r="N56" s="1" t="b">
        <v>0</v>
      </c>
    </row>
    <row r="57" spans="1:14">
      <c r="A57" s="29" t="str">
        <f t="shared" si="0"/>
        <v/>
      </c>
      <c r="B57" s="30"/>
      <c r="C57" s="30" t="str">
        <f>IFERROR(VLOOKUP($B57,' Fridge Tracking'!$A$3:$J$999,9,FALSE), "")</f>
        <v/>
      </c>
      <c r="D57" s="31" t="str">
        <f>IFERROR(VLOOKUP($B57,' Fridge Tracking'!$A$3:$J$999,8,FALSE), "")</f>
        <v/>
      </c>
      <c r="E57" s="31" t="str">
        <f>IFERROR(VLOOKUP($B57,' Fridge Tracking'!$A$3:$J$999,6,FALSE), "")</f>
        <v/>
      </c>
      <c r="F57" s="1" t="b">
        <v>0</v>
      </c>
      <c r="H57" s="33"/>
      <c r="I57" s="33"/>
      <c r="J57" s="33"/>
      <c r="K57" s="1"/>
      <c r="L57" s="1" t="b">
        <v>0</v>
      </c>
      <c r="M57" s="1"/>
      <c r="N57" s="1" t="b">
        <v>0</v>
      </c>
    </row>
    <row r="58" spans="1:14">
      <c r="A58" s="29" t="str">
        <f t="shared" si="0"/>
        <v/>
      </c>
      <c r="B58" s="30"/>
      <c r="C58" s="30" t="str">
        <f>IFERROR(VLOOKUP($B58,' Fridge Tracking'!$A$3:$J$999,9,FALSE), "")</f>
        <v/>
      </c>
      <c r="D58" s="31" t="str">
        <f>IFERROR(VLOOKUP($B58,' Fridge Tracking'!$A$3:$J$999,8,FALSE), "")</f>
        <v/>
      </c>
      <c r="E58" s="31" t="str">
        <f>IFERROR(VLOOKUP($B58,' Fridge Tracking'!$A$3:$J$999,6,FALSE), "")</f>
        <v/>
      </c>
      <c r="F58" s="1" t="b">
        <v>0</v>
      </c>
      <c r="H58" s="33"/>
      <c r="I58" s="33"/>
      <c r="J58" s="33"/>
      <c r="K58" s="1"/>
      <c r="L58" s="1" t="b">
        <v>0</v>
      </c>
      <c r="M58" s="1"/>
      <c r="N58" s="1" t="b">
        <v>0</v>
      </c>
    </row>
    <row r="59" spans="1:14">
      <c r="A59" s="29" t="str">
        <f t="shared" si="0"/>
        <v/>
      </c>
      <c r="B59" s="30"/>
      <c r="C59" s="30" t="str">
        <f>IFERROR(VLOOKUP($B59,' Fridge Tracking'!$A$3:$J$999,9,FALSE), "")</f>
        <v/>
      </c>
      <c r="D59" s="31" t="str">
        <f>IFERROR(VLOOKUP($B59,' Fridge Tracking'!$A$3:$J$999,8,FALSE), "")</f>
        <v/>
      </c>
      <c r="E59" s="31" t="str">
        <f>IFERROR(VLOOKUP($B59,' Fridge Tracking'!$A$3:$J$999,6,FALSE), "")</f>
        <v/>
      </c>
      <c r="F59" s="1" t="b">
        <v>0</v>
      </c>
      <c r="H59" s="33"/>
      <c r="I59" s="33"/>
      <c r="J59" s="33"/>
      <c r="K59" s="1"/>
      <c r="L59" s="1" t="b">
        <v>0</v>
      </c>
      <c r="M59" s="1"/>
      <c r="N59" s="1" t="b">
        <v>0</v>
      </c>
    </row>
    <row r="60" spans="1:14">
      <c r="A60" s="29" t="str">
        <f t="shared" si="0"/>
        <v/>
      </c>
      <c r="B60" s="30"/>
      <c r="C60" s="30" t="str">
        <f>IFERROR(VLOOKUP($B60,' Fridge Tracking'!$A$3:$J$999,9,FALSE), "")</f>
        <v/>
      </c>
      <c r="D60" s="31" t="str">
        <f>IFERROR(VLOOKUP($B60,' Fridge Tracking'!$A$3:$J$999,8,FALSE), "")</f>
        <v/>
      </c>
      <c r="E60" s="31" t="str">
        <f>IFERROR(VLOOKUP($B60,' Fridge Tracking'!$A$3:$J$999,6,FALSE), "")</f>
        <v/>
      </c>
      <c r="F60" s="1" t="b">
        <v>0</v>
      </c>
      <c r="H60" s="33"/>
      <c r="I60" s="33"/>
      <c r="J60" s="33"/>
      <c r="K60" s="1"/>
      <c r="L60" s="1" t="b">
        <v>0</v>
      </c>
      <c r="M60" s="1"/>
      <c r="N60" s="1" t="b">
        <v>0</v>
      </c>
    </row>
    <row r="61" spans="1:14">
      <c r="A61" s="29" t="str">
        <f t="shared" si="0"/>
        <v/>
      </c>
      <c r="B61" s="30"/>
      <c r="C61" s="30" t="str">
        <f>IFERROR(VLOOKUP($B61,' Fridge Tracking'!$A$3:$J$999,9,FALSE), "")</f>
        <v/>
      </c>
      <c r="D61" s="31" t="str">
        <f>IFERROR(VLOOKUP($B61,' Fridge Tracking'!$A$3:$J$999,8,FALSE), "")</f>
        <v/>
      </c>
      <c r="E61" s="31" t="str">
        <f>IFERROR(VLOOKUP($B61,' Fridge Tracking'!$A$3:$J$999,6,FALSE), "")</f>
        <v/>
      </c>
      <c r="F61" s="1" t="b">
        <v>0</v>
      </c>
      <c r="H61" s="33"/>
      <c r="I61" s="33"/>
      <c r="J61" s="33"/>
      <c r="K61" s="1"/>
      <c r="L61" s="1" t="b">
        <v>0</v>
      </c>
      <c r="M61" s="1"/>
      <c r="N61" s="1" t="b">
        <v>0</v>
      </c>
    </row>
    <row r="62" spans="1:14">
      <c r="A62" s="29" t="str">
        <f t="shared" si="0"/>
        <v/>
      </c>
      <c r="B62" s="30"/>
      <c r="C62" s="30" t="str">
        <f>IFERROR(VLOOKUP($B62,' Fridge Tracking'!$A$3:$J$999,9,FALSE), "")</f>
        <v/>
      </c>
      <c r="D62" s="31" t="str">
        <f>IFERROR(VLOOKUP($B62,' Fridge Tracking'!$A$3:$J$999,8,FALSE), "")</f>
        <v/>
      </c>
      <c r="E62" s="31" t="str">
        <f>IFERROR(VLOOKUP($B62,' Fridge Tracking'!$A$3:$J$999,6,FALSE), "")</f>
        <v/>
      </c>
      <c r="F62" s="1" t="b">
        <v>0</v>
      </c>
      <c r="H62" s="33"/>
      <c r="I62" s="33"/>
      <c r="J62" s="33"/>
      <c r="K62" s="1"/>
      <c r="L62" s="1" t="b">
        <v>0</v>
      </c>
      <c r="M62" s="1"/>
      <c r="N62" s="1" t="b">
        <v>0</v>
      </c>
    </row>
    <row r="63" spans="1:14">
      <c r="A63" s="29" t="str">
        <f t="shared" si="0"/>
        <v/>
      </c>
      <c r="B63" s="30"/>
      <c r="C63" s="30" t="str">
        <f>IFERROR(VLOOKUP($B63,' Fridge Tracking'!$A$3:$J$999,9,FALSE), "")</f>
        <v/>
      </c>
      <c r="D63" s="31" t="str">
        <f>IFERROR(VLOOKUP($B63,' Fridge Tracking'!$A$3:$J$999,8,FALSE), "")</f>
        <v/>
      </c>
      <c r="E63" s="31" t="str">
        <f>IFERROR(VLOOKUP($B63,' Fridge Tracking'!$A$3:$J$999,6,FALSE), "")</f>
        <v/>
      </c>
      <c r="F63" s="1" t="b">
        <v>0</v>
      </c>
      <c r="H63" s="33"/>
      <c r="I63" s="33"/>
      <c r="J63" s="33"/>
      <c r="K63" s="1"/>
      <c r="L63" s="1" t="b">
        <v>0</v>
      </c>
      <c r="M63" s="1"/>
      <c r="N63" s="1" t="b">
        <v>0</v>
      </c>
    </row>
    <row r="64" spans="1:14">
      <c r="A64" s="29" t="str">
        <f t="shared" si="0"/>
        <v/>
      </c>
      <c r="B64" s="30"/>
      <c r="C64" s="30" t="str">
        <f>IFERROR(VLOOKUP($B64,' Fridge Tracking'!$A$3:$J$999,9,FALSE), "")</f>
        <v/>
      </c>
      <c r="D64" s="31" t="str">
        <f>IFERROR(VLOOKUP($B64,' Fridge Tracking'!$A$3:$J$999,8,FALSE), "")</f>
        <v/>
      </c>
      <c r="E64" s="31" t="str">
        <f>IFERROR(VLOOKUP($B64,' Fridge Tracking'!$A$3:$J$999,6,FALSE), "")</f>
        <v/>
      </c>
      <c r="F64" s="1" t="b">
        <v>0</v>
      </c>
      <c r="H64" s="33"/>
      <c r="I64" s="33"/>
      <c r="J64" s="33"/>
      <c r="K64" s="1"/>
      <c r="L64" s="1" t="b">
        <v>0</v>
      </c>
      <c r="M64" s="1"/>
      <c r="N64" s="1" t="b">
        <v>0</v>
      </c>
    </row>
    <row r="65" spans="1:14">
      <c r="A65" s="29" t="str">
        <f t="shared" si="0"/>
        <v/>
      </c>
      <c r="B65" s="30"/>
      <c r="C65" s="30" t="str">
        <f>IFERROR(VLOOKUP($B65,' Fridge Tracking'!$A$3:$J$999,9,FALSE), "")</f>
        <v/>
      </c>
      <c r="D65" s="31" t="str">
        <f>IFERROR(VLOOKUP($B65,' Fridge Tracking'!$A$3:$J$999,8,FALSE), "")</f>
        <v/>
      </c>
      <c r="E65" s="31" t="str">
        <f>IFERROR(VLOOKUP($B65,' Fridge Tracking'!$A$3:$J$999,6,FALSE), "")</f>
        <v/>
      </c>
      <c r="F65" s="1" t="b">
        <v>0</v>
      </c>
      <c r="H65" s="33"/>
      <c r="I65" s="33"/>
      <c r="J65" s="33"/>
      <c r="K65" s="1"/>
      <c r="L65" s="1" t="b">
        <v>0</v>
      </c>
      <c r="M65" s="1"/>
      <c r="N65" s="1" t="b">
        <v>0</v>
      </c>
    </row>
    <row r="66" spans="1:14">
      <c r="A66" s="29" t="str">
        <f t="shared" si="0"/>
        <v/>
      </c>
      <c r="B66" s="30"/>
      <c r="C66" s="30" t="str">
        <f>IFERROR(VLOOKUP($B66,' Fridge Tracking'!$A$3:$J$999,9,FALSE), "")</f>
        <v/>
      </c>
      <c r="D66" s="31" t="str">
        <f>IFERROR(VLOOKUP($B66,' Fridge Tracking'!$A$3:$J$999,8,FALSE), "")</f>
        <v/>
      </c>
      <c r="E66" s="31" t="str">
        <f>IFERROR(VLOOKUP($B66,' Fridge Tracking'!$A$3:$J$999,6,FALSE), "")</f>
        <v/>
      </c>
      <c r="F66" s="1" t="b">
        <v>0</v>
      </c>
      <c r="H66" s="33"/>
      <c r="I66" s="33"/>
      <c r="J66" s="33"/>
      <c r="K66" s="1"/>
      <c r="L66" s="1" t="b">
        <v>0</v>
      </c>
      <c r="M66" s="1"/>
      <c r="N66" s="1" t="b">
        <v>0</v>
      </c>
    </row>
    <row r="67" spans="1:14">
      <c r="A67" s="29" t="str">
        <f t="shared" si="0"/>
        <v/>
      </c>
      <c r="B67" s="30"/>
      <c r="C67" s="30" t="str">
        <f>IFERROR(VLOOKUP($B67,' Fridge Tracking'!$A$3:$J$999,9,FALSE), "")</f>
        <v/>
      </c>
      <c r="D67" s="31" t="str">
        <f>IFERROR(VLOOKUP($B67,' Fridge Tracking'!$A$3:$J$999,8,FALSE), "")</f>
        <v/>
      </c>
      <c r="E67" s="31" t="str">
        <f>IFERROR(VLOOKUP($B67,' Fridge Tracking'!$A$3:$J$999,6,FALSE), "")</f>
        <v/>
      </c>
      <c r="F67" s="1" t="b">
        <v>0</v>
      </c>
      <c r="H67" s="33"/>
      <c r="I67" s="33"/>
      <c r="J67" s="33"/>
      <c r="K67" s="1"/>
      <c r="L67" s="1" t="b">
        <v>0</v>
      </c>
      <c r="M67" s="1"/>
      <c r="N67" s="1" t="b">
        <v>0</v>
      </c>
    </row>
    <row r="68" spans="1:14">
      <c r="A68" s="29" t="str">
        <f t="shared" si="0"/>
        <v/>
      </c>
      <c r="B68" s="30"/>
      <c r="C68" s="30" t="str">
        <f>IFERROR(VLOOKUP($B68,' Fridge Tracking'!$A$3:$J$999,9,FALSE), "")</f>
        <v/>
      </c>
      <c r="D68" s="31" t="str">
        <f>IFERROR(VLOOKUP($B68,' Fridge Tracking'!$A$3:$J$999,8,FALSE), "")</f>
        <v/>
      </c>
      <c r="E68" s="31" t="str">
        <f>IFERROR(VLOOKUP($B68,' Fridge Tracking'!$A$3:$J$999,6,FALSE), "")</f>
        <v/>
      </c>
      <c r="F68" s="1" t="b">
        <v>0</v>
      </c>
      <c r="H68" s="33"/>
      <c r="I68" s="33"/>
      <c r="J68" s="33"/>
      <c r="K68" s="1"/>
      <c r="L68" s="1" t="b">
        <v>0</v>
      </c>
      <c r="M68" s="1"/>
      <c r="N68" s="1" t="b">
        <v>0</v>
      </c>
    </row>
    <row r="69" spans="1:14">
      <c r="A69" s="29" t="str">
        <f t="shared" si="0"/>
        <v/>
      </c>
      <c r="B69" s="30"/>
      <c r="C69" s="30" t="str">
        <f>IFERROR(VLOOKUP($B69,' Fridge Tracking'!$A$3:$J$999,9,FALSE), "")</f>
        <v/>
      </c>
      <c r="D69" s="31" t="str">
        <f>IFERROR(VLOOKUP($B69,' Fridge Tracking'!$A$3:$J$999,8,FALSE), "")</f>
        <v/>
      </c>
      <c r="E69" s="31" t="str">
        <f>IFERROR(VLOOKUP($B69,' Fridge Tracking'!$A$3:$J$999,6,FALSE), "")</f>
        <v/>
      </c>
      <c r="F69" s="1" t="b">
        <v>0</v>
      </c>
      <c r="H69" s="33"/>
      <c r="I69" s="33"/>
      <c r="J69" s="33"/>
      <c r="K69" s="1"/>
      <c r="L69" s="1" t="b">
        <v>0</v>
      </c>
      <c r="M69" s="1"/>
      <c r="N69" s="1" t="b">
        <v>0</v>
      </c>
    </row>
    <row r="70" spans="1:14">
      <c r="A70" s="29" t="str">
        <f t="shared" si="0"/>
        <v/>
      </c>
      <c r="B70" s="30"/>
      <c r="C70" s="30" t="str">
        <f>IFERROR(VLOOKUP($B70,' Fridge Tracking'!$A$3:$J$999,9,FALSE), "")</f>
        <v/>
      </c>
      <c r="D70" s="31" t="str">
        <f>IFERROR(VLOOKUP($B70,' Fridge Tracking'!$A$3:$J$999,8,FALSE), "")</f>
        <v/>
      </c>
      <c r="E70" s="31" t="str">
        <f>IFERROR(VLOOKUP($B70,' Fridge Tracking'!$A$3:$J$999,6,FALSE), "")</f>
        <v/>
      </c>
      <c r="F70" s="1" t="b">
        <v>0</v>
      </c>
      <c r="H70" s="33"/>
      <c r="I70" s="33"/>
      <c r="J70" s="33"/>
      <c r="K70" s="1"/>
      <c r="L70" s="1" t="b">
        <v>0</v>
      </c>
      <c r="M70" s="1"/>
      <c r="N70" s="1" t="b">
        <v>0</v>
      </c>
    </row>
    <row r="71" spans="1:14">
      <c r="A71" s="29" t="str">
        <f t="shared" si="0"/>
        <v/>
      </c>
      <c r="B71" s="30"/>
      <c r="C71" s="30" t="str">
        <f>IFERROR(VLOOKUP($B71,' Fridge Tracking'!$A$3:$J$999,9,FALSE), "")</f>
        <v/>
      </c>
      <c r="D71" s="31" t="str">
        <f>IFERROR(VLOOKUP($B71,' Fridge Tracking'!$A$3:$J$999,8,FALSE), "")</f>
        <v/>
      </c>
      <c r="E71" s="31" t="str">
        <f>IFERROR(VLOOKUP($B71,' Fridge Tracking'!$A$3:$J$999,6,FALSE), "")</f>
        <v/>
      </c>
      <c r="F71" s="1" t="b">
        <v>0</v>
      </c>
      <c r="H71" s="33"/>
      <c r="I71" s="33"/>
      <c r="J71" s="33"/>
      <c r="K71" s="1"/>
      <c r="L71" s="1" t="b">
        <v>0</v>
      </c>
      <c r="M71" s="1"/>
      <c r="N71" s="1" t="b">
        <v>0</v>
      </c>
    </row>
    <row r="72" spans="1:14">
      <c r="A72" s="29" t="str">
        <f t="shared" si="0"/>
        <v/>
      </c>
      <c r="B72" s="30"/>
      <c r="C72" s="30" t="str">
        <f>IFERROR(VLOOKUP($B72,' Fridge Tracking'!$A$3:$J$999,9,FALSE), "")</f>
        <v/>
      </c>
      <c r="D72" s="31" t="str">
        <f>IFERROR(VLOOKUP($B72,' Fridge Tracking'!$A$3:$J$999,8,FALSE), "")</f>
        <v/>
      </c>
      <c r="E72" s="31" t="str">
        <f>IFERROR(VLOOKUP($B72,' Fridge Tracking'!$A$3:$J$999,6,FALSE), "")</f>
        <v/>
      </c>
      <c r="F72" s="1" t="b">
        <v>0</v>
      </c>
      <c r="H72" s="33"/>
      <c r="I72" s="33"/>
      <c r="J72" s="33"/>
      <c r="K72" s="1"/>
      <c r="L72" s="1" t="b">
        <v>0</v>
      </c>
      <c r="M72" s="1"/>
      <c r="N72" s="1" t="b">
        <v>0</v>
      </c>
    </row>
    <row r="73" spans="1:14">
      <c r="A73" s="29" t="str">
        <f t="shared" si="0"/>
        <v/>
      </c>
      <c r="B73" s="30"/>
      <c r="C73" s="30" t="str">
        <f>IFERROR(VLOOKUP($B73,' Fridge Tracking'!$A$3:$J$999,9,FALSE), "")</f>
        <v/>
      </c>
      <c r="D73" s="31" t="str">
        <f>IFERROR(VLOOKUP($B73,' Fridge Tracking'!$A$3:$J$999,8,FALSE), "")</f>
        <v/>
      </c>
      <c r="E73" s="31" t="str">
        <f>IFERROR(VLOOKUP($B73,' Fridge Tracking'!$A$3:$J$999,6,FALSE), "")</f>
        <v/>
      </c>
      <c r="F73" s="1" t="b">
        <v>0</v>
      </c>
      <c r="H73" s="33"/>
      <c r="I73" s="33"/>
      <c r="J73" s="33"/>
      <c r="K73" s="1"/>
      <c r="L73" s="1" t="b">
        <v>0</v>
      </c>
      <c r="M73" s="1"/>
      <c r="N73" s="1" t="b">
        <v>0</v>
      </c>
    </row>
    <row r="74" spans="1:14">
      <c r="A74" s="29" t="str">
        <f t="shared" si="0"/>
        <v/>
      </c>
      <c r="B74" s="30"/>
      <c r="C74" s="30" t="str">
        <f>IFERROR(VLOOKUP($B74,' Fridge Tracking'!$A$3:$J$999,9,FALSE), "")</f>
        <v/>
      </c>
      <c r="D74" s="31" t="str">
        <f>IFERROR(VLOOKUP($B74,' Fridge Tracking'!$A$3:$J$999,8,FALSE), "")</f>
        <v/>
      </c>
      <c r="E74" s="31" t="str">
        <f>IFERROR(VLOOKUP($B74,' Fridge Tracking'!$A$3:$J$999,6,FALSE), "")</f>
        <v/>
      </c>
      <c r="F74" s="1" t="b">
        <v>0</v>
      </c>
      <c r="H74" s="33"/>
      <c r="I74" s="33"/>
      <c r="J74" s="33"/>
      <c r="K74" s="1"/>
      <c r="L74" s="1" t="b">
        <v>0</v>
      </c>
      <c r="M74" s="1"/>
      <c r="N74" s="1" t="b">
        <v>0</v>
      </c>
    </row>
    <row r="75" spans="1:14">
      <c r="A75" s="29" t="str">
        <f t="shared" si="0"/>
        <v/>
      </c>
      <c r="B75" s="30"/>
      <c r="C75" s="30" t="str">
        <f>IFERROR(VLOOKUP($B75,' Fridge Tracking'!$A$3:$J$999,9,FALSE), "")</f>
        <v/>
      </c>
      <c r="D75" s="31" t="str">
        <f>IFERROR(VLOOKUP($B75,' Fridge Tracking'!$A$3:$J$999,8,FALSE), "")</f>
        <v/>
      </c>
      <c r="E75" s="31" t="str">
        <f>IFERROR(VLOOKUP($B75,' Fridge Tracking'!$A$3:$J$999,6,FALSE), "")</f>
        <v/>
      </c>
      <c r="F75" s="1" t="b">
        <v>0</v>
      </c>
      <c r="H75" s="33"/>
      <c r="I75" s="33"/>
      <c r="J75" s="33"/>
      <c r="K75" s="1"/>
      <c r="L75" s="1" t="b">
        <v>0</v>
      </c>
      <c r="M75" s="1"/>
      <c r="N75" s="1" t="b">
        <v>0</v>
      </c>
    </row>
    <row r="76" spans="1:14">
      <c r="A76" s="29" t="str">
        <f t="shared" si="0"/>
        <v/>
      </c>
      <c r="B76" s="30"/>
      <c r="C76" s="30" t="str">
        <f>IFERROR(VLOOKUP($B76,' Fridge Tracking'!$A$3:$J$999,9,FALSE), "")</f>
        <v/>
      </c>
      <c r="D76" s="31" t="str">
        <f>IFERROR(VLOOKUP($B76,' Fridge Tracking'!$A$3:$J$999,8,FALSE), "")</f>
        <v/>
      </c>
      <c r="E76" s="31" t="str">
        <f>IFERROR(VLOOKUP($B76,' Fridge Tracking'!$A$3:$J$999,6,FALSE), "")</f>
        <v/>
      </c>
      <c r="F76" s="1" t="b">
        <v>0</v>
      </c>
      <c r="H76" s="33"/>
      <c r="I76" s="33"/>
      <c r="J76" s="33"/>
      <c r="K76" s="1"/>
      <c r="L76" s="1" t="b">
        <v>0</v>
      </c>
      <c r="M76" s="1"/>
      <c r="N76" s="1" t="b">
        <v>0</v>
      </c>
    </row>
    <row r="77" spans="1:14">
      <c r="A77" s="29" t="str">
        <f t="shared" si="0"/>
        <v/>
      </c>
      <c r="B77" s="30"/>
      <c r="C77" s="30" t="str">
        <f>IFERROR(VLOOKUP($B77,' Fridge Tracking'!$A$3:$J$999,9,FALSE), "")</f>
        <v/>
      </c>
      <c r="D77" s="31" t="str">
        <f>IFERROR(VLOOKUP($B77,' Fridge Tracking'!$A$3:$J$999,8,FALSE), "")</f>
        <v/>
      </c>
      <c r="E77" s="31" t="str">
        <f>IFERROR(VLOOKUP($B77,' Fridge Tracking'!$A$3:$J$999,6,FALSE), "")</f>
        <v/>
      </c>
      <c r="F77" s="1" t="b">
        <v>0</v>
      </c>
      <c r="H77" s="33"/>
      <c r="I77" s="33"/>
      <c r="J77" s="33"/>
      <c r="K77" s="1"/>
      <c r="L77" s="1" t="b">
        <v>0</v>
      </c>
      <c r="M77" s="1"/>
      <c r="N77" s="1" t="b">
        <v>0</v>
      </c>
    </row>
    <row r="78" spans="1:14">
      <c r="A78" s="29" t="str">
        <f t="shared" si="0"/>
        <v/>
      </c>
      <c r="B78" s="30"/>
      <c r="C78" s="30" t="str">
        <f>IFERROR(VLOOKUP($B78,' Fridge Tracking'!$A$3:$J$999,9,FALSE), "")</f>
        <v/>
      </c>
      <c r="D78" s="31" t="str">
        <f>IFERROR(VLOOKUP($B78,' Fridge Tracking'!$A$3:$J$999,8,FALSE), "")</f>
        <v/>
      </c>
      <c r="E78" s="31" t="str">
        <f>IFERROR(VLOOKUP($B78,' Fridge Tracking'!$A$3:$J$999,6,FALSE), "")</f>
        <v/>
      </c>
      <c r="F78" s="1" t="b">
        <v>0</v>
      </c>
      <c r="H78" s="33"/>
      <c r="I78" s="33"/>
      <c r="J78" s="33"/>
      <c r="K78" s="1"/>
      <c r="L78" s="1" t="b">
        <v>0</v>
      </c>
      <c r="M78" s="1"/>
      <c r="N78" s="1" t="b">
        <v>0</v>
      </c>
    </row>
    <row r="79" spans="1:14">
      <c r="A79" s="29" t="str">
        <f t="shared" si="0"/>
        <v/>
      </c>
      <c r="B79" s="30"/>
      <c r="C79" s="30" t="str">
        <f>IFERROR(VLOOKUP($B79,' Fridge Tracking'!$A$3:$J$999,9,FALSE), "")</f>
        <v/>
      </c>
      <c r="D79" s="31" t="str">
        <f>IFERROR(VLOOKUP($B79,' Fridge Tracking'!$A$3:$J$999,8,FALSE), "")</f>
        <v/>
      </c>
      <c r="E79" s="31" t="str">
        <f>IFERROR(VLOOKUP($B79,' Fridge Tracking'!$A$3:$J$999,6,FALSE), "")</f>
        <v/>
      </c>
      <c r="F79" s="1" t="b">
        <v>0</v>
      </c>
      <c r="H79" s="33"/>
      <c r="I79" s="33"/>
      <c r="J79" s="33"/>
      <c r="K79" s="1"/>
      <c r="L79" s="1" t="b">
        <v>0</v>
      </c>
      <c r="M79" s="1"/>
      <c r="N79" s="1" t="b">
        <v>0</v>
      </c>
    </row>
    <row r="80" spans="1:14">
      <c r="A80" s="29" t="str">
        <f t="shared" si="0"/>
        <v/>
      </c>
      <c r="B80" s="30"/>
      <c r="C80" s="30" t="str">
        <f>IFERROR(VLOOKUP($B80,' Fridge Tracking'!$A$3:$J$999,9,FALSE), "")</f>
        <v/>
      </c>
      <c r="D80" s="31" t="str">
        <f>IFERROR(VLOOKUP($B80,' Fridge Tracking'!$A$3:$J$999,8,FALSE), "")</f>
        <v/>
      </c>
      <c r="E80" s="31" t="str">
        <f>IFERROR(VLOOKUP($B80,' Fridge Tracking'!$A$3:$J$999,6,FALSE), "")</f>
        <v/>
      </c>
      <c r="F80" s="1" t="b">
        <v>0</v>
      </c>
      <c r="H80" s="33"/>
      <c r="I80" s="33"/>
      <c r="J80" s="33"/>
      <c r="K80" s="1"/>
      <c r="L80" s="1" t="b">
        <v>0</v>
      </c>
      <c r="M80" s="1"/>
      <c r="N80" s="1" t="b">
        <v>0</v>
      </c>
    </row>
    <row r="81" spans="1:14">
      <c r="A81" s="29" t="str">
        <f t="shared" si="0"/>
        <v/>
      </c>
      <c r="B81" s="30"/>
      <c r="C81" s="30" t="str">
        <f>IFERROR(VLOOKUP($B81,' Fridge Tracking'!$A$3:$J$999,9,FALSE), "")</f>
        <v/>
      </c>
      <c r="D81" s="31" t="str">
        <f>IFERROR(VLOOKUP($B81,' Fridge Tracking'!$A$3:$J$999,8,FALSE), "")</f>
        <v/>
      </c>
      <c r="E81" s="31" t="str">
        <f>IFERROR(VLOOKUP($B81,' Fridge Tracking'!$A$3:$J$999,6,FALSE), "")</f>
        <v/>
      </c>
      <c r="F81" s="1" t="b">
        <v>0</v>
      </c>
      <c r="H81" s="33"/>
      <c r="I81" s="33"/>
      <c r="J81" s="33"/>
      <c r="K81" s="1"/>
      <c r="L81" s="1" t="b">
        <v>0</v>
      </c>
      <c r="M81" s="1"/>
      <c r="N81" s="1" t="b">
        <v>0</v>
      </c>
    </row>
    <row r="82" spans="1:14">
      <c r="A82" s="29" t="str">
        <f t="shared" si="0"/>
        <v/>
      </c>
      <c r="B82" s="30"/>
      <c r="C82" s="30" t="str">
        <f>IFERROR(VLOOKUP($B82,' Fridge Tracking'!$A$3:$J$999,9,FALSE), "")</f>
        <v/>
      </c>
      <c r="D82" s="31" t="str">
        <f>IFERROR(VLOOKUP($B82,' Fridge Tracking'!$A$3:$J$999,8,FALSE), "")</f>
        <v/>
      </c>
      <c r="E82" s="31" t="str">
        <f>IFERROR(VLOOKUP($B82,' Fridge Tracking'!$A$3:$J$999,6,FALSE), "")</f>
        <v/>
      </c>
      <c r="F82" s="1" t="b">
        <v>0</v>
      </c>
      <c r="H82" s="33"/>
      <c r="I82" s="33"/>
      <c r="J82" s="33"/>
      <c r="K82" s="1"/>
      <c r="L82" s="1" t="b">
        <v>0</v>
      </c>
      <c r="M82" s="1"/>
      <c r="N82" s="1" t="b">
        <v>0</v>
      </c>
    </row>
    <row r="83" spans="1:14">
      <c r="A83" s="29" t="str">
        <f t="shared" si="0"/>
        <v/>
      </c>
      <c r="B83" s="30"/>
      <c r="C83" s="30" t="str">
        <f>IFERROR(VLOOKUP($B83,' Fridge Tracking'!$A$3:$J$999,9,FALSE), "")</f>
        <v/>
      </c>
      <c r="D83" s="31" t="str">
        <f>IFERROR(VLOOKUP($B83,' Fridge Tracking'!$A$3:$J$999,8,FALSE), "")</f>
        <v/>
      </c>
      <c r="E83" s="31" t="str">
        <f>IFERROR(VLOOKUP($B83,' Fridge Tracking'!$A$3:$J$999,6,FALSE), "")</f>
        <v/>
      </c>
      <c r="F83" s="1" t="b">
        <v>0</v>
      </c>
      <c r="H83" s="33"/>
      <c r="I83" s="33"/>
      <c r="J83" s="33"/>
      <c r="K83" s="1"/>
      <c r="L83" s="1" t="b">
        <v>0</v>
      </c>
      <c r="M83" s="1"/>
      <c r="N83" s="1" t="b">
        <v>0</v>
      </c>
    </row>
    <row r="84" spans="1:14">
      <c r="A84" s="29" t="str">
        <f t="shared" si="0"/>
        <v/>
      </c>
      <c r="B84" s="30"/>
      <c r="C84" s="30" t="str">
        <f>IFERROR(VLOOKUP($B84,' Fridge Tracking'!$A$3:$J$999,9,FALSE), "")</f>
        <v/>
      </c>
      <c r="D84" s="31" t="str">
        <f>IFERROR(VLOOKUP($B84,' Fridge Tracking'!$A$3:$J$999,8,FALSE), "")</f>
        <v/>
      </c>
      <c r="E84" s="31" t="str">
        <f>IFERROR(VLOOKUP($B84,' Fridge Tracking'!$A$3:$J$999,6,FALSE), "")</f>
        <v/>
      </c>
      <c r="F84" s="1" t="b">
        <v>0</v>
      </c>
      <c r="H84" s="33"/>
      <c r="I84" s="33"/>
      <c r="J84" s="33"/>
      <c r="K84" s="1"/>
      <c r="L84" s="1" t="b">
        <v>0</v>
      </c>
      <c r="M84" s="1"/>
      <c r="N84" s="1" t="b">
        <v>0</v>
      </c>
    </row>
    <row r="85" spans="1:14">
      <c r="A85" s="29" t="str">
        <f t="shared" si="0"/>
        <v/>
      </c>
      <c r="B85" s="30"/>
      <c r="C85" s="30" t="str">
        <f>IFERROR(VLOOKUP($B85,' Fridge Tracking'!$A$3:$J$999,9,FALSE), "")</f>
        <v/>
      </c>
      <c r="D85" s="31" t="str">
        <f>IFERROR(VLOOKUP($B85,' Fridge Tracking'!$A$3:$J$999,8,FALSE), "")</f>
        <v/>
      </c>
      <c r="E85" s="31" t="str">
        <f>IFERROR(VLOOKUP($B85,' Fridge Tracking'!$A$3:$J$999,6,FALSE), "")</f>
        <v/>
      </c>
      <c r="F85" s="1" t="b">
        <v>0</v>
      </c>
      <c r="H85" s="33"/>
      <c r="I85" s="33"/>
      <c r="J85" s="33"/>
      <c r="K85" s="1"/>
      <c r="L85" s="1" t="b">
        <v>0</v>
      </c>
      <c r="M85" s="1"/>
      <c r="N85" s="1" t="b">
        <v>0</v>
      </c>
    </row>
    <row r="86" spans="1:14">
      <c r="A86" s="29" t="str">
        <f t="shared" si="0"/>
        <v/>
      </c>
      <c r="B86" s="30"/>
      <c r="C86" s="30" t="str">
        <f>IFERROR(VLOOKUP($B86,' Fridge Tracking'!$A$3:$J$999,9,FALSE), "")</f>
        <v/>
      </c>
      <c r="D86" s="31" t="str">
        <f>IFERROR(VLOOKUP($B86,' Fridge Tracking'!$A$3:$J$999,8,FALSE), "")</f>
        <v/>
      </c>
      <c r="E86" s="31" t="str">
        <f>IFERROR(VLOOKUP($B86,' Fridge Tracking'!$A$3:$J$999,6,FALSE), "")</f>
        <v/>
      </c>
      <c r="F86" s="1" t="b">
        <v>0</v>
      </c>
      <c r="H86" s="33"/>
      <c r="I86" s="33"/>
      <c r="J86" s="33"/>
      <c r="K86" s="1"/>
      <c r="L86" s="1" t="b">
        <v>0</v>
      </c>
      <c r="M86" s="1"/>
      <c r="N86" s="1" t="b">
        <v>0</v>
      </c>
    </row>
    <row r="87" spans="1:14">
      <c r="A87" s="29" t="str">
        <f t="shared" si="0"/>
        <v/>
      </c>
      <c r="B87" s="30"/>
      <c r="C87" s="30" t="str">
        <f>IFERROR(VLOOKUP($B87,' Fridge Tracking'!$A$3:$J$999,9,FALSE), "")</f>
        <v/>
      </c>
      <c r="D87" s="31" t="str">
        <f>IFERROR(VLOOKUP($B87,' Fridge Tracking'!$A$3:$J$999,8,FALSE), "")</f>
        <v/>
      </c>
      <c r="E87" s="31" t="str">
        <f>IFERROR(VLOOKUP($B87,' Fridge Tracking'!$A$3:$J$999,6,FALSE), "")</f>
        <v/>
      </c>
      <c r="F87" s="1" t="b">
        <v>0</v>
      </c>
      <c r="H87" s="33"/>
      <c r="I87" s="33"/>
      <c r="J87" s="33"/>
      <c r="K87" s="1"/>
      <c r="L87" s="1" t="b">
        <v>0</v>
      </c>
      <c r="M87" s="1"/>
      <c r="N87" s="1" t="b">
        <v>0</v>
      </c>
    </row>
    <row r="88" spans="1:14">
      <c r="A88" s="29" t="str">
        <f t="shared" si="0"/>
        <v/>
      </c>
      <c r="B88" s="30"/>
      <c r="C88" s="30" t="str">
        <f>IFERROR(VLOOKUP($B88,' Fridge Tracking'!$A$3:$J$999,9,FALSE), "")</f>
        <v/>
      </c>
      <c r="D88" s="31" t="str">
        <f>IFERROR(VLOOKUP($B88,' Fridge Tracking'!$A$3:$J$999,8,FALSE), "")</f>
        <v/>
      </c>
      <c r="E88" s="31" t="str">
        <f>IFERROR(VLOOKUP($B88,' Fridge Tracking'!$A$3:$J$999,6,FALSE), "")</f>
        <v/>
      </c>
      <c r="F88" s="1" t="b">
        <v>0</v>
      </c>
      <c r="H88" s="33"/>
      <c r="I88" s="33"/>
      <c r="J88" s="33"/>
      <c r="K88" s="1"/>
      <c r="L88" s="1" t="b">
        <v>0</v>
      </c>
      <c r="M88" s="1"/>
      <c r="N88" s="1" t="b">
        <v>0</v>
      </c>
    </row>
    <row r="89" spans="1:14">
      <c r="A89" s="29" t="str">
        <f t="shared" si="0"/>
        <v/>
      </c>
      <c r="B89" s="30"/>
      <c r="C89" s="30" t="str">
        <f>IFERROR(VLOOKUP($B89,' Fridge Tracking'!$A$3:$J$999,9,FALSE), "")</f>
        <v/>
      </c>
      <c r="D89" s="31" t="str">
        <f>IFERROR(VLOOKUP($B89,' Fridge Tracking'!$A$3:$J$999,8,FALSE), "")</f>
        <v/>
      </c>
      <c r="E89" s="31" t="str">
        <f>IFERROR(VLOOKUP($B89,' Fridge Tracking'!$A$3:$J$999,6,FALSE), "")</f>
        <v/>
      </c>
      <c r="F89" s="1" t="b">
        <v>0</v>
      </c>
      <c r="H89" s="33"/>
      <c r="I89" s="33"/>
      <c r="J89" s="33"/>
      <c r="K89" s="1"/>
      <c r="L89" s="1" t="b">
        <v>0</v>
      </c>
      <c r="M89" s="1"/>
      <c r="N89" s="1" t="b">
        <v>0</v>
      </c>
    </row>
    <row r="90" spans="1:14">
      <c r="A90" s="29" t="str">
        <f t="shared" si="0"/>
        <v/>
      </c>
      <c r="B90" s="30"/>
      <c r="C90" s="30" t="str">
        <f>IFERROR(VLOOKUP($B90,' Fridge Tracking'!$A$3:$J$999,9,FALSE), "")</f>
        <v/>
      </c>
      <c r="D90" s="31" t="str">
        <f>IFERROR(VLOOKUP($B90,' Fridge Tracking'!$A$3:$J$999,8,FALSE), "")</f>
        <v/>
      </c>
      <c r="E90" s="31" t="str">
        <f>IFERROR(VLOOKUP($B90,' Fridge Tracking'!$A$3:$J$999,6,FALSE), "")</f>
        <v/>
      </c>
      <c r="F90" s="1" t="b">
        <v>0</v>
      </c>
      <c r="H90" s="33"/>
      <c r="I90" s="33"/>
      <c r="J90" s="33"/>
      <c r="K90" s="1"/>
      <c r="L90" s="1" t="b">
        <v>0</v>
      </c>
      <c r="M90" s="1"/>
      <c r="N90" s="1" t="b">
        <v>0</v>
      </c>
    </row>
    <row r="91" spans="1:14">
      <c r="A91" s="29" t="str">
        <f t="shared" si="0"/>
        <v/>
      </c>
      <c r="B91" s="30"/>
      <c r="C91" s="30" t="str">
        <f>IFERROR(VLOOKUP($B91,' Fridge Tracking'!$A$3:$J$999,9,FALSE), "")</f>
        <v/>
      </c>
      <c r="D91" s="31" t="str">
        <f>IFERROR(VLOOKUP($B91,' Fridge Tracking'!$A$3:$J$999,8,FALSE), "")</f>
        <v/>
      </c>
      <c r="E91" s="31" t="str">
        <f>IFERROR(VLOOKUP($B91,' Fridge Tracking'!$A$3:$J$999,6,FALSE), "")</f>
        <v/>
      </c>
      <c r="F91" s="1" t="b">
        <v>0</v>
      </c>
      <c r="H91" s="33"/>
      <c r="I91" s="33"/>
      <c r="J91" s="33"/>
      <c r="K91" s="1"/>
      <c r="L91" s="1" t="b">
        <v>0</v>
      </c>
      <c r="M91" s="1"/>
      <c r="N91" s="1" t="b">
        <v>0</v>
      </c>
    </row>
    <row r="92" spans="1:14">
      <c r="A92" s="29" t="str">
        <f t="shared" si="0"/>
        <v/>
      </c>
      <c r="B92" s="30"/>
      <c r="C92" s="30" t="str">
        <f>IFERROR(VLOOKUP($B92,' Fridge Tracking'!$A$3:$J$999,9,FALSE), "")</f>
        <v/>
      </c>
      <c r="D92" s="31" t="str">
        <f>IFERROR(VLOOKUP($B92,' Fridge Tracking'!$A$3:$J$999,8,FALSE), "")</f>
        <v/>
      </c>
      <c r="E92" s="31" t="str">
        <f>IFERROR(VLOOKUP($B92,' Fridge Tracking'!$A$3:$J$999,6,FALSE), "")</f>
        <v/>
      </c>
      <c r="F92" s="1" t="b">
        <v>0</v>
      </c>
      <c r="H92" s="33"/>
      <c r="I92" s="33"/>
      <c r="J92" s="33"/>
      <c r="K92" s="1"/>
      <c r="L92" s="1" t="b">
        <v>0</v>
      </c>
      <c r="M92" s="1"/>
      <c r="N92" s="1" t="b">
        <v>0</v>
      </c>
    </row>
    <row r="93" spans="1:14">
      <c r="A93" s="29" t="str">
        <f t="shared" si="0"/>
        <v/>
      </c>
      <c r="B93" s="30"/>
      <c r="C93" s="30" t="str">
        <f>IFERROR(VLOOKUP($B93,' Fridge Tracking'!$A$3:$J$999,9,FALSE), "")</f>
        <v/>
      </c>
      <c r="D93" s="31" t="str">
        <f>IFERROR(VLOOKUP($B93,' Fridge Tracking'!$A$3:$J$999,8,FALSE), "")</f>
        <v/>
      </c>
      <c r="E93" s="31" t="str">
        <f>IFERROR(VLOOKUP($B93,' Fridge Tracking'!$A$3:$J$999,6,FALSE), "")</f>
        <v/>
      </c>
      <c r="F93" s="1" t="b">
        <v>0</v>
      </c>
      <c r="H93" s="33"/>
      <c r="I93" s="33"/>
      <c r="J93" s="33"/>
      <c r="K93" s="1"/>
      <c r="L93" s="1" t="b">
        <v>0</v>
      </c>
      <c r="M93" s="1"/>
      <c r="N93" s="1" t="b">
        <v>0</v>
      </c>
    </row>
    <row r="94" spans="1:14">
      <c r="A94" s="29" t="str">
        <f t="shared" si="0"/>
        <v/>
      </c>
      <c r="B94" s="30"/>
      <c r="C94" s="30" t="str">
        <f>IFERROR(VLOOKUP($B94,' Fridge Tracking'!$A$3:$J$999,9,FALSE), "")</f>
        <v/>
      </c>
      <c r="D94" s="31" t="str">
        <f>IFERROR(VLOOKUP($B94,' Fridge Tracking'!$A$3:$J$999,8,FALSE), "")</f>
        <v/>
      </c>
      <c r="E94" s="31" t="str">
        <f>IFERROR(VLOOKUP($B94,' Fridge Tracking'!$A$3:$J$999,6,FALSE), "")</f>
        <v/>
      </c>
      <c r="F94" s="1" t="b">
        <v>0</v>
      </c>
      <c r="H94" s="33"/>
      <c r="I94" s="33"/>
      <c r="J94" s="33"/>
      <c r="K94" s="1"/>
      <c r="L94" s="1" t="b">
        <v>0</v>
      </c>
      <c r="M94" s="1"/>
      <c r="N94" s="1" t="b">
        <v>0</v>
      </c>
    </row>
    <row r="95" spans="1:14">
      <c r="A95" s="29" t="str">
        <f t="shared" si="0"/>
        <v/>
      </c>
      <c r="B95" s="30"/>
      <c r="C95" s="30" t="str">
        <f>IFERROR(VLOOKUP($B95,' Fridge Tracking'!$A$3:$J$999,9,FALSE), "")</f>
        <v/>
      </c>
      <c r="D95" s="31" t="str">
        <f>IFERROR(VLOOKUP($B95,' Fridge Tracking'!$A$3:$J$999,8,FALSE), "")</f>
        <v/>
      </c>
      <c r="E95" s="31" t="str">
        <f>IFERROR(VLOOKUP($B95,' Fridge Tracking'!$A$3:$J$999,6,FALSE), "")</f>
        <v/>
      </c>
      <c r="F95" s="1" t="b">
        <v>0</v>
      </c>
      <c r="H95" s="33"/>
      <c r="I95" s="33"/>
      <c r="J95" s="33"/>
      <c r="K95" s="1"/>
      <c r="L95" s="1" t="b">
        <v>0</v>
      </c>
      <c r="M95" s="1"/>
      <c r="N95" s="1" t="b">
        <v>0</v>
      </c>
    </row>
    <row r="96" spans="1:14">
      <c r="A96" s="29" t="str">
        <f t="shared" si="0"/>
        <v/>
      </c>
      <c r="B96" s="30"/>
      <c r="C96" s="30" t="str">
        <f>IFERROR(VLOOKUP($B96,' Fridge Tracking'!$A$3:$J$999,9,FALSE), "")</f>
        <v/>
      </c>
      <c r="D96" s="31" t="str">
        <f>IFERROR(VLOOKUP($B96,' Fridge Tracking'!$A$3:$J$999,8,FALSE), "")</f>
        <v/>
      </c>
      <c r="E96" s="31" t="str">
        <f>IFERROR(VLOOKUP($B96,' Fridge Tracking'!$A$3:$J$999,6,FALSE), "")</f>
        <v/>
      </c>
      <c r="F96" s="1" t="b">
        <v>0</v>
      </c>
      <c r="H96" s="33"/>
      <c r="I96" s="33"/>
      <c r="J96" s="33"/>
      <c r="K96" s="1"/>
      <c r="L96" s="1" t="b">
        <v>0</v>
      </c>
      <c r="M96" s="1"/>
      <c r="N96" s="1" t="b">
        <v>0</v>
      </c>
    </row>
    <row r="97" spans="1:14">
      <c r="A97" s="29" t="str">
        <f t="shared" si="0"/>
        <v/>
      </c>
      <c r="B97" s="30"/>
      <c r="C97" s="30" t="str">
        <f>IFERROR(VLOOKUP($B97,' Fridge Tracking'!$A$3:$J$999,9,FALSE), "")</f>
        <v/>
      </c>
      <c r="D97" s="31" t="str">
        <f>IFERROR(VLOOKUP($B97,' Fridge Tracking'!$A$3:$J$999,8,FALSE), "")</f>
        <v/>
      </c>
      <c r="E97" s="31" t="str">
        <f>IFERROR(VLOOKUP($B97,' Fridge Tracking'!$A$3:$J$999,6,FALSE), "")</f>
        <v/>
      </c>
      <c r="F97" s="1" t="b">
        <v>0</v>
      </c>
      <c r="H97" s="33"/>
      <c r="I97" s="33"/>
      <c r="J97" s="33"/>
      <c r="K97" s="1"/>
      <c r="L97" s="1" t="b">
        <v>0</v>
      </c>
      <c r="M97" s="1"/>
      <c r="N97" s="1" t="b">
        <v>0</v>
      </c>
    </row>
    <row r="98" spans="1:14">
      <c r="A98" s="29" t="str">
        <f t="shared" si="0"/>
        <v/>
      </c>
      <c r="B98" s="30"/>
      <c r="C98" s="30" t="str">
        <f>IFERROR(VLOOKUP($B98,' Fridge Tracking'!$A$3:$J$999,9,FALSE), "")</f>
        <v/>
      </c>
      <c r="D98" s="31" t="str">
        <f>IFERROR(VLOOKUP($B98,' Fridge Tracking'!$A$3:$J$999,8,FALSE), "")</f>
        <v/>
      </c>
      <c r="E98" s="31" t="str">
        <f>IFERROR(VLOOKUP($B98,' Fridge Tracking'!$A$3:$J$999,6,FALSE), "")</f>
        <v/>
      </c>
      <c r="F98" s="1" t="b">
        <v>0</v>
      </c>
      <c r="H98" s="33"/>
      <c r="I98" s="33"/>
      <c r="J98" s="33"/>
      <c r="K98" s="1"/>
      <c r="L98" s="1" t="b">
        <v>0</v>
      </c>
      <c r="M98" s="1"/>
      <c r="N98" s="1" t="b">
        <v>0</v>
      </c>
    </row>
    <row r="99" spans="1:14">
      <c r="A99" s="29" t="str">
        <f t="shared" si="0"/>
        <v/>
      </c>
      <c r="B99" s="30"/>
      <c r="C99" s="30" t="str">
        <f>IFERROR(VLOOKUP($B99,' Fridge Tracking'!$A$3:$J$999,9,FALSE), "")</f>
        <v/>
      </c>
      <c r="D99" s="31" t="str">
        <f>IFERROR(VLOOKUP($B99,' Fridge Tracking'!$A$3:$J$999,8,FALSE), "")</f>
        <v/>
      </c>
      <c r="E99" s="31" t="str">
        <f>IFERROR(VLOOKUP($B99,' Fridge Tracking'!$A$3:$J$999,6,FALSE), "")</f>
        <v/>
      </c>
      <c r="F99" s="1" t="b">
        <v>0</v>
      </c>
      <c r="H99" s="33"/>
      <c r="I99" s="33"/>
      <c r="J99" s="33"/>
      <c r="K99" s="1"/>
      <c r="L99" s="1" t="b">
        <v>0</v>
      </c>
      <c r="M99" s="1"/>
      <c r="N99" s="1" t="b">
        <v>0</v>
      </c>
    </row>
    <row r="100" spans="1:14">
      <c r="A100" s="29" t="str">
        <f t="shared" si="0"/>
        <v/>
      </c>
      <c r="B100" s="30"/>
      <c r="C100" s="30" t="str">
        <f>IFERROR(VLOOKUP($B100,' Fridge Tracking'!$A$3:$J$999,9,FALSE), "")</f>
        <v/>
      </c>
      <c r="D100" s="31" t="str">
        <f>IFERROR(VLOOKUP($B100,' Fridge Tracking'!$A$3:$J$999,8,FALSE), "")</f>
        <v/>
      </c>
      <c r="E100" s="31" t="str">
        <f>IFERROR(VLOOKUP($B100,' Fridge Tracking'!$A$3:$J$999,6,FALSE), "")</f>
        <v/>
      </c>
      <c r="F100" s="1" t="b">
        <v>0</v>
      </c>
      <c r="H100" s="33"/>
      <c r="I100" s="33"/>
      <c r="J100" s="33"/>
      <c r="K100" s="1"/>
      <c r="L100" s="1" t="b">
        <v>0</v>
      </c>
      <c r="M100" s="1"/>
      <c r="N100" s="1" t="b">
        <v>0</v>
      </c>
    </row>
    <row r="101" spans="1:14">
      <c r="A101" s="29" t="str">
        <f t="shared" si="0"/>
        <v/>
      </c>
      <c r="B101" s="30"/>
      <c r="C101" s="30" t="str">
        <f>IFERROR(VLOOKUP($B101,' Fridge Tracking'!$A$3:$J$999,9,FALSE), "")</f>
        <v/>
      </c>
      <c r="D101" s="31" t="str">
        <f>IFERROR(VLOOKUP($B101,' Fridge Tracking'!$A$3:$J$999,8,FALSE), "")</f>
        <v/>
      </c>
      <c r="E101" s="31" t="str">
        <f>IFERROR(VLOOKUP($B101,' Fridge Tracking'!$A$3:$J$999,6,FALSE), "")</f>
        <v/>
      </c>
      <c r="F101" s="1" t="b">
        <v>0</v>
      </c>
      <c r="H101" s="33"/>
      <c r="I101" s="33"/>
      <c r="J101" s="33"/>
      <c r="K101" s="1"/>
      <c r="L101" s="1" t="b">
        <v>0</v>
      </c>
      <c r="M101" s="1"/>
      <c r="N101" s="1" t="b">
        <v>0</v>
      </c>
    </row>
    <row r="102" spans="1:14">
      <c r="A102" s="29" t="str">
        <f t="shared" si="0"/>
        <v/>
      </c>
      <c r="B102" s="30"/>
      <c r="C102" s="30" t="str">
        <f>IFERROR(VLOOKUP($B102,' Fridge Tracking'!$A$3:$J$999,9,FALSE), "")</f>
        <v/>
      </c>
      <c r="D102" s="31" t="str">
        <f>IFERROR(VLOOKUP($B102,' Fridge Tracking'!$A$3:$J$999,8,FALSE), "")</f>
        <v/>
      </c>
      <c r="E102" s="31" t="str">
        <f>IFERROR(VLOOKUP($B102,' Fridge Tracking'!$A$3:$J$999,6,FALSE), "")</f>
        <v/>
      </c>
      <c r="F102" s="1" t="b">
        <v>0</v>
      </c>
      <c r="H102" s="33"/>
      <c r="I102" s="33"/>
      <c r="J102" s="33"/>
      <c r="K102" s="1"/>
      <c r="L102" s="1" t="b">
        <v>0</v>
      </c>
      <c r="M102" s="1"/>
      <c r="N102" s="1" t="b">
        <v>0</v>
      </c>
    </row>
    <row r="103" spans="1:14">
      <c r="A103" s="29" t="str">
        <f t="shared" si="0"/>
        <v/>
      </c>
      <c r="B103" s="30"/>
      <c r="C103" s="30" t="str">
        <f>IFERROR(VLOOKUP($B103,' Fridge Tracking'!$A$3:$J$999,9,FALSE), "")</f>
        <v/>
      </c>
      <c r="D103" s="31" t="str">
        <f>IFERROR(VLOOKUP($B103,' Fridge Tracking'!$A$3:$J$999,8,FALSE), "")</f>
        <v/>
      </c>
      <c r="E103" s="31" t="str">
        <f>IFERROR(VLOOKUP($B103,' Fridge Tracking'!$A$3:$J$999,6,FALSE), "")</f>
        <v/>
      </c>
      <c r="F103" s="1" t="b">
        <v>0</v>
      </c>
      <c r="H103" s="33"/>
      <c r="I103" s="33"/>
      <c r="J103" s="33"/>
      <c r="K103" s="1"/>
      <c r="L103" s="1" t="b">
        <v>0</v>
      </c>
      <c r="M103" s="1"/>
      <c r="N103" s="1" t="b">
        <v>0</v>
      </c>
    </row>
    <row r="104" spans="1:14">
      <c r="A104" s="29" t="str">
        <f t="shared" si="0"/>
        <v/>
      </c>
      <c r="B104" s="30"/>
      <c r="C104" s="30" t="str">
        <f>IFERROR(VLOOKUP($B104,' Fridge Tracking'!$A$3:$J$999,9,FALSE), "")</f>
        <v/>
      </c>
      <c r="D104" s="31" t="str">
        <f>IFERROR(VLOOKUP($B104,' Fridge Tracking'!$A$3:$J$999,8,FALSE), "")</f>
        <v/>
      </c>
      <c r="E104" s="31" t="str">
        <f>IFERROR(VLOOKUP($B104,' Fridge Tracking'!$A$3:$J$999,6,FALSE), "")</f>
        <v/>
      </c>
      <c r="F104" s="1" t="b">
        <v>0</v>
      </c>
      <c r="H104" s="33"/>
      <c r="I104" s="33"/>
      <c r="J104" s="33"/>
      <c r="K104" s="1"/>
      <c r="L104" s="1" t="b">
        <v>0</v>
      </c>
      <c r="M104" s="1"/>
      <c r="N104" s="1" t="b">
        <v>0</v>
      </c>
    </row>
    <row r="105" spans="1:14">
      <c r="A105" s="29" t="str">
        <f t="shared" si="0"/>
        <v/>
      </c>
      <c r="B105" s="30"/>
      <c r="C105" s="30" t="str">
        <f>IFERROR(VLOOKUP($B105,' Fridge Tracking'!$A$3:$J$999,9,FALSE), "")</f>
        <v/>
      </c>
      <c r="D105" s="31" t="str">
        <f>IFERROR(VLOOKUP($B105,' Fridge Tracking'!$A$3:$J$999,8,FALSE), "")</f>
        <v/>
      </c>
      <c r="E105" s="31" t="str">
        <f>IFERROR(VLOOKUP($B105,' Fridge Tracking'!$A$3:$J$999,6,FALSE), "")</f>
        <v/>
      </c>
      <c r="F105" s="1" t="b">
        <v>0</v>
      </c>
      <c r="H105" s="33"/>
      <c r="I105" s="33"/>
      <c r="J105" s="33"/>
      <c r="K105" s="1"/>
      <c r="L105" s="1" t="b">
        <v>0</v>
      </c>
      <c r="M105" s="1"/>
      <c r="N105" s="1" t="b">
        <v>0</v>
      </c>
    </row>
    <row r="106" spans="1:14">
      <c r="A106" s="29" t="str">
        <f t="shared" si="0"/>
        <v/>
      </c>
      <c r="B106" s="30"/>
      <c r="C106" s="30" t="str">
        <f>IFERROR(VLOOKUP($B106,' Fridge Tracking'!$A$3:$J$999,9,FALSE), "")</f>
        <v/>
      </c>
      <c r="D106" s="31" t="str">
        <f>IFERROR(VLOOKUP($B106,' Fridge Tracking'!$A$3:$J$999,8,FALSE), "")</f>
        <v/>
      </c>
      <c r="E106" s="31" t="str">
        <f>IFERROR(VLOOKUP($B106,' Fridge Tracking'!$A$3:$J$999,6,FALSE), "")</f>
        <v/>
      </c>
      <c r="F106" s="1" t="b">
        <v>0</v>
      </c>
      <c r="H106" s="33"/>
      <c r="I106" s="33"/>
      <c r="J106" s="33"/>
      <c r="K106" s="1"/>
      <c r="L106" s="1" t="b">
        <v>0</v>
      </c>
      <c r="M106" s="1"/>
      <c r="N106" s="1" t="b">
        <v>0</v>
      </c>
    </row>
    <row r="107" spans="1:14">
      <c r="A107" s="29" t="str">
        <f t="shared" si="0"/>
        <v/>
      </c>
      <c r="B107" s="30"/>
      <c r="C107" s="30" t="str">
        <f>IFERROR(VLOOKUP($B107,' Fridge Tracking'!$A$3:$J$999,9,FALSE), "")</f>
        <v/>
      </c>
      <c r="D107" s="31" t="str">
        <f>IFERROR(VLOOKUP($B107,' Fridge Tracking'!$A$3:$J$999,8,FALSE), "")</f>
        <v/>
      </c>
      <c r="E107" s="31" t="str">
        <f>IFERROR(VLOOKUP($B107,' Fridge Tracking'!$A$3:$J$999,6,FALSE), "")</f>
        <v/>
      </c>
      <c r="F107" s="1" t="b">
        <v>0</v>
      </c>
      <c r="H107" s="33"/>
      <c r="I107" s="33"/>
      <c r="J107" s="33"/>
      <c r="K107" s="1"/>
      <c r="L107" s="1" t="b">
        <v>0</v>
      </c>
      <c r="M107" s="1"/>
      <c r="N107" s="1" t="b">
        <v>0</v>
      </c>
    </row>
    <row r="108" spans="1:14">
      <c r="A108" s="29" t="str">
        <f t="shared" si="0"/>
        <v/>
      </c>
      <c r="B108" s="30"/>
      <c r="C108" s="30" t="str">
        <f>IFERROR(VLOOKUP($B108,' Fridge Tracking'!$A$3:$J$999,9,FALSE), "")</f>
        <v/>
      </c>
      <c r="D108" s="31" t="str">
        <f>IFERROR(VLOOKUP($B108,' Fridge Tracking'!$A$3:$J$999,8,FALSE), "")</f>
        <v/>
      </c>
      <c r="E108" s="31" t="str">
        <f>IFERROR(VLOOKUP($B108,' Fridge Tracking'!$A$3:$J$999,6,FALSE), "")</f>
        <v/>
      </c>
      <c r="F108" s="1" t="b">
        <v>0</v>
      </c>
      <c r="H108" s="33"/>
      <c r="I108" s="33"/>
      <c r="J108" s="33"/>
      <c r="K108" s="1"/>
      <c r="L108" s="1" t="b">
        <v>0</v>
      </c>
      <c r="M108" s="1"/>
      <c r="N108" s="1" t="b">
        <v>0</v>
      </c>
    </row>
    <row r="109" spans="1:14">
      <c r="A109" s="29" t="str">
        <f t="shared" si="0"/>
        <v/>
      </c>
      <c r="B109" s="30"/>
      <c r="C109" s="30" t="str">
        <f>IFERROR(VLOOKUP($B109,' Fridge Tracking'!$A$3:$J$999,9,FALSE), "")</f>
        <v/>
      </c>
      <c r="D109" s="31" t="str">
        <f>IFERROR(VLOOKUP($B109,' Fridge Tracking'!$A$3:$J$999,8,FALSE), "")</f>
        <v/>
      </c>
      <c r="E109" s="31" t="str">
        <f>IFERROR(VLOOKUP($B109,' Fridge Tracking'!$A$3:$J$999,6,FALSE), "")</f>
        <v/>
      </c>
      <c r="F109" s="1" t="b">
        <v>0</v>
      </c>
      <c r="H109" s="33"/>
      <c r="I109" s="33"/>
      <c r="J109" s="33"/>
      <c r="K109" s="1"/>
      <c r="L109" s="1" t="b">
        <v>0</v>
      </c>
      <c r="M109" s="1"/>
      <c r="N109" s="1" t="b">
        <v>0</v>
      </c>
    </row>
    <row r="110" spans="1:14">
      <c r="A110" s="29" t="str">
        <f t="shared" si="0"/>
        <v/>
      </c>
      <c r="B110" s="30"/>
      <c r="C110" s="30" t="str">
        <f>IFERROR(VLOOKUP($B110,' Fridge Tracking'!$A$3:$J$999,9,FALSE), "")</f>
        <v/>
      </c>
      <c r="D110" s="31" t="str">
        <f>IFERROR(VLOOKUP($B110,' Fridge Tracking'!$A$3:$J$999,8,FALSE), "")</f>
        <v/>
      </c>
      <c r="E110" s="31" t="str">
        <f>IFERROR(VLOOKUP($B110,' Fridge Tracking'!$A$3:$J$999,6,FALSE), "")</f>
        <v/>
      </c>
      <c r="F110" s="1" t="b">
        <v>0</v>
      </c>
      <c r="H110" s="33"/>
      <c r="I110" s="33"/>
      <c r="J110" s="33"/>
      <c r="K110" s="1"/>
      <c r="L110" s="1" t="b">
        <v>0</v>
      </c>
      <c r="M110" s="1"/>
      <c r="N110" s="1" t="b">
        <v>0</v>
      </c>
    </row>
    <row r="111" spans="1:14">
      <c r="A111" s="29" t="str">
        <f t="shared" si="0"/>
        <v/>
      </c>
      <c r="B111" s="30"/>
      <c r="C111" s="30" t="str">
        <f>IFERROR(VLOOKUP($B111,' Fridge Tracking'!$A$3:$J$999,9,FALSE), "")</f>
        <v/>
      </c>
      <c r="D111" s="31" t="str">
        <f>IFERROR(VLOOKUP($B111,' Fridge Tracking'!$A$3:$J$999,8,FALSE), "")</f>
        <v/>
      </c>
      <c r="E111" s="31" t="str">
        <f>IFERROR(VLOOKUP($B111,' Fridge Tracking'!$A$3:$J$999,6,FALSE), "")</f>
        <v/>
      </c>
      <c r="F111" s="1" t="b">
        <v>0</v>
      </c>
      <c r="H111" s="33"/>
      <c r="I111" s="33"/>
      <c r="J111" s="33"/>
      <c r="K111" s="1"/>
      <c r="L111" s="1" t="b">
        <v>0</v>
      </c>
      <c r="M111" s="1"/>
      <c r="N111" s="1" t="b">
        <v>0</v>
      </c>
    </row>
    <row r="112" spans="1:14">
      <c r="A112" s="29" t="str">
        <f t="shared" si="0"/>
        <v/>
      </c>
      <c r="B112" s="30"/>
      <c r="C112" s="30" t="str">
        <f>IFERROR(VLOOKUP($B112,' Fridge Tracking'!$A$3:$J$999,9,FALSE), "")</f>
        <v/>
      </c>
      <c r="D112" s="31" t="str">
        <f>IFERROR(VLOOKUP($B112,' Fridge Tracking'!$A$3:$J$999,8,FALSE), "")</f>
        <v/>
      </c>
      <c r="E112" s="31" t="str">
        <f>IFERROR(VLOOKUP($B112,' Fridge Tracking'!$A$3:$J$999,6,FALSE), "")</f>
        <v/>
      </c>
      <c r="F112" s="1" t="b">
        <v>0</v>
      </c>
      <c r="H112" s="33"/>
      <c r="I112" s="33"/>
      <c r="J112" s="33"/>
      <c r="K112" s="1"/>
      <c r="L112" s="1" t="b">
        <v>0</v>
      </c>
      <c r="M112" s="1"/>
      <c r="N112" s="1" t="b">
        <v>0</v>
      </c>
    </row>
    <row r="113" spans="1:14">
      <c r="A113" s="29" t="str">
        <f t="shared" si="0"/>
        <v/>
      </c>
      <c r="B113" s="30"/>
      <c r="C113" s="30" t="str">
        <f>IFERROR(VLOOKUP($B113,' Fridge Tracking'!$A$3:$J$999,9,FALSE), "")</f>
        <v/>
      </c>
      <c r="D113" s="31" t="str">
        <f>IFERROR(VLOOKUP($B113,' Fridge Tracking'!$A$3:$J$999,8,FALSE), "")</f>
        <v/>
      </c>
      <c r="E113" s="31" t="str">
        <f>IFERROR(VLOOKUP($B113,' Fridge Tracking'!$A$3:$J$999,6,FALSE), "")</f>
        <v/>
      </c>
      <c r="F113" s="1" t="b">
        <v>0</v>
      </c>
      <c r="H113" s="33"/>
      <c r="I113" s="33"/>
      <c r="J113" s="33"/>
      <c r="K113" s="1"/>
      <c r="L113" s="1" t="b">
        <v>0</v>
      </c>
      <c r="M113" s="1"/>
      <c r="N113" s="1" t="b">
        <v>0</v>
      </c>
    </row>
    <row r="114" spans="1:14">
      <c r="A114" s="29" t="str">
        <f t="shared" si="0"/>
        <v/>
      </c>
      <c r="B114" s="30"/>
      <c r="C114" s="30" t="str">
        <f>IFERROR(VLOOKUP($B114,' Fridge Tracking'!$A$3:$J$999,9,FALSE), "")</f>
        <v/>
      </c>
      <c r="D114" s="31" t="str">
        <f>IFERROR(VLOOKUP($B114,' Fridge Tracking'!$A$3:$J$999,8,FALSE), "")</f>
        <v/>
      </c>
      <c r="E114" s="31" t="str">
        <f>IFERROR(VLOOKUP($B114,' Fridge Tracking'!$A$3:$J$999,6,FALSE), "")</f>
        <v/>
      </c>
      <c r="F114" s="1" t="b">
        <v>0</v>
      </c>
      <c r="H114" s="33"/>
      <c r="I114" s="33"/>
      <c r="J114" s="33"/>
      <c r="K114" s="1"/>
      <c r="L114" s="1" t="b">
        <v>0</v>
      </c>
      <c r="M114" s="1"/>
      <c r="N114" s="1" t="b">
        <v>0</v>
      </c>
    </row>
    <row r="115" spans="1:14">
      <c r="A115" s="29" t="str">
        <f t="shared" si="0"/>
        <v/>
      </c>
      <c r="B115" s="30"/>
      <c r="C115" s="30" t="str">
        <f>IFERROR(VLOOKUP($B115,' Fridge Tracking'!$A$3:$J$999,9,FALSE), "")</f>
        <v/>
      </c>
      <c r="D115" s="31" t="str">
        <f>IFERROR(VLOOKUP($B115,' Fridge Tracking'!$A$3:$J$999,8,FALSE), "")</f>
        <v/>
      </c>
      <c r="E115" s="31" t="str">
        <f>IFERROR(VLOOKUP($B115,' Fridge Tracking'!$A$3:$J$999,6,FALSE), "")</f>
        <v/>
      </c>
      <c r="F115" s="1" t="b">
        <v>0</v>
      </c>
      <c r="H115" s="33"/>
      <c r="I115" s="33"/>
      <c r="J115" s="33"/>
      <c r="K115" s="1"/>
      <c r="L115" s="1" t="b">
        <v>0</v>
      </c>
      <c r="M115" s="1"/>
      <c r="N115" s="1" t="b">
        <v>0</v>
      </c>
    </row>
    <row r="116" spans="1:14">
      <c r="A116" s="29" t="str">
        <f t="shared" si="0"/>
        <v/>
      </c>
      <c r="B116" s="30"/>
      <c r="C116" s="30" t="str">
        <f>IFERROR(VLOOKUP($B116,' Fridge Tracking'!$A$3:$J$999,9,FALSE), "")</f>
        <v/>
      </c>
      <c r="D116" s="31" t="str">
        <f>IFERROR(VLOOKUP($B116,' Fridge Tracking'!$A$3:$J$999,8,FALSE), "")</f>
        <v/>
      </c>
      <c r="E116" s="31" t="str">
        <f>IFERROR(VLOOKUP($B116,' Fridge Tracking'!$A$3:$J$999,6,FALSE), "")</f>
        <v/>
      </c>
      <c r="F116" s="1" t="b">
        <v>0</v>
      </c>
      <c r="H116" s="33"/>
      <c r="I116" s="33"/>
      <c r="J116" s="33"/>
      <c r="K116" s="1"/>
      <c r="L116" s="1" t="b">
        <v>0</v>
      </c>
      <c r="M116" s="1"/>
      <c r="N116" s="1" t="b">
        <v>0</v>
      </c>
    </row>
    <row r="117" spans="1:14">
      <c r="A117" s="29" t="str">
        <f t="shared" si="0"/>
        <v/>
      </c>
      <c r="B117" s="30"/>
      <c r="C117" s="30" t="str">
        <f>IFERROR(VLOOKUP($B117,' Fridge Tracking'!$A$3:$J$999,9,FALSE), "")</f>
        <v/>
      </c>
      <c r="D117" s="31" t="str">
        <f>IFERROR(VLOOKUP($B117,' Fridge Tracking'!$A$3:$J$999,8,FALSE), "")</f>
        <v/>
      </c>
      <c r="E117" s="31" t="str">
        <f>IFERROR(VLOOKUP($B117,' Fridge Tracking'!$A$3:$J$999,6,FALSE), "")</f>
        <v/>
      </c>
      <c r="F117" s="1" t="b">
        <v>0</v>
      </c>
      <c r="H117" s="33"/>
      <c r="I117" s="33"/>
      <c r="J117" s="33"/>
      <c r="K117" s="1"/>
      <c r="L117" s="1" t="b">
        <v>0</v>
      </c>
      <c r="M117" s="1"/>
      <c r="N117" s="1" t="b">
        <v>0</v>
      </c>
    </row>
    <row r="118" spans="1:14">
      <c r="A118" s="29" t="str">
        <f t="shared" si="0"/>
        <v/>
      </c>
      <c r="B118" s="30"/>
      <c r="C118" s="30" t="str">
        <f>IFERROR(VLOOKUP($B118,' Fridge Tracking'!$A$3:$J$999,9,FALSE), "")</f>
        <v/>
      </c>
      <c r="D118" s="31" t="str">
        <f>IFERROR(VLOOKUP($B118,' Fridge Tracking'!$A$3:$J$999,8,FALSE), "")</f>
        <v/>
      </c>
      <c r="E118" s="31" t="str">
        <f>IFERROR(VLOOKUP($B118,' Fridge Tracking'!$A$3:$J$999,6,FALSE), "")</f>
        <v/>
      </c>
      <c r="F118" s="1" t="b">
        <v>0</v>
      </c>
      <c r="H118" s="33"/>
      <c r="I118" s="33"/>
      <c r="J118" s="33"/>
      <c r="K118" s="1"/>
      <c r="L118" s="1" t="b">
        <v>0</v>
      </c>
      <c r="M118" s="1"/>
      <c r="N118" s="1" t="b">
        <v>0</v>
      </c>
    </row>
    <row r="119" spans="1:14">
      <c r="A119" s="29" t="str">
        <f t="shared" si="0"/>
        <v/>
      </c>
      <c r="B119" s="30"/>
      <c r="C119" s="30" t="str">
        <f>IFERROR(VLOOKUP($B119,' Fridge Tracking'!$A$3:$J$999,9,FALSE), "")</f>
        <v/>
      </c>
      <c r="D119" s="31" t="str">
        <f>IFERROR(VLOOKUP($B119,' Fridge Tracking'!$A$3:$J$999,8,FALSE), "")</f>
        <v/>
      </c>
      <c r="E119" s="31" t="str">
        <f>IFERROR(VLOOKUP($B119,' Fridge Tracking'!$A$3:$J$999,6,FALSE), "")</f>
        <v/>
      </c>
      <c r="F119" s="1" t="b">
        <v>0</v>
      </c>
      <c r="H119" s="33"/>
      <c r="I119" s="33"/>
      <c r="J119" s="33"/>
      <c r="K119" s="1"/>
      <c r="L119" s="1" t="b">
        <v>0</v>
      </c>
      <c r="M119" s="1"/>
      <c r="N119" s="1" t="b">
        <v>0</v>
      </c>
    </row>
    <row r="120" spans="1:14">
      <c r="A120" s="29" t="str">
        <f t="shared" si="0"/>
        <v/>
      </c>
      <c r="B120" s="30"/>
      <c r="C120" s="30" t="str">
        <f>IFERROR(VLOOKUP($B120,' Fridge Tracking'!$A$3:$J$999,9,FALSE), "")</f>
        <v/>
      </c>
      <c r="D120" s="31" t="str">
        <f>IFERROR(VLOOKUP($B120,' Fridge Tracking'!$A$3:$J$999,8,FALSE), "")</f>
        <v/>
      </c>
      <c r="E120" s="31" t="str">
        <f>IFERROR(VLOOKUP($B120,' Fridge Tracking'!$A$3:$J$999,6,FALSE), "")</f>
        <v/>
      </c>
      <c r="F120" s="1" t="b">
        <v>0</v>
      </c>
      <c r="H120" s="33"/>
      <c r="I120" s="33"/>
      <c r="J120" s="33"/>
      <c r="K120" s="1"/>
      <c r="L120" s="1" t="b">
        <v>0</v>
      </c>
      <c r="M120" s="1"/>
      <c r="N120" s="1" t="b">
        <v>0</v>
      </c>
    </row>
    <row r="121" spans="1:14">
      <c r="A121" s="29" t="str">
        <f t="shared" si="0"/>
        <v/>
      </c>
      <c r="B121" s="30"/>
      <c r="C121" s="30" t="str">
        <f>IFERROR(VLOOKUP($B121,' Fridge Tracking'!$A$3:$J$999,9,FALSE), "")</f>
        <v/>
      </c>
      <c r="D121" s="31" t="str">
        <f>IFERROR(VLOOKUP($B121,' Fridge Tracking'!$A$3:$J$999,8,FALSE), "")</f>
        <v/>
      </c>
      <c r="E121" s="31" t="str">
        <f>IFERROR(VLOOKUP($B121,' Fridge Tracking'!$A$3:$J$999,6,FALSE), "")</f>
        <v/>
      </c>
      <c r="F121" s="1" t="b">
        <v>0</v>
      </c>
      <c r="H121" s="33"/>
      <c r="I121" s="33"/>
      <c r="J121" s="33"/>
      <c r="K121" s="1"/>
      <c r="L121" s="1" t="b">
        <v>0</v>
      </c>
      <c r="M121" s="1"/>
      <c r="N121" s="1" t="b">
        <v>0</v>
      </c>
    </row>
    <row r="122" spans="1:14">
      <c r="A122" s="29" t="str">
        <f t="shared" si="0"/>
        <v/>
      </c>
      <c r="B122" s="30"/>
      <c r="C122" s="30" t="str">
        <f>IFERROR(VLOOKUP($B122,' Fridge Tracking'!$A$3:$J$999,9,FALSE), "")</f>
        <v/>
      </c>
      <c r="D122" s="31" t="str">
        <f>IFERROR(VLOOKUP($B122,' Fridge Tracking'!$A$3:$J$999,8,FALSE), "")</f>
        <v/>
      </c>
      <c r="E122" s="31" t="str">
        <f>IFERROR(VLOOKUP($B122,' Fridge Tracking'!$A$3:$J$999,6,FALSE), "")</f>
        <v/>
      </c>
      <c r="F122" s="1" t="b">
        <v>0</v>
      </c>
      <c r="H122" s="33"/>
      <c r="I122" s="33"/>
      <c r="J122" s="33"/>
      <c r="K122" s="1"/>
      <c r="L122" s="1" t="b">
        <v>0</v>
      </c>
      <c r="M122" s="1"/>
      <c r="N122" s="1" t="b">
        <v>0</v>
      </c>
    </row>
    <row r="123" spans="1:14">
      <c r="A123" s="29" t="str">
        <f t="shared" si="0"/>
        <v/>
      </c>
      <c r="B123" s="30"/>
      <c r="C123" s="30" t="str">
        <f>IFERROR(VLOOKUP($B123,' Fridge Tracking'!$A$3:$J$999,9,FALSE), "")</f>
        <v/>
      </c>
      <c r="D123" s="31" t="str">
        <f>IFERROR(VLOOKUP($B123,' Fridge Tracking'!$A$3:$J$999,8,FALSE), "")</f>
        <v/>
      </c>
      <c r="E123" s="31" t="str">
        <f>IFERROR(VLOOKUP($B123,' Fridge Tracking'!$A$3:$J$999,6,FALSE), "")</f>
        <v/>
      </c>
      <c r="F123" s="1" t="b">
        <v>0</v>
      </c>
      <c r="H123" s="33"/>
      <c r="I123" s="33"/>
      <c r="J123" s="33"/>
      <c r="K123" s="1"/>
      <c r="L123" s="1" t="b">
        <v>0</v>
      </c>
      <c r="M123" s="1"/>
      <c r="N123" s="1" t="b">
        <v>0</v>
      </c>
    </row>
    <row r="124" spans="1:14">
      <c r="A124" s="29" t="str">
        <f t="shared" si="0"/>
        <v/>
      </c>
      <c r="B124" s="30"/>
      <c r="C124" s="30" t="str">
        <f>IFERROR(VLOOKUP($B124,' Fridge Tracking'!$A$3:$J$999,9,FALSE), "")</f>
        <v/>
      </c>
      <c r="D124" s="31" t="str">
        <f>IFERROR(VLOOKUP($B124,' Fridge Tracking'!$A$3:$J$999,8,FALSE), "")</f>
        <v/>
      </c>
      <c r="E124" s="31" t="str">
        <f>IFERROR(VLOOKUP($B124,' Fridge Tracking'!$A$3:$J$999,6,FALSE), "")</f>
        <v/>
      </c>
      <c r="F124" s="1" t="b">
        <v>0</v>
      </c>
      <c r="H124" s="33"/>
      <c r="I124" s="33"/>
      <c r="J124" s="33"/>
      <c r="K124" s="1"/>
      <c r="L124" s="1" t="b">
        <v>0</v>
      </c>
      <c r="M124" s="1"/>
      <c r="N124" s="1" t="b">
        <v>0</v>
      </c>
    </row>
    <row r="125" spans="1:14">
      <c r="A125" s="29" t="str">
        <f t="shared" si="0"/>
        <v/>
      </c>
      <c r="B125" s="30"/>
      <c r="C125" s="30" t="str">
        <f>IFERROR(VLOOKUP($B125,' Fridge Tracking'!$A$3:$J$999,9,FALSE), "")</f>
        <v/>
      </c>
      <c r="D125" s="31" t="str">
        <f>IFERROR(VLOOKUP($B125,' Fridge Tracking'!$A$3:$J$999,8,FALSE), "")</f>
        <v/>
      </c>
      <c r="E125" s="31" t="str">
        <f>IFERROR(VLOOKUP($B125,' Fridge Tracking'!$A$3:$J$999,6,FALSE), "")</f>
        <v/>
      </c>
      <c r="F125" s="1" t="b">
        <v>0</v>
      </c>
      <c r="H125" s="33"/>
      <c r="I125" s="33"/>
      <c r="J125" s="33"/>
      <c r="K125" s="1"/>
      <c r="L125" s="1" t="b">
        <v>0</v>
      </c>
      <c r="M125" s="1"/>
      <c r="N125" s="1" t="b">
        <v>0</v>
      </c>
    </row>
    <row r="126" spans="1:14">
      <c r="A126" s="29" t="str">
        <f t="shared" si="0"/>
        <v/>
      </c>
      <c r="B126" s="30"/>
      <c r="C126" s="30" t="str">
        <f>IFERROR(VLOOKUP($B126,' Fridge Tracking'!$A$3:$J$999,9,FALSE), "")</f>
        <v/>
      </c>
      <c r="D126" s="31" t="str">
        <f>IFERROR(VLOOKUP($B126,' Fridge Tracking'!$A$3:$J$999,8,FALSE), "")</f>
        <v/>
      </c>
      <c r="E126" s="31" t="str">
        <f>IFERROR(VLOOKUP($B126,' Fridge Tracking'!$A$3:$J$999,6,FALSE), "")</f>
        <v/>
      </c>
      <c r="F126" s="1" t="b">
        <v>0</v>
      </c>
      <c r="H126" s="33"/>
      <c r="I126" s="33"/>
      <c r="J126" s="33"/>
      <c r="K126" s="1"/>
      <c r="L126" s="1" t="b">
        <v>0</v>
      </c>
      <c r="M126" s="1"/>
      <c r="N126" s="1" t="b">
        <v>0</v>
      </c>
    </row>
    <row r="127" spans="1:14">
      <c r="A127" s="29" t="str">
        <f t="shared" si="0"/>
        <v/>
      </c>
      <c r="B127" s="30"/>
      <c r="C127" s="30" t="str">
        <f>IFERROR(VLOOKUP($B127,' Fridge Tracking'!$A$3:$J$999,9,FALSE), "")</f>
        <v/>
      </c>
      <c r="D127" s="31" t="str">
        <f>IFERROR(VLOOKUP($B127,' Fridge Tracking'!$A$3:$J$999,8,FALSE), "")</f>
        <v/>
      </c>
      <c r="E127" s="31" t="str">
        <f>IFERROR(VLOOKUP($B127,' Fridge Tracking'!$A$3:$J$999,6,FALSE), "")</f>
        <v/>
      </c>
      <c r="F127" s="1" t="b">
        <v>0</v>
      </c>
      <c r="H127" s="33"/>
      <c r="I127" s="33"/>
      <c r="J127" s="33"/>
      <c r="K127" s="1"/>
      <c r="L127" s="1" t="b">
        <v>0</v>
      </c>
      <c r="M127" s="1"/>
      <c r="N127" s="1" t="b">
        <v>0</v>
      </c>
    </row>
    <row r="128" spans="1:14">
      <c r="A128" s="29" t="str">
        <f t="shared" si="0"/>
        <v/>
      </c>
      <c r="B128" s="30"/>
      <c r="C128" s="30" t="str">
        <f>IFERROR(VLOOKUP($B128,' Fridge Tracking'!$A$3:$J$999,9,FALSE), "")</f>
        <v/>
      </c>
      <c r="D128" s="31" t="str">
        <f>IFERROR(VLOOKUP($B128,' Fridge Tracking'!$A$3:$J$999,8,FALSE), "")</f>
        <v/>
      </c>
      <c r="E128" s="31" t="str">
        <f>IFERROR(VLOOKUP($B128,' Fridge Tracking'!$A$3:$J$999,6,FALSE), "")</f>
        <v/>
      </c>
      <c r="F128" s="1" t="b">
        <v>0</v>
      </c>
      <c r="H128" s="33"/>
      <c r="I128" s="33"/>
      <c r="J128" s="33"/>
      <c r="K128" s="1"/>
      <c r="L128" s="1" t="b">
        <v>0</v>
      </c>
      <c r="M128" s="1"/>
      <c r="N128" s="1" t="b">
        <v>0</v>
      </c>
    </row>
    <row r="129" spans="1:14">
      <c r="A129" s="29" t="str">
        <f t="shared" si="0"/>
        <v/>
      </c>
      <c r="B129" s="30"/>
      <c r="C129" s="30" t="str">
        <f>IFERROR(VLOOKUP($B129,' Fridge Tracking'!$A$3:$J$999,9,FALSE), "")</f>
        <v/>
      </c>
      <c r="D129" s="31" t="str">
        <f>IFERROR(VLOOKUP($B129,' Fridge Tracking'!$A$3:$J$999,8,FALSE), "")</f>
        <v/>
      </c>
      <c r="E129" s="31" t="str">
        <f>IFERROR(VLOOKUP($B129,' Fridge Tracking'!$A$3:$J$999,6,FALSE), "")</f>
        <v/>
      </c>
      <c r="F129" s="1" t="b">
        <v>0</v>
      </c>
      <c r="H129" s="33"/>
      <c r="I129" s="33"/>
      <c r="J129" s="33"/>
      <c r="K129" s="1"/>
      <c r="L129" s="1" t="b">
        <v>0</v>
      </c>
      <c r="M129" s="1"/>
      <c r="N129" s="1" t="b">
        <v>0</v>
      </c>
    </row>
    <row r="130" spans="1:14">
      <c r="A130" s="29" t="str">
        <f t="shared" si="0"/>
        <v/>
      </c>
      <c r="B130" s="30"/>
      <c r="C130" s="30" t="str">
        <f>IFERROR(VLOOKUP($B130,' Fridge Tracking'!$A$3:$J$999,9,FALSE), "")</f>
        <v/>
      </c>
      <c r="D130" s="31" t="str">
        <f>IFERROR(VLOOKUP($B130,' Fridge Tracking'!$A$3:$J$999,8,FALSE), "")</f>
        <v/>
      </c>
      <c r="E130" s="31" t="str">
        <f>IFERROR(VLOOKUP($B130,' Fridge Tracking'!$A$3:$J$999,6,FALSE), "")</f>
        <v/>
      </c>
      <c r="F130" s="1" t="b">
        <v>0</v>
      </c>
      <c r="H130" s="33"/>
      <c r="I130" s="33"/>
      <c r="J130" s="33"/>
      <c r="K130" s="1"/>
      <c r="L130" s="1" t="b">
        <v>0</v>
      </c>
      <c r="M130" s="1"/>
      <c r="N130" s="1" t="b">
        <v>0</v>
      </c>
    </row>
    <row r="131" spans="1:14">
      <c r="A131" s="29" t="str">
        <f t="shared" si="0"/>
        <v/>
      </c>
      <c r="B131" s="30"/>
      <c r="C131" s="30" t="str">
        <f>IFERROR(VLOOKUP($B131,' Fridge Tracking'!$A$3:$J$999,9,FALSE), "")</f>
        <v/>
      </c>
      <c r="D131" s="31" t="str">
        <f>IFERROR(VLOOKUP($B131,' Fridge Tracking'!$A$3:$J$999,8,FALSE), "")</f>
        <v/>
      </c>
      <c r="E131" s="31" t="str">
        <f>IFERROR(VLOOKUP($B131,' Fridge Tracking'!$A$3:$J$999,6,FALSE), "")</f>
        <v/>
      </c>
      <c r="F131" s="1" t="b">
        <v>0</v>
      </c>
      <c r="H131" s="33"/>
      <c r="I131" s="33"/>
      <c r="J131" s="33"/>
      <c r="K131" s="1"/>
      <c r="L131" s="1" t="b">
        <v>0</v>
      </c>
      <c r="M131" s="1"/>
      <c r="N131" s="1" t="b">
        <v>0</v>
      </c>
    </row>
    <row r="132" spans="1:14">
      <c r="A132" s="29" t="str">
        <f t="shared" si="0"/>
        <v/>
      </c>
      <c r="B132" s="30"/>
      <c r="C132" s="30" t="str">
        <f>IFERROR(VLOOKUP($B132,' Fridge Tracking'!$A$3:$J$999,9,FALSE), "")</f>
        <v/>
      </c>
      <c r="D132" s="31" t="str">
        <f>IFERROR(VLOOKUP($B132,' Fridge Tracking'!$A$3:$J$999,8,FALSE), "")</f>
        <v/>
      </c>
      <c r="E132" s="31" t="str">
        <f>IFERROR(VLOOKUP($B132,' Fridge Tracking'!$A$3:$J$999,6,FALSE), "")</f>
        <v/>
      </c>
      <c r="F132" s="1" t="b">
        <v>0</v>
      </c>
      <c r="H132" s="33"/>
      <c r="I132" s="33"/>
      <c r="J132" s="33"/>
      <c r="K132" s="1"/>
      <c r="L132" s="1" t="b">
        <v>0</v>
      </c>
      <c r="M132" s="1"/>
      <c r="N132" s="1" t="b">
        <v>0</v>
      </c>
    </row>
    <row r="133" spans="1:14">
      <c r="A133" s="29" t="str">
        <f t="shared" si="0"/>
        <v/>
      </c>
      <c r="B133" s="30"/>
      <c r="C133" s="30" t="str">
        <f>IFERROR(VLOOKUP($B133,' Fridge Tracking'!$A$3:$J$999,9,FALSE), "")</f>
        <v/>
      </c>
      <c r="D133" s="31" t="str">
        <f>IFERROR(VLOOKUP($B133,' Fridge Tracking'!$A$3:$J$999,8,FALSE), "")</f>
        <v/>
      </c>
      <c r="E133" s="31" t="str">
        <f>IFERROR(VLOOKUP($B133,' Fridge Tracking'!$A$3:$J$999,6,FALSE), "")</f>
        <v/>
      </c>
      <c r="F133" s="1" t="b">
        <v>0</v>
      </c>
      <c r="H133" s="33"/>
      <c r="I133" s="33"/>
      <c r="J133" s="33"/>
      <c r="K133" s="1"/>
      <c r="L133" s="1" t="b">
        <v>0</v>
      </c>
      <c r="M133" s="1"/>
      <c r="N133" s="1" t="b">
        <v>0</v>
      </c>
    </row>
    <row r="134" spans="1:14">
      <c r="A134" s="29" t="str">
        <f t="shared" si="0"/>
        <v/>
      </c>
      <c r="B134" s="30"/>
      <c r="C134" s="30" t="str">
        <f>IFERROR(VLOOKUP($B134,' Fridge Tracking'!$A$3:$J$999,9,FALSE), "")</f>
        <v/>
      </c>
      <c r="D134" s="31" t="str">
        <f>IFERROR(VLOOKUP($B134,' Fridge Tracking'!$A$3:$J$999,8,FALSE), "")</f>
        <v/>
      </c>
      <c r="E134" s="31" t="str">
        <f>IFERROR(VLOOKUP($B134,' Fridge Tracking'!$A$3:$J$999,6,FALSE), "")</f>
        <v/>
      </c>
      <c r="F134" s="1" t="b">
        <v>0</v>
      </c>
      <c r="H134" s="33"/>
      <c r="I134" s="33"/>
      <c r="J134" s="33"/>
      <c r="K134" s="1"/>
      <c r="L134" s="1" t="b">
        <v>0</v>
      </c>
      <c r="M134" s="1"/>
      <c r="N134" s="1" t="b">
        <v>0</v>
      </c>
    </row>
    <row r="135" spans="1:14">
      <c r="A135" s="29" t="str">
        <f t="shared" si="0"/>
        <v/>
      </c>
      <c r="B135" s="30"/>
      <c r="C135" s="30" t="str">
        <f>IFERROR(VLOOKUP($B135,' Fridge Tracking'!$A$3:$J$999,9,FALSE), "")</f>
        <v/>
      </c>
      <c r="D135" s="31" t="str">
        <f>IFERROR(VLOOKUP($B135,' Fridge Tracking'!$A$3:$J$999,8,FALSE), "")</f>
        <v/>
      </c>
      <c r="E135" s="31" t="str">
        <f>IFERROR(VLOOKUP($B135,' Fridge Tracking'!$A$3:$J$999,6,FALSE), "")</f>
        <v/>
      </c>
      <c r="F135" s="1" t="b">
        <v>0</v>
      </c>
      <c r="H135" s="33"/>
      <c r="I135" s="33"/>
      <c r="J135" s="33"/>
      <c r="K135" s="1"/>
      <c r="L135" s="1" t="b">
        <v>0</v>
      </c>
      <c r="M135" s="1"/>
      <c r="N135" s="1" t="b">
        <v>0</v>
      </c>
    </row>
    <row r="136" spans="1:14">
      <c r="A136" s="29" t="str">
        <f t="shared" si="0"/>
        <v/>
      </c>
      <c r="B136" s="30"/>
      <c r="C136" s="30" t="str">
        <f>IFERROR(VLOOKUP($B136,' Fridge Tracking'!$A$3:$J$999,9,FALSE), "")</f>
        <v/>
      </c>
      <c r="D136" s="31" t="str">
        <f>IFERROR(VLOOKUP($B136,' Fridge Tracking'!$A$3:$J$999,8,FALSE), "")</f>
        <v/>
      </c>
      <c r="E136" s="31" t="str">
        <f>IFERROR(VLOOKUP($B136,' Fridge Tracking'!$A$3:$J$999,6,FALSE), "")</f>
        <v/>
      </c>
      <c r="F136" s="1" t="b">
        <v>0</v>
      </c>
      <c r="H136" s="33"/>
      <c r="I136" s="33"/>
      <c r="J136" s="33"/>
      <c r="K136" s="1"/>
      <c r="L136" s="1" t="b">
        <v>0</v>
      </c>
      <c r="M136" s="1"/>
      <c r="N136" s="1" t="b">
        <v>0</v>
      </c>
    </row>
    <row r="137" spans="1:14">
      <c r="A137" s="29" t="str">
        <f t="shared" si="0"/>
        <v/>
      </c>
      <c r="B137" s="30"/>
      <c r="C137" s="30" t="str">
        <f>IFERROR(VLOOKUP($B137,' Fridge Tracking'!$A$3:$J$999,9,FALSE), "")</f>
        <v/>
      </c>
      <c r="D137" s="31" t="str">
        <f>IFERROR(VLOOKUP($B137,' Fridge Tracking'!$A$3:$J$999,8,FALSE), "")</f>
        <v/>
      </c>
      <c r="E137" s="31" t="str">
        <f>IFERROR(VLOOKUP($B137,' Fridge Tracking'!$A$3:$J$999,6,FALSE), "")</f>
        <v/>
      </c>
      <c r="F137" s="1" t="b">
        <v>0</v>
      </c>
      <c r="H137" s="33"/>
      <c r="I137" s="33"/>
      <c r="J137" s="33"/>
      <c r="K137" s="1"/>
      <c r="L137" s="1" t="b">
        <v>0</v>
      </c>
      <c r="M137" s="1"/>
      <c r="N137" s="1" t="b">
        <v>0</v>
      </c>
    </row>
    <row r="138" spans="1:14">
      <c r="A138" s="29" t="str">
        <f t="shared" si="0"/>
        <v/>
      </c>
      <c r="B138" s="30"/>
      <c r="C138" s="30" t="str">
        <f>IFERROR(VLOOKUP($B138,' Fridge Tracking'!$A$3:$J$999,9,FALSE), "")</f>
        <v/>
      </c>
      <c r="D138" s="31" t="str">
        <f>IFERROR(VLOOKUP($B138,' Fridge Tracking'!$A$3:$J$999,8,FALSE), "")</f>
        <v/>
      </c>
      <c r="E138" s="31" t="str">
        <f>IFERROR(VLOOKUP($B138,' Fridge Tracking'!$A$3:$J$999,6,FALSE), "")</f>
        <v/>
      </c>
      <c r="F138" s="1" t="b">
        <v>0</v>
      </c>
      <c r="H138" s="33"/>
      <c r="I138" s="33"/>
      <c r="J138" s="33"/>
      <c r="K138" s="1"/>
      <c r="L138" s="1" t="b">
        <v>0</v>
      </c>
      <c r="M138" s="1"/>
      <c r="N138" s="1" t="b">
        <v>0</v>
      </c>
    </row>
    <row r="139" spans="1:14">
      <c r="A139" s="29" t="str">
        <f t="shared" si="0"/>
        <v/>
      </c>
      <c r="B139" s="30"/>
      <c r="C139" s="30" t="str">
        <f>IFERROR(VLOOKUP($B139,' Fridge Tracking'!$A$3:$J$999,9,FALSE), "")</f>
        <v/>
      </c>
      <c r="D139" s="31" t="str">
        <f>IFERROR(VLOOKUP($B139,' Fridge Tracking'!$A$3:$J$999,8,FALSE), "")</f>
        <v/>
      </c>
      <c r="E139" s="31" t="str">
        <f>IFERROR(VLOOKUP($B139,' Fridge Tracking'!$A$3:$J$999,6,FALSE), "")</f>
        <v/>
      </c>
      <c r="F139" s="1" t="b">
        <v>0</v>
      </c>
      <c r="H139" s="33"/>
      <c r="I139" s="33"/>
      <c r="J139" s="33"/>
      <c r="K139" s="1"/>
      <c r="L139" s="1" t="b">
        <v>0</v>
      </c>
      <c r="M139" s="1"/>
      <c r="N139" s="1" t="b">
        <v>0</v>
      </c>
    </row>
    <row r="140" spans="1:14">
      <c r="A140" s="29" t="str">
        <f t="shared" si="0"/>
        <v/>
      </c>
      <c r="B140" s="30"/>
      <c r="C140" s="30" t="str">
        <f>IFERROR(VLOOKUP($B140,' Fridge Tracking'!$A$3:$J$999,9,FALSE), "")</f>
        <v/>
      </c>
      <c r="D140" s="31" t="str">
        <f>IFERROR(VLOOKUP($B140,' Fridge Tracking'!$A$3:$J$999,8,FALSE), "")</f>
        <v/>
      </c>
      <c r="E140" s="31" t="str">
        <f>IFERROR(VLOOKUP($B140,' Fridge Tracking'!$A$3:$J$999,6,FALSE), "")</f>
        <v/>
      </c>
      <c r="F140" s="1" t="b">
        <v>0</v>
      </c>
      <c r="H140" s="33"/>
      <c r="I140" s="33"/>
      <c r="J140" s="33"/>
      <c r="K140" s="1"/>
      <c r="L140" s="1" t="b">
        <v>0</v>
      </c>
      <c r="M140" s="1"/>
      <c r="N140" s="1" t="b">
        <v>0</v>
      </c>
    </row>
    <row r="141" spans="1:14">
      <c r="A141" s="29" t="str">
        <f t="shared" si="0"/>
        <v/>
      </c>
      <c r="B141" s="30"/>
      <c r="C141" s="30" t="str">
        <f>IFERROR(VLOOKUP($B141,' Fridge Tracking'!$A$3:$J$999,9,FALSE), "")</f>
        <v/>
      </c>
      <c r="D141" s="31" t="str">
        <f>IFERROR(VLOOKUP($B141,' Fridge Tracking'!$A$3:$J$999,8,FALSE), "")</f>
        <v/>
      </c>
      <c r="E141" s="31" t="str">
        <f>IFERROR(VLOOKUP($B141,' Fridge Tracking'!$A$3:$J$999,6,FALSE), "")</f>
        <v/>
      </c>
      <c r="F141" s="1" t="b">
        <v>0</v>
      </c>
      <c r="H141" s="33"/>
      <c r="I141" s="33"/>
      <c r="J141" s="33"/>
      <c r="K141" s="1"/>
      <c r="L141" s="1" t="b">
        <v>0</v>
      </c>
      <c r="M141" s="1"/>
      <c r="N141" s="1" t="b">
        <v>0</v>
      </c>
    </row>
    <row r="142" spans="1:14">
      <c r="A142" s="29" t="str">
        <f t="shared" si="0"/>
        <v/>
      </c>
      <c r="B142" s="30"/>
      <c r="C142" s="30" t="str">
        <f>IFERROR(VLOOKUP($B142,' Fridge Tracking'!$A$3:$J$999,9,FALSE), "")</f>
        <v/>
      </c>
      <c r="D142" s="31" t="str">
        <f>IFERROR(VLOOKUP($B142,' Fridge Tracking'!$A$3:$J$999,8,FALSE), "")</f>
        <v/>
      </c>
      <c r="E142" s="31" t="str">
        <f>IFERROR(VLOOKUP($B142,' Fridge Tracking'!$A$3:$J$999,6,FALSE), "")</f>
        <v/>
      </c>
      <c r="F142" s="1" t="b">
        <v>0</v>
      </c>
      <c r="H142" s="33"/>
      <c r="I142" s="33"/>
      <c r="J142" s="33"/>
      <c r="K142" s="1"/>
      <c r="L142" s="1" t="b">
        <v>0</v>
      </c>
      <c r="M142" s="1"/>
      <c r="N142" s="1" t="b">
        <v>0</v>
      </c>
    </row>
    <row r="143" spans="1:14">
      <c r="A143" s="29" t="str">
        <f t="shared" si="0"/>
        <v/>
      </c>
      <c r="B143" s="30"/>
      <c r="C143" s="30" t="str">
        <f>IFERROR(VLOOKUP($B143,' Fridge Tracking'!$A$3:$J$999,9,FALSE), "")</f>
        <v/>
      </c>
      <c r="D143" s="31" t="str">
        <f>IFERROR(VLOOKUP($B143,' Fridge Tracking'!$A$3:$J$999,8,FALSE), "")</f>
        <v/>
      </c>
      <c r="E143" s="31" t="str">
        <f>IFERROR(VLOOKUP($B143,' Fridge Tracking'!$A$3:$J$999,6,FALSE), "")</f>
        <v/>
      </c>
      <c r="F143" s="1" t="b">
        <v>0</v>
      </c>
      <c r="H143" s="33"/>
      <c r="I143" s="33"/>
      <c r="J143" s="33"/>
      <c r="K143" s="1"/>
      <c r="L143" s="1" t="b">
        <v>0</v>
      </c>
      <c r="M143" s="1"/>
      <c r="N143" s="1" t="b">
        <v>0</v>
      </c>
    </row>
    <row r="144" spans="1:14">
      <c r="A144" s="29" t="str">
        <f t="shared" si="0"/>
        <v/>
      </c>
      <c r="B144" s="30"/>
      <c r="C144" s="30" t="str">
        <f>IFERROR(VLOOKUP($B144,' Fridge Tracking'!$A$3:$J$999,9,FALSE), "")</f>
        <v/>
      </c>
      <c r="D144" s="31" t="str">
        <f>IFERROR(VLOOKUP($B144,' Fridge Tracking'!$A$3:$J$999,8,FALSE), "")</f>
        <v/>
      </c>
      <c r="E144" s="31" t="str">
        <f>IFERROR(VLOOKUP($B144,' Fridge Tracking'!$A$3:$J$999,6,FALSE), "")</f>
        <v/>
      </c>
      <c r="F144" s="1" t="b">
        <v>0</v>
      </c>
      <c r="H144" s="33"/>
      <c r="I144" s="33"/>
      <c r="J144" s="33"/>
      <c r="K144" s="1"/>
      <c r="L144" s="1" t="b">
        <v>0</v>
      </c>
      <c r="M144" s="1"/>
      <c r="N144" s="1" t="b">
        <v>0</v>
      </c>
    </row>
    <row r="145" spans="1:14">
      <c r="A145" s="29" t="str">
        <f t="shared" si="0"/>
        <v/>
      </c>
      <c r="B145" s="30"/>
      <c r="C145" s="30" t="str">
        <f>IFERROR(VLOOKUP($B145,' Fridge Tracking'!$A$3:$J$999,9,FALSE), "")</f>
        <v/>
      </c>
      <c r="D145" s="31" t="str">
        <f>IFERROR(VLOOKUP($B145,' Fridge Tracking'!$A$3:$J$999,8,FALSE), "")</f>
        <v/>
      </c>
      <c r="E145" s="31" t="str">
        <f>IFERROR(VLOOKUP($B145,' Fridge Tracking'!$A$3:$J$999,6,FALSE), "")</f>
        <v/>
      </c>
      <c r="F145" s="1" t="b">
        <v>0</v>
      </c>
      <c r="H145" s="33"/>
      <c r="I145" s="33"/>
      <c r="J145" s="33"/>
      <c r="K145" s="1"/>
      <c r="L145" s="1" t="b">
        <v>0</v>
      </c>
      <c r="M145" s="1"/>
      <c r="N145" s="1" t="b">
        <v>0</v>
      </c>
    </row>
    <row r="146" spans="1:14">
      <c r="A146" s="29" t="str">
        <f t="shared" si="0"/>
        <v/>
      </c>
      <c r="B146" s="30"/>
      <c r="C146" s="30" t="str">
        <f>IFERROR(VLOOKUP($B146,' Fridge Tracking'!$A$3:$J$999,9,FALSE), "")</f>
        <v/>
      </c>
      <c r="D146" s="31" t="str">
        <f>IFERROR(VLOOKUP($B146,' Fridge Tracking'!$A$3:$J$999,8,FALSE), "")</f>
        <v/>
      </c>
      <c r="E146" s="31" t="str">
        <f>IFERROR(VLOOKUP($B146,' Fridge Tracking'!$A$3:$J$999,6,FALSE), "")</f>
        <v/>
      </c>
      <c r="F146" s="1" t="b">
        <v>0</v>
      </c>
      <c r="H146" s="33"/>
      <c r="I146" s="33"/>
      <c r="J146" s="33"/>
      <c r="K146" s="1"/>
      <c r="L146" s="1" t="b">
        <v>0</v>
      </c>
      <c r="M146" s="1"/>
      <c r="N146" s="1" t="b">
        <v>0</v>
      </c>
    </row>
    <row r="147" spans="1:14">
      <c r="A147" s="29" t="str">
        <f t="shared" si="0"/>
        <v/>
      </c>
      <c r="B147" s="30"/>
      <c r="C147" s="30" t="str">
        <f>IFERROR(VLOOKUP($B147,' Fridge Tracking'!$A$3:$J$999,9,FALSE), "")</f>
        <v/>
      </c>
      <c r="D147" s="31" t="str">
        <f>IFERROR(VLOOKUP($B147,' Fridge Tracking'!$A$3:$J$999,8,FALSE), "")</f>
        <v/>
      </c>
      <c r="E147" s="31" t="str">
        <f>IFERROR(VLOOKUP($B147,' Fridge Tracking'!$A$3:$J$999,6,FALSE), "")</f>
        <v/>
      </c>
      <c r="F147" s="1" t="b">
        <v>0</v>
      </c>
      <c r="H147" s="33"/>
      <c r="I147" s="33"/>
      <c r="J147" s="33"/>
      <c r="K147" s="1"/>
      <c r="L147" s="1" t="b">
        <v>0</v>
      </c>
      <c r="M147" s="1"/>
      <c r="N147" s="1" t="b">
        <v>0</v>
      </c>
    </row>
    <row r="148" spans="1:14">
      <c r="A148" s="29" t="str">
        <f t="shared" si="0"/>
        <v/>
      </c>
      <c r="B148" s="30"/>
      <c r="C148" s="30" t="str">
        <f>IFERROR(VLOOKUP($B148,' Fridge Tracking'!$A$3:$J$999,9,FALSE), "")</f>
        <v/>
      </c>
      <c r="D148" s="31" t="str">
        <f>IFERROR(VLOOKUP($B148,' Fridge Tracking'!$A$3:$J$999,8,FALSE), "")</f>
        <v/>
      </c>
      <c r="E148" s="31" t="str">
        <f>IFERROR(VLOOKUP($B148,' Fridge Tracking'!$A$3:$J$999,6,FALSE), "")</f>
        <v/>
      </c>
      <c r="F148" s="1" t="b">
        <v>0</v>
      </c>
      <c r="H148" s="33"/>
      <c r="I148" s="33"/>
      <c r="J148" s="33"/>
      <c r="K148" s="1"/>
      <c r="L148" s="1" t="b">
        <v>0</v>
      </c>
      <c r="M148" s="1"/>
      <c r="N148" s="1" t="b">
        <v>0</v>
      </c>
    </row>
    <row r="149" spans="1:14">
      <c r="A149" s="29" t="str">
        <f t="shared" si="0"/>
        <v/>
      </c>
      <c r="B149" s="30"/>
      <c r="C149" s="30" t="str">
        <f>IFERROR(VLOOKUP($B149,' Fridge Tracking'!$A$3:$J$999,9,FALSE), "")</f>
        <v/>
      </c>
      <c r="D149" s="31" t="str">
        <f>IFERROR(VLOOKUP($B149,' Fridge Tracking'!$A$3:$J$999,8,FALSE), "")</f>
        <v/>
      </c>
      <c r="E149" s="31" t="str">
        <f>IFERROR(VLOOKUP($B149,' Fridge Tracking'!$A$3:$J$999,6,FALSE), "")</f>
        <v/>
      </c>
      <c r="F149" s="1" t="b">
        <v>0</v>
      </c>
      <c r="H149" s="33"/>
      <c r="I149" s="33"/>
      <c r="J149" s="33"/>
      <c r="K149" s="1"/>
      <c r="L149" s="1" t="b">
        <v>0</v>
      </c>
      <c r="M149" s="1"/>
      <c r="N149" s="1" t="b">
        <v>0</v>
      </c>
    </row>
    <row r="150" spans="1:14">
      <c r="A150" s="29" t="str">
        <f t="shared" si="0"/>
        <v/>
      </c>
      <c r="B150" s="30"/>
      <c r="C150" s="30" t="str">
        <f>IFERROR(VLOOKUP($B150,' Fridge Tracking'!$A$3:$J$999,9,FALSE), "")</f>
        <v/>
      </c>
      <c r="D150" s="31" t="str">
        <f>IFERROR(VLOOKUP($B150,' Fridge Tracking'!$A$3:$J$999,8,FALSE), "")</f>
        <v/>
      </c>
      <c r="E150" s="31" t="str">
        <f>IFERROR(VLOOKUP($B150,' Fridge Tracking'!$A$3:$J$999,6,FALSE), "")</f>
        <v/>
      </c>
      <c r="F150" s="1" t="b">
        <v>0</v>
      </c>
      <c r="H150" s="33"/>
      <c r="I150" s="33"/>
      <c r="J150" s="33"/>
      <c r="K150" s="1"/>
      <c r="L150" s="1" t="b">
        <v>0</v>
      </c>
      <c r="M150" s="1"/>
      <c r="N150" s="1" t="b">
        <v>0</v>
      </c>
    </row>
    <row r="151" spans="1:14">
      <c r="A151" s="29" t="str">
        <f t="shared" si="0"/>
        <v/>
      </c>
      <c r="B151" s="30"/>
      <c r="C151" s="30" t="str">
        <f>IFERROR(VLOOKUP($B151,' Fridge Tracking'!$A$3:$J$999,9,FALSE), "")</f>
        <v/>
      </c>
      <c r="D151" s="31" t="str">
        <f>IFERROR(VLOOKUP($B151,' Fridge Tracking'!$A$3:$J$999,8,FALSE), "")</f>
        <v/>
      </c>
      <c r="E151" s="31" t="str">
        <f>IFERROR(VLOOKUP($B151,' Fridge Tracking'!$A$3:$J$999,6,FALSE), "")</f>
        <v/>
      </c>
      <c r="F151" s="1" t="b">
        <v>0</v>
      </c>
      <c r="H151" s="33"/>
      <c r="I151" s="33"/>
      <c r="J151" s="33"/>
      <c r="K151" s="1"/>
      <c r="L151" s="1" t="b">
        <v>0</v>
      </c>
      <c r="M151" s="1"/>
      <c r="N151" s="1" t="b">
        <v>0</v>
      </c>
    </row>
    <row r="152" spans="1:14">
      <c r="A152" s="29" t="str">
        <f t="shared" si="0"/>
        <v/>
      </c>
      <c r="B152" s="30"/>
      <c r="C152" s="30" t="str">
        <f>IFERROR(VLOOKUP($B152,' Fridge Tracking'!$A$3:$J$999,9,FALSE), "")</f>
        <v/>
      </c>
      <c r="D152" s="31" t="str">
        <f>IFERROR(VLOOKUP($B152,' Fridge Tracking'!$A$3:$J$999,8,FALSE), "")</f>
        <v/>
      </c>
      <c r="E152" s="31" t="str">
        <f>IFERROR(VLOOKUP($B152,' Fridge Tracking'!$A$3:$J$999,6,FALSE), "")</f>
        <v/>
      </c>
      <c r="F152" s="1" t="b">
        <v>0</v>
      </c>
      <c r="H152" s="33"/>
      <c r="I152" s="33"/>
      <c r="J152" s="33"/>
      <c r="K152" s="1"/>
      <c r="L152" s="1" t="b">
        <v>0</v>
      </c>
      <c r="M152" s="1"/>
      <c r="N152" s="1" t="b">
        <v>0</v>
      </c>
    </row>
    <row r="153" spans="1:14">
      <c r="A153" s="29" t="str">
        <f t="shared" si="0"/>
        <v/>
      </c>
      <c r="B153" s="30"/>
      <c r="C153" s="30" t="str">
        <f>IFERROR(VLOOKUP($B153,' Fridge Tracking'!$A$3:$J$999,9,FALSE), "")</f>
        <v/>
      </c>
      <c r="D153" s="31" t="str">
        <f>IFERROR(VLOOKUP($B153,' Fridge Tracking'!$A$3:$J$999,8,FALSE), "")</f>
        <v/>
      </c>
      <c r="E153" s="31" t="str">
        <f>IFERROR(VLOOKUP($B153,' Fridge Tracking'!$A$3:$J$999,6,FALSE), "")</f>
        <v/>
      </c>
      <c r="F153" s="1" t="b">
        <v>0</v>
      </c>
      <c r="H153" s="33"/>
      <c r="I153" s="33"/>
      <c r="J153" s="33"/>
      <c r="K153" s="1"/>
      <c r="L153" s="1" t="b">
        <v>0</v>
      </c>
      <c r="M153" s="1"/>
      <c r="N153" s="1" t="b">
        <v>0</v>
      </c>
    </row>
    <row r="154" spans="1:14">
      <c r="A154" s="29" t="str">
        <f t="shared" si="0"/>
        <v/>
      </c>
      <c r="B154" s="30"/>
      <c r="C154" s="30" t="str">
        <f>IFERROR(VLOOKUP($B154,' Fridge Tracking'!$A$3:$J$999,9,FALSE), "")</f>
        <v/>
      </c>
      <c r="D154" s="31" t="str">
        <f>IFERROR(VLOOKUP($B154,' Fridge Tracking'!$A$3:$J$999,8,FALSE), "")</f>
        <v/>
      </c>
      <c r="E154" s="31" t="str">
        <f>IFERROR(VLOOKUP($B154,' Fridge Tracking'!$A$3:$J$999,6,FALSE), "")</f>
        <v/>
      </c>
      <c r="F154" s="1" t="b">
        <v>0</v>
      </c>
      <c r="H154" s="33"/>
      <c r="I154" s="33"/>
      <c r="J154" s="33"/>
      <c r="K154" s="1"/>
      <c r="L154" s="1" t="b">
        <v>0</v>
      </c>
      <c r="M154" s="1"/>
      <c r="N154" s="1" t="b">
        <v>0</v>
      </c>
    </row>
    <row r="155" spans="1:14">
      <c r="A155" s="29" t="str">
        <f t="shared" si="0"/>
        <v/>
      </c>
      <c r="B155" s="30"/>
      <c r="C155" s="30" t="str">
        <f>IFERROR(VLOOKUP($B155,' Fridge Tracking'!$A$3:$J$999,9,FALSE), "")</f>
        <v/>
      </c>
      <c r="D155" s="31" t="str">
        <f>IFERROR(VLOOKUP($B155,' Fridge Tracking'!$A$3:$J$999,8,FALSE), "")</f>
        <v/>
      </c>
      <c r="E155" s="31" t="str">
        <f>IFERROR(VLOOKUP($B155,' Fridge Tracking'!$A$3:$J$999,6,FALSE), "")</f>
        <v/>
      </c>
      <c r="F155" s="1" t="b">
        <v>0</v>
      </c>
      <c r="H155" s="33"/>
      <c r="I155" s="33"/>
      <c r="J155" s="33"/>
      <c r="K155" s="1"/>
      <c r="L155" s="1" t="b">
        <v>0</v>
      </c>
      <c r="M155" s="1"/>
      <c r="N155" s="1" t="b">
        <v>0</v>
      </c>
    </row>
    <row r="156" spans="1:14">
      <c r="A156" s="29" t="str">
        <f t="shared" si="0"/>
        <v/>
      </c>
      <c r="B156" s="30"/>
      <c r="C156" s="30" t="str">
        <f>IFERROR(VLOOKUP($B156,' Fridge Tracking'!$A$3:$J$999,9,FALSE), "")</f>
        <v/>
      </c>
      <c r="D156" s="31" t="str">
        <f>IFERROR(VLOOKUP($B156,' Fridge Tracking'!$A$3:$J$999,8,FALSE), "")</f>
        <v/>
      </c>
      <c r="E156" s="31" t="str">
        <f>IFERROR(VLOOKUP($B156,' Fridge Tracking'!$A$3:$J$999,6,FALSE), "")</f>
        <v/>
      </c>
      <c r="F156" s="1" t="b">
        <v>0</v>
      </c>
      <c r="H156" s="33"/>
      <c r="I156" s="33"/>
      <c r="J156" s="33"/>
      <c r="K156" s="1"/>
      <c r="L156" s="1" t="b">
        <v>0</v>
      </c>
      <c r="M156" s="1"/>
      <c r="N156" s="1" t="b">
        <v>0</v>
      </c>
    </row>
    <row r="157" spans="1:14">
      <c r="A157" s="29" t="str">
        <f t="shared" si="0"/>
        <v/>
      </c>
      <c r="B157" s="30"/>
      <c r="C157" s="30" t="str">
        <f>IFERROR(VLOOKUP($B157,' Fridge Tracking'!$A$3:$J$999,9,FALSE), "")</f>
        <v/>
      </c>
      <c r="D157" s="31" t="str">
        <f>IFERROR(VLOOKUP($B157,' Fridge Tracking'!$A$3:$J$999,8,FALSE), "")</f>
        <v/>
      </c>
      <c r="E157" s="31" t="str">
        <f>IFERROR(VLOOKUP($B157,' Fridge Tracking'!$A$3:$J$999,6,FALSE), "")</f>
        <v/>
      </c>
      <c r="F157" s="1" t="b">
        <v>0</v>
      </c>
      <c r="H157" s="33"/>
      <c r="I157" s="33"/>
      <c r="J157" s="33"/>
      <c r="K157" s="1"/>
      <c r="L157" s="1" t="b">
        <v>0</v>
      </c>
      <c r="M157" s="1"/>
      <c r="N157" s="1" t="b">
        <v>0</v>
      </c>
    </row>
    <row r="158" spans="1:14">
      <c r="A158" s="29" t="str">
        <f t="shared" si="0"/>
        <v/>
      </c>
      <c r="B158" s="30"/>
      <c r="C158" s="30" t="str">
        <f>IFERROR(VLOOKUP($B158,' Fridge Tracking'!$A$3:$J$999,9,FALSE), "")</f>
        <v/>
      </c>
      <c r="D158" s="31" t="str">
        <f>IFERROR(VLOOKUP($B158,' Fridge Tracking'!$A$3:$J$999,8,FALSE), "")</f>
        <v/>
      </c>
      <c r="E158" s="31" t="str">
        <f>IFERROR(VLOOKUP($B158,' Fridge Tracking'!$A$3:$J$999,6,FALSE), "")</f>
        <v/>
      </c>
      <c r="F158" s="1" t="b">
        <v>0</v>
      </c>
      <c r="H158" s="33"/>
      <c r="I158" s="33"/>
      <c r="J158" s="33"/>
      <c r="K158" s="1"/>
      <c r="L158" s="1" t="b">
        <v>0</v>
      </c>
      <c r="M158" s="1"/>
      <c r="N158" s="1" t="b">
        <v>0</v>
      </c>
    </row>
    <row r="159" spans="1:14">
      <c r="A159" s="29" t="str">
        <f t="shared" si="0"/>
        <v/>
      </c>
      <c r="B159" s="30"/>
      <c r="C159" s="30" t="str">
        <f>IFERROR(VLOOKUP($B159,' Fridge Tracking'!$A$3:$J$999,9,FALSE), "")</f>
        <v/>
      </c>
      <c r="D159" s="31" t="str">
        <f>IFERROR(VLOOKUP($B159,' Fridge Tracking'!$A$3:$J$999,8,FALSE), "")</f>
        <v/>
      </c>
      <c r="E159" s="31" t="str">
        <f>IFERROR(VLOOKUP($B159,' Fridge Tracking'!$A$3:$J$999,6,FALSE), "")</f>
        <v/>
      </c>
      <c r="F159" s="1" t="b">
        <v>0</v>
      </c>
      <c r="H159" s="33"/>
      <c r="I159" s="33"/>
      <c r="J159" s="33"/>
      <c r="K159" s="1"/>
      <c r="L159" s="1" t="b">
        <v>0</v>
      </c>
      <c r="M159" s="1"/>
      <c r="N159" s="1" t="b">
        <v>0</v>
      </c>
    </row>
    <row r="160" spans="1:14">
      <c r="A160" s="29" t="str">
        <f t="shared" si="0"/>
        <v/>
      </c>
      <c r="B160" s="30"/>
      <c r="C160" s="30" t="str">
        <f>IFERROR(VLOOKUP($B160,' Fridge Tracking'!$A$3:$J$999,9,FALSE), "")</f>
        <v/>
      </c>
      <c r="D160" s="31" t="str">
        <f>IFERROR(VLOOKUP($B160,' Fridge Tracking'!$A$3:$J$999,8,FALSE), "")</f>
        <v/>
      </c>
      <c r="E160" s="31" t="str">
        <f>IFERROR(VLOOKUP($B160,' Fridge Tracking'!$A$3:$J$999,6,FALSE), "")</f>
        <v/>
      </c>
      <c r="F160" s="1" t="b">
        <v>0</v>
      </c>
      <c r="H160" s="33"/>
      <c r="I160" s="33"/>
      <c r="J160" s="33"/>
      <c r="K160" s="1"/>
      <c r="L160" s="1" t="b">
        <v>0</v>
      </c>
      <c r="M160" s="1"/>
      <c r="N160" s="1" t="b">
        <v>0</v>
      </c>
    </row>
    <row r="161" spans="1:14">
      <c r="A161" s="29" t="str">
        <f t="shared" si="0"/>
        <v/>
      </c>
      <c r="B161" s="30"/>
      <c r="C161" s="30" t="str">
        <f>IFERROR(VLOOKUP($B161,' Fridge Tracking'!$A$3:$J$999,9,FALSE), "")</f>
        <v/>
      </c>
      <c r="D161" s="31" t="str">
        <f>IFERROR(VLOOKUP($B161,' Fridge Tracking'!$A$3:$J$999,8,FALSE), "")</f>
        <v/>
      </c>
      <c r="E161" s="31" t="str">
        <f>IFERROR(VLOOKUP($B161,' Fridge Tracking'!$A$3:$J$999,6,FALSE), "")</f>
        <v/>
      </c>
      <c r="F161" s="1" t="b">
        <v>0</v>
      </c>
      <c r="H161" s="33"/>
      <c r="I161" s="33"/>
      <c r="J161" s="33"/>
      <c r="K161" s="1"/>
      <c r="L161" s="1" t="b">
        <v>0</v>
      </c>
      <c r="M161" s="1"/>
      <c r="N161" s="1" t="b">
        <v>0</v>
      </c>
    </row>
    <row r="162" spans="1:14">
      <c r="A162" s="29" t="str">
        <f t="shared" si="0"/>
        <v/>
      </c>
      <c r="B162" s="30"/>
      <c r="C162" s="30" t="str">
        <f>IFERROR(VLOOKUP($B162,' Fridge Tracking'!$A$3:$J$999,9,FALSE), "")</f>
        <v/>
      </c>
      <c r="D162" s="31" t="str">
        <f>IFERROR(VLOOKUP($B162,' Fridge Tracking'!$A$3:$J$999,8,FALSE), "")</f>
        <v/>
      </c>
      <c r="E162" s="31" t="str">
        <f>IFERROR(VLOOKUP($B162,' Fridge Tracking'!$A$3:$J$999,6,FALSE), "")</f>
        <v/>
      </c>
      <c r="F162" s="1" t="b">
        <v>0</v>
      </c>
      <c r="H162" s="33"/>
      <c r="I162" s="33"/>
      <c r="J162" s="33"/>
      <c r="K162" s="1"/>
      <c r="L162" s="1" t="b">
        <v>0</v>
      </c>
      <c r="M162" s="1"/>
      <c r="N162" s="1" t="b">
        <v>0</v>
      </c>
    </row>
    <row r="163" spans="1:14">
      <c r="A163" s="29" t="str">
        <f t="shared" si="0"/>
        <v/>
      </c>
      <c r="B163" s="30"/>
      <c r="C163" s="30" t="str">
        <f>IFERROR(VLOOKUP($B163,' Fridge Tracking'!$A$3:$J$999,9,FALSE), "")</f>
        <v/>
      </c>
      <c r="D163" s="31" t="str">
        <f>IFERROR(VLOOKUP($B163,' Fridge Tracking'!$A$3:$J$999,8,FALSE), "")</f>
        <v/>
      </c>
      <c r="E163" s="31" t="str">
        <f>IFERROR(VLOOKUP($B163,' Fridge Tracking'!$A$3:$J$999,6,FALSE), "")</f>
        <v/>
      </c>
      <c r="F163" s="1" t="b">
        <v>0</v>
      </c>
      <c r="H163" s="33"/>
      <c r="I163" s="33"/>
      <c r="J163" s="33"/>
      <c r="K163" s="1"/>
      <c r="L163" s="1" t="b">
        <v>0</v>
      </c>
      <c r="M163" s="1"/>
      <c r="N163" s="1" t="b">
        <v>0</v>
      </c>
    </row>
    <row r="164" spans="1:14">
      <c r="A164" s="29" t="str">
        <f t="shared" si="0"/>
        <v/>
      </c>
      <c r="B164" s="30"/>
      <c r="C164" s="30" t="str">
        <f>IFERROR(VLOOKUP($B164,' Fridge Tracking'!$A$3:$J$999,9,FALSE), "")</f>
        <v/>
      </c>
      <c r="D164" s="31" t="str">
        <f>IFERROR(VLOOKUP($B164,' Fridge Tracking'!$A$3:$J$999,8,FALSE), "")</f>
        <v/>
      </c>
      <c r="E164" s="31" t="str">
        <f>IFERROR(VLOOKUP($B164,' Fridge Tracking'!$A$3:$J$999,6,FALSE), "")</f>
        <v/>
      </c>
      <c r="F164" s="1" t="b">
        <v>0</v>
      </c>
      <c r="H164" s="33"/>
      <c r="I164" s="33"/>
      <c r="J164" s="33"/>
      <c r="K164" s="1"/>
      <c r="L164" s="1" t="b">
        <v>0</v>
      </c>
      <c r="M164" s="1"/>
      <c r="N164" s="1" t="b">
        <v>0</v>
      </c>
    </row>
    <row r="165" spans="1:14">
      <c r="A165" s="29" t="str">
        <f t="shared" si="0"/>
        <v/>
      </c>
      <c r="B165" s="30"/>
      <c r="C165" s="30" t="str">
        <f>IFERROR(VLOOKUP($B165,' Fridge Tracking'!$A$3:$J$999,9,FALSE), "")</f>
        <v/>
      </c>
      <c r="D165" s="31" t="str">
        <f>IFERROR(VLOOKUP($B165,' Fridge Tracking'!$A$3:$J$999,8,FALSE), "")</f>
        <v/>
      </c>
      <c r="E165" s="31" t="str">
        <f>IFERROR(VLOOKUP($B165,' Fridge Tracking'!$A$3:$J$999,6,FALSE), "")</f>
        <v/>
      </c>
      <c r="F165" s="1" t="b">
        <v>0</v>
      </c>
      <c r="H165" s="33"/>
      <c r="I165" s="33"/>
      <c r="J165" s="33"/>
      <c r="K165" s="1"/>
      <c r="L165" s="1" t="b">
        <v>0</v>
      </c>
      <c r="M165" s="1"/>
      <c r="N165" s="1" t="b">
        <v>0</v>
      </c>
    </row>
    <row r="166" spans="1:14">
      <c r="A166" s="29" t="str">
        <f t="shared" si="0"/>
        <v/>
      </c>
      <c r="B166" s="30"/>
      <c r="C166" s="30" t="str">
        <f>IFERROR(VLOOKUP($B166,' Fridge Tracking'!$A$3:$J$999,9,FALSE), "")</f>
        <v/>
      </c>
      <c r="D166" s="31" t="str">
        <f>IFERROR(VLOOKUP($B166,' Fridge Tracking'!$A$3:$J$999,8,FALSE), "")</f>
        <v/>
      </c>
      <c r="E166" s="31" t="str">
        <f>IFERROR(VLOOKUP($B166,' Fridge Tracking'!$A$3:$J$999,6,FALSE), "")</f>
        <v/>
      </c>
      <c r="F166" s="1" t="b">
        <v>0</v>
      </c>
      <c r="H166" s="33"/>
      <c r="I166" s="33"/>
      <c r="J166" s="33"/>
      <c r="K166" s="1"/>
      <c r="L166" s="1" t="b">
        <v>0</v>
      </c>
      <c r="M166" s="1"/>
      <c r="N166" s="1" t="b">
        <v>0</v>
      </c>
    </row>
    <row r="167" spans="1:14">
      <c r="A167" s="29" t="str">
        <f t="shared" si="0"/>
        <v/>
      </c>
      <c r="B167" s="30"/>
      <c r="C167" s="30" t="str">
        <f>IFERROR(VLOOKUP($B167,' Fridge Tracking'!$A$3:$J$999,9,FALSE), "")</f>
        <v/>
      </c>
      <c r="D167" s="31" t="str">
        <f>IFERROR(VLOOKUP($B167,' Fridge Tracking'!$A$3:$J$999,8,FALSE), "")</f>
        <v/>
      </c>
      <c r="E167" s="31" t="str">
        <f>IFERROR(VLOOKUP($B167,' Fridge Tracking'!$A$3:$J$999,6,FALSE), "")</f>
        <v/>
      </c>
      <c r="F167" s="1" t="b">
        <v>0</v>
      </c>
      <c r="H167" s="33"/>
      <c r="I167" s="33"/>
      <c r="J167" s="33"/>
      <c r="K167" s="1"/>
      <c r="L167" s="1" t="b">
        <v>0</v>
      </c>
      <c r="M167" s="1"/>
      <c r="N167" s="1" t="b">
        <v>0</v>
      </c>
    </row>
    <row r="168" spans="1:14">
      <c r="A168" s="29" t="str">
        <f t="shared" si="0"/>
        <v/>
      </c>
      <c r="B168" s="30"/>
      <c r="C168" s="30" t="str">
        <f>IFERROR(VLOOKUP($B168,' Fridge Tracking'!$A$3:$J$999,9,FALSE), "")</f>
        <v/>
      </c>
      <c r="D168" s="31" t="str">
        <f>IFERROR(VLOOKUP($B168,' Fridge Tracking'!$A$3:$J$999,8,FALSE), "")</f>
        <v/>
      </c>
      <c r="E168" s="31" t="str">
        <f>IFERROR(VLOOKUP($B168,' Fridge Tracking'!$A$3:$J$999,6,FALSE), "")</f>
        <v/>
      </c>
      <c r="F168" s="1" t="b">
        <v>0</v>
      </c>
      <c r="H168" s="33"/>
      <c r="I168" s="33"/>
      <c r="J168" s="33"/>
      <c r="K168" s="1"/>
      <c r="L168" s="1" t="b">
        <v>0</v>
      </c>
      <c r="M168" s="1"/>
      <c r="N168" s="1" t="b">
        <v>0</v>
      </c>
    </row>
    <row r="169" spans="1:14">
      <c r="A169" s="29" t="str">
        <f t="shared" si="0"/>
        <v/>
      </c>
      <c r="B169" s="30"/>
      <c r="C169" s="30" t="str">
        <f>IFERROR(VLOOKUP($B169,' Fridge Tracking'!$A$3:$J$999,9,FALSE), "")</f>
        <v/>
      </c>
      <c r="D169" s="31" t="str">
        <f>IFERROR(VLOOKUP($B169,' Fridge Tracking'!$A$3:$J$999,8,FALSE), "")</f>
        <v/>
      </c>
      <c r="E169" s="31" t="str">
        <f>IFERROR(VLOOKUP($B169,' Fridge Tracking'!$A$3:$J$999,6,FALSE), "")</f>
        <v/>
      </c>
      <c r="F169" s="1" t="b">
        <v>0</v>
      </c>
      <c r="H169" s="33"/>
      <c r="I169" s="33"/>
      <c r="J169" s="33"/>
      <c r="K169" s="1"/>
      <c r="L169" s="1" t="b">
        <v>0</v>
      </c>
      <c r="M169" s="1"/>
      <c r="N169" s="1" t="b">
        <v>0</v>
      </c>
    </row>
    <row r="170" spans="1:14">
      <c r="A170" s="29" t="str">
        <f t="shared" si="0"/>
        <v/>
      </c>
      <c r="B170" s="30"/>
      <c r="C170" s="30" t="str">
        <f>IFERROR(VLOOKUP($B170,' Fridge Tracking'!$A$3:$J$999,9,FALSE), "")</f>
        <v/>
      </c>
      <c r="D170" s="31" t="str">
        <f>IFERROR(VLOOKUP($B170,' Fridge Tracking'!$A$3:$J$999,8,FALSE), "")</f>
        <v/>
      </c>
      <c r="E170" s="31" t="str">
        <f>IFERROR(VLOOKUP($B170,' Fridge Tracking'!$A$3:$J$999,6,FALSE), "")</f>
        <v/>
      </c>
      <c r="F170" s="1" t="b">
        <v>0</v>
      </c>
      <c r="H170" s="33"/>
      <c r="I170" s="33"/>
      <c r="J170" s="33"/>
      <c r="K170" s="1"/>
      <c r="L170" s="1" t="b">
        <v>0</v>
      </c>
      <c r="M170" s="1"/>
      <c r="N170" s="1" t="b">
        <v>0</v>
      </c>
    </row>
    <row r="171" spans="1:14">
      <c r="A171" s="29" t="str">
        <f t="shared" si="0"/>
        <v/>
      </c>
      <c r="B171" s="30"/>
      <c r="C171" s="30" t="str">
        <f>IFERROR(VLOOKUP($B171,' Fridge Tracking'!$A$3:$J$999,9,FALSE), "")</f>
        <v/>
      </c>
      <c r="D171" s="31" t="str">
        <f>IFERROR(VLOOKUP($B171,' Fridge Tracking'!$A$3:$J$999,8,FALSE), "")</f>
        <v/>
      </c>
      <c r="E171" s="31" t="str">
        <f>IFERROR(VLOOKUP($B171,' Fridge Tracking'!$A$3:$J$999,6,FALSE), "")</f>
        <v/>
      </c>
      <c r="F171" s="1" t="b">
        <v>0</v>
      </c>
      <c r="H171" s="33"/>
      <c r="I171" s="33"/>
      <c r="J171" s="33"/>
      <c r="K171" s="1"/>
      <c r="L171" s="1" t="b">
        <v>0</v>
      </c>
      <c r="M171" s="1"/>
      <c r="N171" s="1" t="b">
        <v>0</v>
      </c>
    </row>
    <row r="172" spans="1:14">
      <c r="A172" s="29" t="str">
        <f t="shared" si="0"/>
        <v/>
      </c>
      <c r="B172" s="30"/>
      <c r="C172" s="30" t="str">
        <f>IFERROR(VLOOKUP($B172,' Fridge Tracking'!$A$3:$J$999,9,FALSE), "")</f>
        <v/>
      </c>
      <c r="D172" s="31" t="str">
        <f>IFERROR(VLOOKUP($B172,' Fridge Tracking'!$A$3:$J$999,8,FALSE), "")</f>
        <v/>
      </c>
      <c r="E172" s="31" t="str">
        <f>IFERROR(VLOOKUP($B172,' Fridge Tracking'!$A$3:$J$999,6,FALSE), "")</f>
        <v/>
      </c>
      <c r="F172" s="1" t="b">
        <v>0</v>
      </c>
      <c r="H172" s="33"/>
      <c r="I172" s="33"/>
      <c r="J172" s="33"/>
      <c r="K172" s="1"/>
      <c r="L172" s="1" t="b">
        <v>0</v>
      </c>
      <c r="M172" s="1"/>
      <c r="N172" s="1" t="b">
        <v>0</v>
      </c>
    </row>
    <row r="173" spans="1:14">
      <c r="A173" s="29" t="str">
        <f t="shared" si="0"/>
        <v/>
      </c>
      <c r="B173" s="30"/>
      <c r="C173" s="30" t="str">
        <f>IFERROR(VLOOKUP($B173,' Fridge Tracking'!$A$3:$J$999,9,FALSE), "")</f>
        <v/>
      </c>
      <c r="D173" s="31" t="str">
        <f>IFERROR(VLOOKUP($B173,' Fridge Tracking'!$A$3:$J$999,8,FALSE), "")</f>
        <v/>
      </c>
      <c r="E173" s="31" t="str">
        <f>IFERROR(VLOOKUP($B173,' Fridge Tracking'!$A$3:$J$999,6,FALSE), "")</f>
        <v/>
      </c>
      <c r="F173" s="1" t="b">
        <v>0</v>
      </c>
      <c r="H173" s="33"/>
      <c r="I173" s="33"/>
      <c r="J173" s="33"/>
      <c r="K173" s="1"/>
      <c r="L173" s="1" t="b">
        <v>0</v>
      </c>
      <c r="M173" s="1"/>
      <c r="N173" s="1" t="b">
        <v>0</v>
      </c>
    </row>
    <row r="174" spans="1:14">
      <c r="A174" s="29" t="str">
        <f t="shared" si="0"/>
        <v/>
      </c>
      <c r="B174" s="30"/>
      <c r="C174" s="30" t="str">
        <f>IFERROR(VLOOKUP($B174,' Fridge Tracking'!$A$3:$J$999,9,FALSE), "")</f>
        <v/>
      </c>
      <c r="D174" s="31" t="str">
        <f>IFERROR(VLOOKUP($B174,' Fridge Tracking'!$A$3:$J$999,8,FALSE), "")</f>
        <v/>
      </c>
      <c r="E174" s="31" t="str">
        <f>IFERROR(VLOOKUP($B174,' Fridge Tracking'!$A$3:$J$999,6,FALSE), "")</f>
        <v/>
      </c>
      <c r="F174" s="1" t="b">
        <v>0</v>
      </c>
      <c r="H174" s="33"/>
      <c r="I174" s="33"/>
      <c r="J174" s="33"/>
      <c r="K174" s="1"/>
      <c r="L174" s="1" t="b">
        <v>0</v>
      </c>
      <c r="M174" s="1"/>
      <c r="N174" s="1" t="b">
        <v>0</v>
      </c>
    </row>
    <row r="175" spans="1:14">
      <c r="A175" s="29" t="str">
        <f t="shared" si="0"/>
        <v/>
      </c>
      <c r="B175" s="30"/>
      <c r="C175" s="30" t="str">
        <f>IFERROR(VLOOKUP($B175,' Fridge Tracking'!$A$3:$J$999,9,FALSE), "")</f>
        <v/>
      </c>
      <c r="D175" s="31" t="str">
        <f>IFERROR(VLOOKUP($B175,' Fridge Tracking'!$A$3:$J$999,8,FALSE), "")</f>
        <v/>
      </c>
      <c r="E175" s="31" t="str">
        <f>IFERROR(VLOOKUP($B175,' Fridge Tracking'!$A$3:$J$999,6,FALSE), "")</f>
        <v/>
      </c>
      <c r="F175" s="1" t="b">
        <v>0</v>
      </c>
      <c r="H175" s="33"/>
      <c r="I175" s="33"/>
      <c r="J175" s="33"/>
      <c r="K175" s="1"/>
      <c r="L175" s="1" t="b">
        <v>0</v>
      </c>
      <c r="M175" s="1"/>
      <c r="N175" s="1" t="b">
        <v>0</v>
      </c>
    </row>
    <row r="176" spans="1:14">
      <c r="A176" s="29" t="str">
        <f t="shared" si="0"/>
        <v/>
      </c>
      <c r="B176" s="30"/>
      <c r="C176" s="30" t="str">
        <f>IFERROR(VLOOKUP($B176,' Fridge Tracking'!$A$3:$J$999,9,FALSE), "")</f>
        <v/>
      </c>
      <c r="D176" s="31" t="str">
        <f>IFERROR(VLOOKUP($B176,' Fridge Tracking'!$A$3:$J$999,8,FALSE), "")</f>
        <v/>
      </c>
      <c r="E176" s="31" t="str">
        <f>IFERROR(VLOOKUP($B176,' Fridge Tracking'!$A$3:$J$999,6,FALSE), "")</f>
        <v/>
      </c>
      <c r="F176" s="1" t="b">
        <v>0</v>
      </c>
      <c r="H176" s="33"/>
      <c r="I176" s="33"/>
      <c r="J176" s="33"/>
      <c r="K176" s="1"/>
      <c r="L176" s="1" t="b">
        <v>0</v>
      </c>
      <c r="M176" s="1"/>
      <c r="N176" s="1" t="b">
        <v>0</v>
      </c>
    </row>
    <row r="177" spans="1:14">
      <c r="A177" s="29" t="str">
        <f t="shared" si="0"/>
        <v/>
      </c>
      <c r="B177" s="30"/>
      <c r="C177" s="30" t="str">
        <f>IFERROR(VLOOKUP($B177,' Fridge Tracking'!$A$3:$J$999,9,FALSE), "")</f>
        <v/>
      </c>
      <c r="D177" s="31" t="str">
        <f>IFERROR(VLOOKUP($B177,' Fridge Tracking'!$A$3:$J$999,8,FALSE), "")</f>
        <v/>
      </c>
      <c r="E177" s="31" t="str">
        <f>IFERROR(VLOOKUP($B177,' Fridge Tracking'!$A$3:$J$999,6,FALSE), "")</f>
        <v/>
      </c>
      <c r="F177" s="1" t="b">
        <v>0</v>
      </c>
      <c r="H177" s="33"/>
      <c r="I177" s="33"/>
      <c r="J177" s="33"/>
      <c r="K177" s="1"/>
      <c r="L177" s="1" t="b">
        <v>0</v>
      </c>
      <c r="M177" s="1"/>
      <c r="N177" s="1" t="b">
        <v>0</v>
      </c>
    </row>
    <row r="178" spans="1:14">
      <c r="A178" s="29" t="str">
        <f t="shared" si="0"/>
        <v/>
      </c>
      <c r="B178" s="30"/>
      <c r="C178" s="30" t="str">
        <f>IFERROR(VLOOKUP($B178,' Fridge Tracking'!$A$3:$J$999,9,FALSE), "")</f>
        <v/>
      </c>
      <c r="D178" s="31" t="str">
        <f>IFERROR(VLOOKUP($B178,' Fridge Tracking'!$A$3:$J$999,8,FALSE), "")</f>
        <v/>
      </c>
      <c r="E178" s="31" t="str">
        <f>IFERROR(VLOOKUP($B178,' Fridge Tracking'!$A$3:$J$999,6,FALSE), "")</f>
        <v/>
      </c>
      <c r="F178" s="1" t="b">
        <v>0</v>
      </c>
      <c r="H178" s="33"/>
      <c r="I178" s="33"/>
      <c r="J178" s="33"/>
      <c r="K178" s="1"/>
      <c r="L178" s="1" t="b">
        <v>0</v>
      </c>
      <c r="M178" s="1"/>
      <c r="N178" s="1" t="b">
        <v>0</v>
      </c>
    </row>
    <row r="179" spans="1:14">
      <c r="A179" s="29" t="str">
        <f t="shared" si="0"/>
        <v/>
      </c>
      <c r="B179" s="30"/>
      <c r="C179" s="30" t="str">
        <f>IFERROR(VLOOKUP($B179,' Fridge Tracking'!$A$3:$J$999,9,FALSE), "")</f>
        <v/>
      </c>
      <c r="D179" s="31" t="str">
        <f>IFERROR(VLOOKUP($B179,' Fridge Tracking'!$A$3:$J$999,8,FALSE), "")</f>
        <v/>
      </c>
      <c r="E179" s="31" t="str">
        <f>IFERROR(VLOOKUP($B179,' Fridge Tracking'!$A$3:$J$999,6,FALSE), "")</f>
        <v/>
      </c>
      <c r="F179" s="1" t="b">
        <v>0</v>
      </c>
      <c r="H179" s="33"/>
      <c r="I179" s="33"/>
      <c r="J179" s="33"/>
      <c r="K179" s="1"/>
      <c r="L179" s="1" t="b">
        <v>0</v>
      </c>
      <c r="M179" s="1"/>
      <c r="N179" s="1" t="b">
        <v>0</v>
      </c>
    </row>
    <row r="180" spans="1:14">
      <c r="A180" s="29" t="str">
        <f t="shared" si="0"/>
        <v/>
      </c>
      <c r="B180" s="30"/>
      <c r="C180" s="30" t="str">
        <f>IFERROR(VLOOKUP($B180,' Fridge Tracking'!$A$3:$J$999,9,FALSE), "")</f>
        <v/>
      </c>
      <c r="D180" s="31" t="str">
        <f>IFERROR(VLOOKUP($B180,' Fridge Tracking'!$A$3:$J$999,8,FALSE), "")</f>
        <v/>
      </c>
      <c r="E180" s="31" t="str">
        <f>IFERROR(VLOOKUP($B180,' Fridge Tracking'!$A$3:$J$999,6,FALSE), "")</f>
        <v/>
      </c>
      <c r="F180" s="1" t="b">
        <v>0</v>
      </c>
      <c r="H180" s="33"/>
      <c r="I180" s="33"/>
      <c r="J180" s="33"/>
      <c r="K180" s="1"/>
      <c r="L180" s="1" t="b">
        <v>0</v>
      </c>
      <c r="M180" s="1"/>
      <c r="N180" s="1" t="b">
        <v>0</v>
      </c>
    </row>
    <row r="181" spans="1:14">
      <c r="A181" s="29" t="str">
        <f t="shared" si="0"/>
        <v/>
      </c>
      <c r="B181" s="30"/>
      <c r="C181" s="30" t="str">
        <f>IFERROR(VLOOKUP($B181,' Fridge Tracking'!$A$3:$J$999,9,FALSE), "")</f>
        <v/>
      </c>
      <c r="D181" s="31" t="str">
        <f>IFERROR(VLOOKUP($B181,' Fridge Tracking'!$A$3:$J$999,8,FALSE), "")</f>
        <v/>
      </c>
      <c r="E181" s="31" t="str">
        <f>IFERROR(VLOOKUP($B181,' Fridge Tracking'!$A$3:$J$999,6,FALSE), "")</f>
        <v/>
      </c>
      <c r="F181" s="1" t="b">
        <v>0</v>
      </c>
      <c r="H181" s="33"/>
      <c r="I181" s="33"/>
      <c r="J181" s="33"/>
      <c r="K181" s="1"/>
      <c r="L181" s="1" t="b">
        <v>0</v>
      </c>
      <c r="M181" s="1"/>
      <c r="N181" s="1" t="b">
        <v>0</v>
      </c>
    </row>
    <row r="182" spans="1:14">
      <c r="A182" s="29" t="str">
        <f t="shared" si="0"/>
        <v/>
      </c>
      <c r="B182" s="30"/>
      <c r="C182" s="30" t="str">
        <f>IFERROR(VLOOKUP($B182,' Fridge Tracking'!$A$3:$J$999,9,FALSE), "")</f>
        <v/>
      </c>
      <c r="D182" s="31" t="str">
        <f>IFERROR(VLOOKUP($B182,' Fridge Tracking'!$A$3:$J$999,8,FALSE), "")</f>
        <v/>
      </c>
      <c r="E182" s="31" t="str">
        <f>IFERROR(VLOOKUP($B182,' Fridge Tracking'!$A$3:$J$999,6,FALSE), "")</f>
        <v/>
      </c>
      <c r="F182" s="1" t="b">
        <v>0</v>
      </c>
      <c r="H182" s="33"/>
      <c r="I182" s="33"/>
      <c r="J182" s="33"/>
      <c r="K182" s="1"/>
      <c r="L182" s="1" t="b">
        <v>0</v>
      </c>
      <c r="M182" s="1"/>
      <c r="N182" s="1" t="b">
        <v>0</v>
      </c>
    </row>
    <row r="183" spans="1:14">
      <c r="A183" s="29" t="str">
        <f t="shared" si="0"/>
        <v/>
      </c>
      <c r="B183" s="30"/>
      <c r="C183" s="30" t="str">
        <f>IFERROR(VLOOKUP($B183,' Fridge Tracking'!$A$3:$J$999,9,FALSE), "")</f>
        <v/>
      </c>
      <c r="D183" s="31" t="str">
        <f>IFERROR(VLOOKUP($B183,' Fridge Tracking'!$A$3:$J$999,8,FALSE), "")</f>
        <v/>
      </c>
      <c r="E183" s="31" t="str">
        <f>IFERROR(VLOOKUP($B183,' Fridge Tracking'!$A$3:$J$999,6,FALSE), "")</f>
        <v/>
      </c>
      <c r="F183" s="1" t="b">
        <v>0</v>
      </c>
      <c r="H183" s="33"/>
      <c r="I183" s="33"/>
      <c r="J183" s="33"/>
      <c r="K183" s="1"/>
      <c r="L183" s="1" t="b">
        <v>0</v>
      </c>
      <c r="M183" s="1"/>
      <c r="N183" s="1" t="b">
        <v>0</v>
      </c>
    </row>
    <row r="184" spans="1:14">
      <c r="A184" s="29" t="str">
        <f t="shared" si="0"/>
        <v/>
      </c>
      <c r="B184" s="30"/>
      <c r="C184" s="30" t="str">
        <f>IFERROR(VLOOKUP($B184,' Fridge Tracking'!$A$3:$J$999,9,FALSE), "")</f>
        <v/>
      </c>
      <c r="D184" s="31" t="str">
        <f>IFERROR(VLOOKUP($B184,' Fridge Tracking'!$A$3:$J$999,8,FALSE), "")</f>
        <v/>
      </c>
      <c r="E184" s="31" t="str">
        <f>IFERROR(VLOOKUP($B184,' Fridge Tracking'!$A$3:$J$999,6,FALSE), "")</f>
        <v/>
      </c>
      <c r="F184" s="1" t="b">
        <v>0</v>
      </c>
      <c r="H184" s="33"/>
      <c r="I184" s="33"/>
      <c r="J184" s="33"/>
      <c r="K184" s="1"/>
      <c r="L184" s="1" t="b">
        <v>0</v>
      </c>
      <c r="M184" s="1"/>
      <c r="N184" s="1" t="b">
        <v>0</v>
      </c>
    </row>
    <row r="185" spans="1:14">
      <c r="A185" s="29" t="str">
        <f t="shared" si="0"/>
        <v/>
      </c>
      <c r="B185" s="30"/>
      <c r="C185" s="30" t="str">
        <f>IFERROR(VLOOKUP($B185,' Fridge Tracking'!$A$3:$J$999,9,FALSE), "")</f>
        <v/>
      </c>
      <c r="D185" s="31" t="str">
        <f>IFERROR(VLOOKUP($B185,' Fridge Tracking'!$A$3:$J$999,8,FALSE), "")</f>
        <v/>
      </c>
      <c r="E185" s="31" t="str">
        <f>IFERROR(VLOOKUP($B185,' Fridge Tracking'!$A$3:$J$999,6,FALSE), "")</f>
        <v/>
      </c>
      <c r="F185" s="1" t="b">
        <v>0</v>
      </c>
      <c r="H185" s="33"/>
      <c r="I185" s="33"/>
      <c r="J185" s="33"/>
      <c r="K185" s="1"/>
      <c r="L185" s="1" t="b">
        <v>0</v>
      </c>
      <c r="M185" s="1"/>
      <c r="N185" s="1" t="b">
        <v>0</v>
      </c>
    </row>
    <row r="186" spans="1:14">
      <c r="A186" s="29" t="str">
        <f t="shared" si="0"/>
        <v/>
      </c>
      <c r="B186" s="30"/>
      <c r="C186" s="30" t="str">
        <f>IFERROR(VLOOKUP($B186,' Fridge Tracking'!$A$3:$J$999,9,FALSE), "")</f>
        <v/>
      </c>
      <c r="D186" s="31" t="str">
        <f>IFERROR(VLOOKUP($B186,' Fridge Tracking'!$A$3:$J$999,8,FALSE), "")</f>
        <v/>
      </c>
      <c r="E186" s="31" t="str">
        <f>IFERROR(VLOOKUP($B186,' Fridge Tracking'!$A$3:$J$999,6,FALSE), "")</f>
        <v/>
      </c>
      <c r="F186" s="1" t="b">
        <v>0</v>
      </c>
      <c r="H186" s="33"/>
      <c r="I186" s="33"/>
      <c r="J186" s="33"/>
      <c r="K186" s="1"/>
      <c r="L186" s="1" t="b">
        <v>0</v>
      </c>
      <c r="M186" s="1"/>
      <c r="N186" s="1" t="b">
        <v>0</v>
      </c>
    </row>
    <row r="187" spans="1:14">
      <c r="A187" s="29" t="str">
        <f t="shared" si="0"/>
        <v/>
      </c>
      <c r="B187" s="30"/>
      <c r="C187" s="30" t="str">
        <f>IFERROR(VLOOKUP($B187,' Fridge Tracking'!$A$3:$J$999,9,FALSE), "")</f>
        <v/>
      </c>
      <c r="D187" s="31" t="str">
        <f>IFERROR(VLOOKUP($B187,' Fridge Tracking'!$A$3:$J$999,8,FALSE), "")</f>
        <v/>
      </c>
      <c r="E187" s="31" t="str">
        <f>IFERROR(VLOOKUP($B187,' Fridge Tracking'!$A$3:$J$999,6,FALSE), "")</f>
        <v/>
      </c>
      <c r="F187" s="1" t="b">
        <v>0</v>
      </c>
      <c r="H187" s="33"/>
      <c r="I187" s="33"/>
      <c r="J187" s="33"/>
      <c r="K187" s="1"/>
      <c r="L187" s="1" t="b">
        <v>0</v>
      </c>
      <c r="M187" s="1"/>
      <c r="N187" s="1" t="b">
        <v>0</v>
      </c>
    </row>
    <row r="188" spans="1:14">
      <c r="A188" s="29" t="str">
        <f t="shared" si="0"/>
        <v/>
      </c>
      <c r="B188" s="30"/>
      <c r="C188" s="30" t="str">
        <f>IFERROR(VLOOKUP($B188,' Fridge Tracking'!$A$3:$J$999,9,FALSE), "")</f>
        <v/>
      </c>
      <c r="D188" s="31" t="str">
        <f>IFERROR(VLOOKUP($B188,' Fridge Tracking'!$A$3:$J$999,8,FALSE), "")</f>
        <v/>
      </c>
      <c r="E188" s="31" t="str">
        <f>IFERROR(VLOOKUP($B188,' Fridge Tracking'!$A$3:$J$999,6,FALSE), "")</f>
        <v/>
      </c>
      <c r="F188" s="1" t="b">
        <v>0</v>
      </c>
      <c r="H188" s="33"/>
      <c r="I188" s="33"/>
      <c r="J188" s="33"/>
      <c r="K188" s="1"/>
      <c r="L188" s="1" t="b">
        <v>0</v>
      </c>
      <c r="M188" s="1"/>
      <c r="N188" s="1" t="b">
        <v>0</v>
      </c>
    </row>
    <row r="189" spans="1:14">
      <c r="A189" s="29" t="str">
        <f t="shared" si="0"/>
        <v/>
      </c>
      <c r="B189" s="30"/>
      <c r="C189" s="30" t="str">
        <f>IFERROR(VLOOKUP($B189,' Fridge Tracking'!$A$3:$J$999,9,FALSE), "")</f>
        <v/>
      </c>
      <c r="D189" s="31" t="str">
        <f>IFERROR(VLOOKUP($B189,' Fridge Tracking'!$A$3:$J$999,8,FALSE), "")</f>
        <v/>
      </c>
      <c r="E189" s="31" t="str">
        <f>IFERROR(VLOOKUP($B189,' Fridge Tracking'!$A$3:$J$999,6,FALSE), "")</f>
        <v/>
      </c>
      <c r="F189" s="1" t="b">
        <v>0</v>
      </c>
      <c r="H189" s="33"/>
      <c r="I189" s="33"/>
      <c r="J189" s="33"/>
      <c r="K189" s="1"/>
      <c r="L189" s="1" t="b">
        <v>0</v>
      </c>
      <c r="M189" s="1"/>
      <c r="N189" s="1" t="b">
        <v>0</v>
      </c>
    </row>
    <row r="190" spans="1:14">
      <c r="A190" s="29" t="str">
        <f t="shared" si="0"/>
        <v/>
      </c>
      <c r="B190" s="30"/>
      <c r="C190" s="30" t="str">
        <f>IFERROR(VLOOKUP($B190,' Fridge Tracking'!$A$3:$J$999,9,FALSE), "")</f>
        <v/>
      </c>
      <c r="D190" s="31" t="str">
        <f>IFERROR(VLOOKUP($B190,' Fridge Tracking'!$A$3:$J$999,8,FALSE), "")</f>
        <v/>
      </c>
      <c r="E190" s="31" t="str">
        <f>IFERROR(VLOOKUP($B190,' Fridge Tracking'!$A$3:$J$999,6,FALSE), "")</f>
        <v/>
      </c>
      <c r="F190" s="1" t="b">
        <v>0</v>
      </c>
      <c r="H190" s="33"/>
      <c r="I190" s="33"/>
      <c r="J190" s="33"/>
      <c r="K190" s="1"/>
      <c r="L190" s="1" t="b">
        <v>0</v>
      </c>
      <c r="M190" s="1"/>
      <c r="N190" s="1" t="b">
        <v>0</v>
      </c>
    </row>
    <row r="191" spans="1:14">
      <c r="A191" s="29" t="str">
        <f t="shared" si="0"/>
        <v/>
      </c>
      <c r="B191" s="30"/>
      <c r="C191" s="30" t="str">
        <f>IFERROR(VLOOKUP($B191,' Fridge Tracking'!$A$3:$J$999,9,FALSE), "")</f>
        <v/>
      </c>
      <c r="D191" s="31" t="str">
        <f>IFERROR(VLOOKUP($B191,' Fridge Tracking'!$A$3:$J$999,8,FALSE), "")</f>
        <v/>
      </c>
      <c r="E191" s="31" t="str">
        <f>IFERROR(VLOOKUP($B191,' Fridge Tracking'!$A$3:$J$999,6,FALSE), "")</f>
        <v/>
      </c>
      <c r="F191" s="1" t="b">
        <v>0</v>
      </c>
      <c r="H191" s="33"/>
      <c r="I191" s="33"/>
      <c r="J191" s="33"/>
      <c r="K191" s="1"/>
      <c r="L191" s="1" t="b">
        <v>0</v>
      </c>
      <c r="M191" s="1"/>
      <c r="N191" s="1" t="b">
        <v>0</v>
      </c>
    </row>
    <row r="192" spans="1:14">
      <c r="A192" s="29" t="str">
        <f t="shared" si="0"/>
        <v/>
      </c>
      <c r="B192" s="30"/>
      <c r="C192" s="30" t="str">
        <f>IFERROR(VLOOKUP($B192,' Fridge Tracking'!$A$3:$J$999,9,FALSE), "")</f>
        <v/>
      </c>
      <c r="D192" s="31" t="str">
        <f>IFERROR(VLOOKUP($B192,' Fridge Tracking'!$A$3:$J$999,8,FALSE), "")</f>
        <v/>
      </c>
      <c r="E192" s="31" t="str">
        <f>IFERROR(VLOOKUP($B192,' Fridge Tracking'!$A$3:$J$999,6,FALSE), "")</f>
        <v/>
      </c>
      <c r="F192" s="1" t="b">
        <v>0</v>
      </c>
      <c r="H192" s="33"/>
      <c r="I192" s="33"/>
      <c r="J192" s="33"/>
      <c r="K192" s="1"/>
      <c r="L192" s="1" t="b">
        <v>0</v>
      </c>
      <c r="M192" s="1"/>
      <c r="N192" s="1" t="b">
        <v>0</v>
      </c>
    </row>
    <row r="193" spans="1:14">
      <c r="A193" s="29" t="str">
        <f t="shared" si="0"/>
        <v/>
      </c>
      <c r="B193" s="30"/>
      <c r="C193" s="30" t="str">
        <f>IFERROR(VLOOKUP($B193,' Fridge Tracking'!$A$3:$J$999,9,FALSE), "")</f>
        <v/>
      </c>
      <c r="D193" s="31" t="str">
        <f>IFERROR(VLOOKUP($B193,' Fridge Tracking'!$A$3:$J$999,8,FALSE), "")</f>
        <v/>
      </c>
      <c r="E193" s="31" t="str">
        <f>IFERROR(VLOOKUP($B193,' Fridge Tracking'!$A$3:$J$999,6,FALSE), "")</f>
        <v/>
      </c>
      <c r="F193" s="1" t="b">
        <v>0</v>
      </c>
      <c r="H193" s="33"/>
      <c r="I193" s="33"/>
      <c r="J193" s="33"/>
      <c r="K193" s="1"/>
      <c r="L193" s="1" t="b">
        <v>0</v>
      </c>
      <c r="M193" s="1"/>
      <c r="N193" s="1" t="b">
        <v>0</v>
      </c>
    </row>
    <row r="194" spans="1:14">
      <c r="A194" s="29" t="str">
        <f t="shared" si="0"/>
        <v/>
      </c>
      <c r="B194" s="30"/>
      <c r="C194" s="30" t="str">
        <f>IFERROR(VLOOKUP($B194,' Fridge Tracking'!$A$3:$J$999,9,FALSE), "")</f>
        <v/>
      </c>
      <c r="D194" s="31" t="str">
        <f>IFERROR(VLOOKUP($B194,' Fridge Tracking'!$A$3:$J$999,8,FALSE), "")</f>
        <v/>
      </c>
      <c r="E194" s="31" t="str">
        <f>IFERROR(VLOOKUP($B194,' Fridge Tracking'!$A$3:$J$999,6,FALSE), "")</f>
        <v/>
      </c>
      <c r="F194" s="1" t="b">
        <v>0</v>
      </c>
      <c r="H194" s="33"/>
      <c r="I194" s="33"/>
      <c r="J194" s="33"/>
      <c r="K194" s="1"/>
      <c r="L194" s="1" t="b">
        <v>0</v>
      </c>
      <c r="M194" s="1"/>
      <c r="N194" s="1" t="b">
        <v>0</v>
      </c>
    </row>
    <row r="195" spans="1:14">
      <c r="A195" s="29" t="str">
        <f t="shared" si="0"/>
        <v/>
      </c>
      <c r="B195" s="30"/>
      <c r="C195" s="30" t="str">
        <f>IFERROR(VLOOKUP($B195,' Fridge Tracking'!$A$3:$J$999,9,FALSE), "")</f>
        <v/>
      </c>
      <c r="D195" s="31" t="str">
        <f>IFERROR(VLOOKUP($B195,' Fridge Tracking'!$A$3:$J$999,8,FALSE), "")</f>
        <v/>
      </c>
      <c r="E195" s="31" t="str">
        <f>IFERROR(VLOOKUP($B195,' Fridge Tracking'!$A$3:$J$999,6,FALSE), "")</f>
        <v/>
      </c>
      <c r="F195" s="1" t="b">
        <v>0</v>
      </c>
      <c r="H195" s="33"/>
      <c r="I195" s="33"/>
      <c r="J195" s="33"/>
      <c r="K195" s="1"/>
      <c r="L195" s="1" t="b">
        <v>0</v>
      </c>
      <c r="M195" s="1"/>
      <c r="N195" s="1" t="b">
        <v>0</v>
      </c>
    </row>
    <row r="196" spans="1:14">
      <c r="A196" s="29" t="str">
        <f t="shared" si="0"/>
        <v/>
      </c>
      <c r="B196" s="30"/>
      <c r="C196" s="30" t="str">
        <f>IFERROR(VLOOKUP($B196,' Fridge Tracking'!$A$3:$J$999,9,FALSE), "")</f>
        <v/>
      </c>
      <c r="D196" s="31" t="str">
        <f>IFERROR(VLOOKUP($B196,' Fridge Tracking'!$A$3:$J$999,8,FALSE), "")</f>
        <v/>
      </c>
      <c r="E196" s="31" t="str">
        <f>IFERROR(VLOOKUP($B196,' Fridge Tracking'!$A$3:$J$999,6,FALSE), "")</f>
        <v/>
      </c>
      <c r="F196" s="1" t="b">
        <v>0</v>
      </c>
      <c r="H196" s="33"/>
      <c r="I196" s="33"/>
      <c r="J196" s="33"/>
      <c r="K196" s="1"/>
      <c r="L196" s="1" t="b">
        <v>0</v>
      </c>
      <c r="M196" s="1"/>
      <c r="N196" s="1" t="b">
        <v>0</v>
      </c>
    </row>
    <row r="197" spans="1:14">
      <c r="A197" s="29" t="str">
        <f t="shared" si="0"/>
        <v/>
      </c>
      <c r="B197" s="30"/>
      <c r="C197" s="30" t="str">
        <f>IFERROR(VLOOKUP($B197,' Fridge Tracking'!$A$3:$J$999,9,FALSE), "")</f>
        <v/>
      </c>
      <c r="D197" s="31" t="str">
        <f>IFERROR(VLOOKUP($B197,' Fridge Tracking'!$A$3:$J$999,8,FALSE), "")</f>
        <v/>
      </c>
      <c r="E197" s="31" t="str">
        <f>IFERROR(VLOOKUP($B197,' Fridge Tracking'!$A$3:$J$999,6,FALSE), "")</f>
        <v/>
      </c>
      <c r="F197" s="1" t="b">
        <v>0</v>
      </c>
      <c r="H197" s="33"/>
      <c r="I197" s="33"/>
      <c r="J197" s="33"/>
      <c r="K197" s="1"/>
      <c r="L197" s="1" t="b">
        <v>0</v>
      </c>
      <c r="M197" s="1"/>
      <c r="N197" s="1" t="b">
        <v>0</v>
      </c>
    </row>
    <row r="198" spans="1:14">
      <c r="A198" s="29" t="str">
        <f t="shared" si="0"/>
        <v/>
      </c>
      <c r="B198" s="30"/>
      <c r="C198" s="30" t="str">
        <f>IFERROR(VLOOKUP($B198,' Fridge Tracking'!$A$3:$J$999,9,FALSE), "")</f>
        <v/>
      </c>
      <c r="D198" s="31" t="str">
        <f>IFERROR(VLOOKUP($B198,' Fridge Tracking'!$A$3:$J$999,8,FALSE), "")</f>
        <v/>
      </c>
      <c r="E198" s="31" t="str">
        <f>IFERROR(VLOOKUP($B198,' Fridge Tracking'!$A$3:$J$999,6,FALSE), "")</f>
        <v/>
      </c>
      <c r="F198" s="1" t="b">
        <v>0</v>
      </c>
      <c r="H198" s="33"/>
      <c r="I198" s="33"/>
      <c r="J198" s="33"/>
      <c r="K198" s="1"/>
      <c r="L198" s="1" t="b">
        <v>0</v>
      </c>
      <c r="M198" s="1"/>
      <c r="N198" s="1" t="b">
        <v>0</v>
      </c>
    </row>
    <row r="199" spans="1:14">
      <c r="A199" s="29" t="str">
        <f t="shared" si="0"/>
        <v/>
      </c>
      <c r="B199" s="30"/>
      <c r="C199" s="30" t="str">
        <f>IFERROR(VLOOKUP($B199,' Fridge Tracking'!$A$3:$J$999,9,FALSE), "")</f>
        <v/>
      </c>
      <c r="D199" s="31" t="str">
        <f>IFERROR(VLOOKUP($B199,' Fridge Tracking'!$A$3:$J$999,8,FALSE), "")</f>
        <v/>
      </c>
      <c r="E199" s="31" t="str">
        <f>IFERROR(VLOOKUP($B199,' Fridge Tracking'!$A$3:$J$999,6,FALSE), "")</f>
        <v/>
      </c>
      <c r="F199" s="1" t="b">
        <v>0</v>
      </c>
      <c r="H199" s="33"/>
      <c r="I199" s="33"/>
      <c r="J199" s="33"/>
      <c r="K199" s="1"/>
      <c r="L199" s="1" t="b">
        <v>0</v>
      </c>
      <c r="M199" s="1"/>
      <c r="N199" s="1" t="b">
        <v>0</v>
      </c>
    </row>
    <row r="200" spans="1:14">
      <c r="A200" s="29" t="str">
        <f t="shared" si="0"/>
        <v/>
      </c>
      <c r="B200" s="30"/>
      <c r="C200" s="30" t="str">
        <f>IFERROR(VLOOKUP($B200,' Fridge Tracking'!$A$3:$J$999,9,FALSE), "")</f>
        <v/>
      </c>
      <c r="D200" s="31" t="str">
        <f>IFERROR(VLOOKUP($B200,' Fridge Tracking'!$A$3:$J$999,8,FALSE), "")</f>
        <v/>
      </c>
      <c r="E200" s="31" t="str">
        <f>IFERROR(VLOOKUP($B200,' Fridge Tracking'!$A$3:$J$999,6,FALSE), "")</f>
        <v/>
      </c>
      <c r="F200" s="1" t="b">
        <v>0</v>
      </c>
      <c r="H200" s="33"/>
      <c r="I200" s="33"/>
      <c r="J200" s="33"/>
      <c r="K200" s="1"/>
      <c r="L200" s="1" t="b">
        <v>0</v>
      </c>
      <c r="M200" s="1"/>
      <c r="N200" s="1" t="b">
        <v>0</v>
      </c>
    </row>
    <row r="201" spans="1:14">
      <c r="A201" s="29" t="str">
        <f t="shared" si="0"/>
        <v/>
      </c>
      <c r="B201" s="30"/>
      <c r="C201" s="30" t="str">
        <f>IFERROR(VLOOKUP($B201,' Fridge Tracking'!$A$3:$J$999,9,FALSE), "")</f>
        <v/>
      </c>
      <c r="D201" s="31" t="str">
        <f>IFERROR(VLOOKUP($B201,' Fridge Tracking'!$A$3:$J$999,8,FALSE), "")</f>
        <v/>
      </c>
      <c r="E201" s="31" t="str">
        <f>IFERROR(VLOOKUP($B201,' Fridge Tracking'!$A$3:$J$999,6,FALSE), "")</f>
        <v/>
      </c>
      <c r="F201" s="1" t="b">
        <v>0</v>
      </c>
      <c r="H201" s="33"/>
      <c r="I201" s="33"/>
      <c r="J201" s="33"/>
      <c r="K201" s="1"/>
      <c r="L201" s="1" t="b">
        <v>0</v>
      </c>
      <c r="M201" s="1"/>
      <c r="N201" s="1" t="b">
        <v>0</v>
      </c>
    </row>
    <row r="202" spans="1:14">
      <c r="A202" s="29" t="str">
        <f t="shared" si="0"/>
        <v/>
      </c>
      <c r="B202" s="30"/>
      <c r="C202" s="30" t="str">
        <f>IFERROR(VLOOKUP($B202,' Fridge Tracking'!$A$3:$J$999,9,FALSE), "")</f>
        <v/>
      </c>
      <c r="D202" s="31" t="str">
        <f>IFERROR(VLOOKUP($B202,' Fridge Tracking'!$A$3:$J$999,8,FALSE), "")</f>
        <v/>
      </c>
      <c r="E202" s="31" t="str">
        <f>IFERROR(VLOOKUP($B202,' Fridge Tracking'!$A$3:$J$999,6,FALSE), "")</f>
        <v/>
      </c>
      <c r="F202" s="1" t="b">
        <v>0</v>
      </c>
      <c r="H202" s="33"/>
      <c r="I202" s="33"/>
      <c r="J202" s="33"/>
      <c r="K202" s="1"/>
      <c r="L202" s="1" t="b">
        <v>0</v>
      </c>
      <c r="M202" s="1"/>
      <c r="N202" s="1" t="b">
        <v>0</v>
      </c>
    </row>
    <row r="203" spans="1:14">
      <c r="A203" s="29" t="str">
        <f t="shared" si="0"/>
        <v/>
      </c>
      <c r="B203" s="30"/>
      <c r="C203" s="30" t="str">
        <f>IFERROR(VLOOKUP($B203,' Fridge Tracking'!$A$3:$J$999,9,FALSE), "")</f>
        <v/>
      </c>
      <c r="D203" s="31" t="str">
        <f>IFERROR(VLOOKUP($B203,' Fridge Tracking'!$A$3:$J$999,8,FALSE), "")</f>
        <v/>
      </c>
      <c r="E203" s="31" t="str">
        <f>IFERROR(VLOOKUP($B203,' Fridge Tracking'!$A$3:$J$999,6,FALSE), "")</f>
        <v/>
      </c>
      <c r="F203" s="1" t="b">
        <v>0</v>
      </c>
      <c r="H203" s="33"/>
      <c r="I203" s="33"/>
      <c r="J203" s="33"/>
      <c r="K203" s="1"/>
      <c r="L203" s="1" t="b">
        <v>0</v>
      </c>
      <c r="M203" s="1"/>
      <c r="N203" s="1" t="b">
        <v>0</v>
      </c>
    </row>
    <row r="204" spans="1:14">
      <c r="A204" s="29" t="str">
        <f t="shared" si="0"/>
        <v/>
      </c>
      <c r="B204" s="30"/>
      <c r="C204" s="30" t="str">
        <f>IFERROR(VLOOKUP($B204,' Fridge Tracking'!$A$3:$J$999,9,FALSE), "")</f>
        <v/>
      </c>
      <c r="D204" s="31" t="str">
        <f>IFERROR(VLOOKUP($B204,' Fridge Tracking'!$A$3:$J$999,8,FALSE), "")</f>
        <v/>
      </c>
      <c r="E204" s="31" t="str">
        <f>IFERROR(VLOOKUP($B204,' Fridge Tracking'!$A$3:$J$999,6,FALSE), "")</f>
        <v/>
      </c>
      <c r="F204" s="1" t="b">
        <v>0</v>
      </c>
      <c r="H204" s="33"/>
      <c r="I204" s="33"/>
      <c r="J204" s="33"/>
      <c r="K204" s="1"/>
      <c r="L204" s="1" t="b">
        <v>0</v>
      </c>
      <c r="M204" s="1"/>
      <c r="N204" s="1" t="b">
        <v>0</v>
      </c>
    </row>
    <row r="205" spans="1:14">
      <c r="A205" s="29" t="str">
        <f t="shared" si="0"/>
        <v/>
      </c>
      <c r="B205" s="30"/>
      <c r="C205" s="30" t="str">
        <f>IFERROR(VLOOKUP($B205,' Fridge Tracking'!$A$3:$J$999,9,FALSE), "")</f>
        <v/>
      </c>
      <c r="D205" s="31" t="str">
        <f>IFERROR(VLOOKUP($B205,' Fridge Tracking'!$A$3:$J$999,8,FALSE), "")</f>
        <v/>
      </c>
      <c r="E205" s="31" t="str">
        <f>IFERROR(VLOOKUP($B205,' Fridge Tracking'!$A$3:$J$999,6,FALSE), "")</f>
        <v/>
      </c>
      <c r="F205" s="1" t="b">
        <v>0</v>
      </c>
      <c r="H205" s="33"/>
      <c r="I205" s="33"/>
      <c r="J205" s="33"/>
      <c r="K205" s="1"/>
      <c r="L205" s="1" t="b">
        <v>0</v>
      </c>
      <c r="M205" s="1"/>
      <c r="N205" s="1" t="b">
        <v>0</v>
      </c>
    </row>
    <row r="206" spans="1:14">
      <c r="A206" s="29" t="str">
        <f t="shared" si="0"/>
        <v/>
      </c>
      <c r="B206" s="30"/>
      <c r="C206" s="30" t="str">
        <f>IFERROR(VLOOKUP($B206,' Fridge Tracking'!$A$3:$J$999,9,FALSE), "")</f>
        <v/>
      </c>
      <c r="D206" s="31" t="str">
        <f>IFERROR(VLOOKUP($B206,' Fridge Tracking'!$A$3:$J$999,8,FALSE), "")</f>
        <v/>
      </c>
      <c r="E206" s="31" t="str">
        <f>IFERROR(VLOOKUP($B206,' Fridge Tracking'!$A$3:$J$999,6,FALSE), "")</f>
        <v/>
      </c>
      <c r="F206" s="1" t="b">
        <v>0</v>
      </c>
      <c r="H206" s="33"/>
      <c r="I206" s="33"/>
      <c r="J206" s="33"/>
      <c r="K206" s="1"/>
      <c r="L206" s="1" t="b">
        <v>0</v>
      </c>
      <c r="M206" s="1"/>
      <c r="N206" s="1" t="b">
        <v>0</v>
      </c>
    </row>
    <row r="207" spans="1:14">
      <c r="A207" s="29" t="str">
        <f t="shared" si="0"/>
        <v/>
      </c>
      <c r="B207" s="30"/>
      <c r="C207" s="30" t="str">
        <f>IFERROR(VLOOKUP($B207,' Fridge Tracking'!$A$3:$J$999,9,FALSE), "")</f>
        <v/>
      </c>
      <c r="D207" s="31" t="str">
        <f>IFERROR(VLOOKUP($B207,' Fridge Tracking'!$A$3:$J$999,8,FALSE), "")</f>
        <v/>
      </c>
      <c r="E207" s="31" t="str">
        <f>IFERROR(VLOOKUP($B207,' Fridge Tracking'!$A$3:$J$999,6,FALSE), "")</f>
        <v/>
      </c>
      <c r="F207" s="1" t="b">
        <v>0</v>
      </c>
      <c r="H207" s="33"/>
      <c r="I207" s="33"/>
      <c r="J207" s="33"/>
      <c r="K207" s="1"/>
      <c r="L207" s="1" t="b">
        <v>0</v>
      </c>
      <c r="M207" s="1"/>
      <c r="N207" s="1" t="b">
        <v>0</v>
      </c>
    </row>
    <row r="208" spans="1:14">
      <c r="A208" s="29" t="str">
        <f t="shared" si="0"/>
        <v/>
      </c>
      <c r="B208" s="30"/>
      <c r="C208" s="30" t="str">
        <f>IFERROR(VLOOKUP($B208,' Fridge Tracking'!$A$3:$J$999,9,FALSE), "")</f>
        <v/>
      </c>
      <c r="D208" s="31" t="str">
        <f>IFERROR(VLOOKUP($B208,' Fridge Tracking'!$A$3:$J$999,8,FALSE), "")</f>
        <v/>
      </c>
      <c r="E208" s="31" t="str">
        <f>IFERROR(VLOOKUP($B208,' Fridge Tracking'!$A$3:$J$999,6,FALSE), "")</f>
        <v/>
      </c>
      <c r="F208" s="1" t="b">
        <v>0</v>
      </c>
      <c r="H208" s="33"/>
      <c r="I208" s="33"/>
      <c r="J208" s="33"/>
      <c r="K208" s="1"/>
      <c r="L208" s="1" t="b">
        <v>0</v>
      </c>
      <c r="M208" s="1"/>
      <c r="N208" s="1" t="b">
        <v>0</v>
      </c>
    </row>
    <row r="209" spans="1:14">
      <c r="A209" s="29" t="str">
        <f t="shared" si="0"/>
        <v/>
      </c>
      <c r="B209" s="30"/>
      <c r="C209" s="30" t="str">
        <f>IFERROR(VLOOKUP($B209,' Fridge Tracking'!$A$3:$J$999,9,FALSE), "")</f>
        <v/>
      </c>
      <c r="D209" s="31" t="str">
        <f>IFERROR(VLOOKUP($B209,' Fridge Tracking'!$A$3:$J$999,8,FALSE), "")</f>
        <v/>
      </c>
      <c r="E209" s="31" t="str">
        <f>IFERROR(VLOOKUP($B209,' Fridge Tracking'!$A$3:$J$999,6,FALSE), "")</f>
        <v/>
      </c>
      <c r="F209" s="1" t="b">
        <v>0</v>
      </c>
      <c r="H209" s="33"/>
      <c r="I209" s="33"/>
      <c r="J209" s="33"/>
      <c r="K209" s="1"/>
      <c r="L209" s="1" t="b">
        <v>0</v>
      </c>
      <c r="M209" s="1"/>
      <c r="N209" s="1" t="b">
        <v>0</v>
      </c>
    </row>
    <row r="210" spans="1:14">
      <c r="A210" s="29" t="str">
        <f t="shared" si="0"/>
        <v/>
      </c>
      <c r="B210" s="30"/>
      <c r="C210" s="30" t="str">
        <f>IFERROR(VLOOKUP($B210,' Fridge Tracking'!$A$3:$J$999,9,FALSE), "")</f>
        <v/>
      </c>
      <c r="D210" s="31" t="str">
        <f>IFERROR(VLOOKUP($B210,' Fridge Tracking'!$A$3:$J$999,8,FALSE), "")</f>
        <v/>
      </c>
      <c r="E210" s="31" t="str">
        <f>IFERROR(VLOOKUP($B210,' Fridge Tracking'!$A$3:$J$999,6,FALSE), "")</f>
        <v/>
      </c>
      <c r="F210" s="1" t="b">
        <v>0</v>
      </c>
      <c r="H210" s="33"/>
      <c r="I210" s="33"/>
      <c r="J210" s="33"/>
      <c r="K210" s="1"/>
      <c r="L210" s="1" t="b">
        <v>0</v>
      </c>
      <c r="M210" s="1"/>
      <c r="N210" s="1" t="b">
        <v>0</v>
      </c>
    </row>
    <row r="211" spans="1:14">
      <c r="A211" s="29" t="str">
        <f t="shared" si="0"/>
        <v/>
      </c>
      <c r="B211" s="30"/>
      <c r="C211" s="30" t="str">
        <f>IFERROR(VLOOKUP($B211,' Fridge Tracking'!$A$3:$J$999,9,FALSE), "")</f>
        <v/>
      </c>
      <c r="D211" s="31" t="str">
        <f>IFERROR(VLOOKUP($B211,' Fridge Tracking'!$A$3:$J$999,8,FALSE), "")</f>
        <v/>
      </c>
      <c r="E211" s="31" t="str">
        <f>IFERROR(VLOOKUP($B211,' Fridge Tracking'!$A$3:$J$999,6,FALSE), "")</f>
        <v/>
      </c>
      <c r="F211" s="1" t="b">
        <v>0</v>
      </c>
      <c r="H211" s="33"/>
      <c r="I211" s="33"/>
      <c r="J211" s="33"/>
      <c r="K211" s="1"/>
      <c r="L211" s="1" t="b">
        <v>0</v>
      </c>
      <c r="M211" s="1"/>
      <c r="N211" s="1" t="b">
        <v>0</v>
      </c>
    </row>
    <row r="212" spans="1:14">
      <c r="A212" s="29" t="str">
        <f t="shared" si="0"/>
        <v/>
      </c>
      <c r="B212" s="30"/>
      <c r="C212" s="30" t="str">
        <f>IFERROR(VLOOKUP($B212,' Fridge Tracking'!$A$3:$J$999,9,FALSE), "")</f>
        <v/>
      </c>
      <c r="D212" s="31" t="str">
        <f>IFERROR(VLOOKUP($B212,' Fridge Tracking'!$A$3:$J$999,8,FALSE), "")</f>
        <v/>
      </c>
      <c r="E212" s="31" t="str">
        <f>IFERROR(VLOOKUP($B212,' Fridge Tracking'!$A$3:$J$999,6,FALSE), "")</f>
        <v/>
      </c>
      <c r="F212" s="1" t="b">
        <v>0</v>
      </c>
      <c r="H212" s="33"/>
      <c r="I212" s="33"/>
      <c r="J212" s="33"/>
      <c r="K212" s="1"/>
      <c r="L212" s="1" t="b">
        <v>0</v>
      </c>
      <c r="M212" s="1"/>
      <c r="N212" s="1" t="b">
        <v>0</v>
      </c>
    </row>
    <row r="213" spans="1:14">
      <c r="A213" s="29" t="str">
        <f t="shared" si="0"/>
        <v/>
      </c>
      <c r="B213" s="30"/>
      <c r="C213" s="30" t="str">
        <f>IFERROR(VLOOKUP($B213,' Fridge Tracking'!$A$3:$J$999,9,FALSE), "")</f>
        <v/>
      </c>
      <c r="D213" s="31" t="str">
        <f>IFERROR(VLOOKUP($B213,' Fridge Tracking'!$A$3:$J$999,8,FALSE), "")</f>
        <v/>
      </c>
      <c r="E213" s="31" t="str">
        <f>IFERROR(VLOOKUP($B213,' Fridge Tracking'!$A$3:$J$999,6,FALSE), "")</f>
        <v/>
      </c>
      <c r="F213" s="1" t="b">
        <v>0</v>
      </c>
      <c r="H213" s="33"/>
      <c r="I213" s="33"/>
      <c r="J213" s="33"/>
      <c r="K213" s="1"/>
      <c r="L213" s="1" t="b">
        <v>0</v>
      </c>
      <c r="M213" s="1"/>
      <c r="N213" s="1" t="b">
        <v>0</v>
      </c>
    </row>
    <row r="214" spans="1:14">
      <c r="A214" s="29" t="str">
        <f t="shared" si="0"/>
        <v/>
      </c>
      <c r="B214" s="30"/>
      <c r="C214" s="30" t="str">
        <f>IFERROR(VLOOKUP($B214,' Fridge Tracking'!$A$3:$J$999,9,FALSE), "")</f>
        <v/>
      </c>
      <c r="D214" s="31" t="str">
        <f>IFERROR(VLOOKUP($B214,' Fridge Tracking'!$A$3:$J$999,8,FALSE), "")</f>
        <v/>
      </c>
      <c r="E214" s="31" t="str">
        <f>IFERROR(VLOOKUP($B214,' Fridge Tracking'!$A$3:$J$999,6,FALSE), "")</f>
        <v/>
      </c>
      <c r="F214" s="1" t="b">
        <v>0</v>
      </c>
      <c r="H214" s="33"/>
      <c r="I214" s="33"/>
      <c r="J214" s="33"/>
      <c r="K214" s="1"/>
      <c r="L214" s="1" t="b">
        <v>0</v>
      </c>
      <c r="M214" s="1"/>
      <c r="N214" s="1" t="b">
        <v>0</v>
      </c>
    </row>
    <row r="215" spans="1:14">
      <c r="A215" s="29" t="str">
        <f t="shared" si="0"/>
        <v/>
      </c>
      <c r="B215" s="30"/>
      <c r="C215" s="30" t="str">
        <f>IFERROR(VLOOKUP($B215,' Fridge Tracking'!$A$3:$J$999,9,FALSE), "")</f>
        <v/>
      </c>
      <c r="D215" s="31" t="str">
        <f>IFERROR(VLOOKUP($B215,' Fridge Tracking'!$A$3:$J$999,8,FALSE), "")</f>
        <v/>
      </c>
      <c r="E215" s="31" t="str">
        <f>IFERROR(VLOOKUP($B215,' Fridge Tracking'!$A$3:$J$999,6,FALSE), "")</f>
        <v/>
      </c>
      <c r="F215" s="1" t="b">
        <v>0</v>
      </c>
      <c r="H215" s="33"/>
      <c r="I215" s="33"/>
      <c r="J215" s="33"/>
      <c r="K215" s="1"/>
      <c r="L215" s="1" t="b">
        <v>0</v>
      </c>
      <c r="M215" s="1"/>
      <c r="N215" s="1" t="b">
        <v>0</v>
      </c>
    </row>
    <row r="216" spans="1:14">
      <c r="A216" s="29" t="str">
        <f t="shared" si="0"/>
        <v/>
      </c>
      <c r="B216" s="30"/>
      <c r="C216" s="30" t="str">
        <f>IFERROR(VLOOKUP($B216,' Fridge Tracking'!$A$3:$J$999,9,FALSE), "")</f>
        <v/>
      </c>
      <c r="D216" s="31" t="str">
        <f>IFERROR(VLOOKUP($B216,' Fridge Tracking'!$A$3:$J$999,8,FALSE), "")</f>
        <v/>
      </c>
      <c r="E216" s="31" t="str">
        <f>IFERROR(VLOOKUP($B216,' Fridge Tracking'!$A$3:$J$999,6,FALSE), "")</f>
        <v/>
      </c>
      <c r="F216" s="1" t="b">
        <v>0</v>
      </c>
      <c r="H216" s="33"/>
      <c r="I216" s="33"/>
      <c r="J216" s="33"/>
      <c r="K216" s="1"/>
      <c r="L216" s="1" t="b">
        <v>0</v>
      </c>
      <c r="M216" s="1"/>
      <c r="N216" s="1" t="b">
        <v>0</v>
      </c>
    </row>
    <row r="217" spans="1:14">
      <c r="A217" s="29" t="str">
        <f t="shared" si="0"/>
        <v/>
      </c>
      <c r="B217" s="30"/>
      <c r="C217" s="30" t="str">
        <f>IFERROR(VLOOKUP($B217,' Fridge Tracking'!$A$3:$J$999,9,FALSE), "")</f>
        <v/>
      </c>
      <c r="D217" s="31" t="str">
        <f>IFERROR(VLOOKUP($B217,' Fridge Tracking'!$A$3:$J$999,8,FALSE), "")</f>
        <v/>
      </c>
      <c r="E217" s="31" t="str">
        <f>IFERROR(VLOOKUP($B217,' Fridge Tracking'!$A$3:$J$999,6,FALSE), "")</f>
        <v/>
      </c>
      <c r="F217" s="1" t="b">
        <v>0</v>
      </c>
      <c r="H217" s="33"/>
      <c r="I217" s="33"/>
      <c r="J217" s="33"/>
      <c r="K217" s="1"/>
      <c r="L217" s="1" t="b">
        <v>0</v>
      </c>
      <c r="M217" s="1"/>
      <c r="N217" s="1" t="b">
        <v>0</v>
      </c>
    </row>
    <row r="218" spans="1:14">
      <c r="A218" s="29" t="str">
        <f t="shared" si="0"/>
        <v/>
      </c>
      <c r="B218" s="30"/>
      <c r="C218" s="30" t="str">
        <f>IFERROR(VLOOKUP($B218,' Fridge Tracking'!$A$3:$J$999,9,FALSE), "")</f>
        <v/>
      </c>
      <c r="D218" s="31" t="str">
        <f>IFERROR(VLOOKUP($B218,' Fridge Tracking'!$A$3:$J$999,8,FALSE), "")</f>
        <v/>
      </c>
      <c r="E218" s="31" t="str">
        <f>IFERROR(VLOOKUP($B218,' Fridge Tracking'!$A$3:$J$999,6,FALSE), "")</f>
        <v/>
      </c>
      <c r="F218" s="1" t="b">
        <v>0</v>
      </c>
      <c r="H218" s="33"/>
      <c r="I218" s="33"/>
      <c r="J218" s="33"/>
      <c r="K218" s="1"/>
      <c r="L218" s="1" t="b">
        <v>0</v>
      </c>
      <c r="M218" s="1"/>
      <c r="N218" s="1" t="b">
        <v>0</v>
      </c>
    </row>
    <row r="219" spans="1:14">
      <c r="A219" s="29" t="str">
        <f t="shared" si="0"/>
        <v/>
      </c>
      <c r="B219" s="30"/>
      <c r="C219" s="30" t="str">
        <f>IFERROR(VLOOKUP($B219,' Fridge Tracking'!$A$3:$J$999,9,FALSE), "")</f>
        <v/>
      </c>
      <c r="D219" s="31" t="str">
        <f>IFERROR(VLOOKUP($B219,' Fridge Tracking'!$A$3:$J$999,8,FALSE), "")</f>
        <v/>
      </c>
      <c r="E219" s="31" t="str">
        <f>IFERROR(VLOOKUP($B219,' Fridge Tracking'!$A$3:$J$999,6,FALSE), "")</f>
        <v/>
      </c>
      <c r="F219" s="1" t="b">
        <v>0</v>
      </c>
      <c r="H219" s="33"/>
      <c r="I219" s="33"/>
      <c r="J219" s="33"/>
      <c r="K219" s="1"/>
      <c r="L219" s="1" t="b">
        <v>0</v>
      </c>
      <c r="M219" s="1"/>
      <c r="N219" s="1" t="b">
        <v>0</v>
      </c>
    </row>
    <row r="220" spans="1:14">
      <c r="A220" s="29" t="str">
        <f t="shared" si="0"/>
        <v/>
      </c>
      <c r="B220" s="30"/>
      <c r="C220" s="30" t="str">
        <f>IFERROR(VLOOKUP($B220,' Fridge Tracking'!$A$3:$J$999,9,FALSE), "")</f>
        <v/>
      </c>
      <c r="D220" s="31" t="str">
        <f>IFERROR(VLOOKUP($B220,' Fridge Tracking'!$A$3:$J$999,8,FALSE), "")</f>
        <v/>
      </c>
      <c r="E220" s="31" t="str">
        <f>IFERROR(VLOOKUP($B220,' Fridge Tracking'!$A$3:$J$999,6,FALSE), "")</f>
        <v/>
      </c>
      <c r="F220" s="1" t="b">
        <v>0</v>
      </c>
      <c r="H220" s="33"/>
      <c r="I220" s="33"/>
      <c r="J220" s="33"/>
      <c r="K220" s="1"/>
      <c r="L220" s="1" t="b">
        <v>0</v>
      </c>
      <c r="M220" s="1"/>
      <c r="N220" s="1" t="b">
        <v>0</v>
      </c>
    </row>
    <row r="221" spans="1:14">
      <c r="A221" s="29" t="str">
        <f t="shared" si="0"/>
        <v/>
      </c>
      <c r="B221" s="30"/>
      <c r="C221" s="30" t="str">
        <f>IFERROR(VLOOKUP($B221,' Fridge Tracking'!$A$3:$J$999,9,FALSE), "")</f>
        <v/>
      </c>
      <c r="D221" s="31" t="str">
        <f>IFERROR(VLOOKUP($B221,' Fridge Tracking'!$A$3:$J$999,8,FALSE), "")</f>
        <v/>
      </c>
      <c r="E221" s="31" t="str">
        <f>IFERROR(VLOOKUP($B221,' Fridge Tracking'!$A$3:$J$999,6,FALSE), "")</f>
        <v/>
      </c>
      <c r="F221" s="1" t="b">
        <v>0</v>
      </c>
      <c r="H221" s="33"/>
      <c r="I221" s="33"/>
      <c r="J221" s="33"/>
      <c r="K221" s="1"/>
      <c r="L221" s="1" t="b">
        <v>0</v>
      </c>
      <c r="M221" s="1"/>
      <c r="N221" s="1" t="b">
        <v>0</v>
      </c>
    </row>
    <row r="222" spans="1:14">
      <c r="A222" s="29" t="str">
        <f t="shared" si="0"/>
        <v/>
      </c>
      <c r="B222" s="30"/>
      <c r="C222" s="30" t="str">
        <f>IFERROR(VLOOKUP($B222,' Fridge Tracking'!$A$3:$J$999,9,FALSE), "")</f>
        <v/>
      </c>
      <c r="D222" s="31" t="str">
        <f>IFERROR(VLOOKUP($B222,' Fridge Tracking'!$A$3:$J$999,8,FALSE), "")</f>
        <v/>
      </c>
      <c r="E222" s="31" t="str">
        <f>IFERROR(VLOOKUP($B222,' Fridge Tracking'!$A$3:$J$999,6,FALSE), "")</f>
        <v/>
      </c>
      <c r="F222" s="1" t="b">
        <v>0</v>
      </c>
      <c r="H222" s="33"/>
      <c r="I222" s="33"/>
      <c r="J222" s="33"/>
      <c r="K222" s="1"/>
      <c r="L222" s="1" t="b">
        <v>0</v>
      </c>
      <c r="M222" s="1"/>
      <c r="N222" s="1" t="b">
        <v>0</v>
      </c>
    </row>
    <row r="223" spans="1:14">
      <c r="A223" s="29" t="str">
        <f t="shared" si="0"/>
        <v/>
      </c>
      <c r="B223" s="30"/>
      <c r="C223" s="30" t="str">
        <f>IFERROR(VLOOKUP($B223,' Fridge Tracking'!$A$3:$J$999,9,FALSE), "")</f>
        <v/>
      </c>
      <c r="D223" s="31" t="str">
        <f>IFERROR(VLOOKUP($B223,' Fridge Tracking'!$A$3:$J$999,8,FALSE), "")</f>
        <v/>
      </c>
      <c r="E223" s="31" t="str">
        <f>IFERROR(VLOOKUP($B223,' Fridge Tracking'!$A$3:$J$999,6,FALSE), "")</f>
        <v/>
      </c>
      <c r="F223" s="1" t="b">
        <v>0</v>
      </c>
      <c r="H223" s="33"/>
      <c r="I223" s="33"/>
      <c r="J223" s="33"/>
      <c r="K223" s="1"/>
      <c r="L223" s="1" t="b">
        <v>0</v>
      </c>
      <c r="M223" s="1"/>
      <c r="N223" s="1" t="b">
        <v>0</v>
      </c>
    </row>
    <row r="224" spans="1:14">
      <c r="A224" s="29" t="str">
        <f t="shared" si="0"/>
        <v/>
      </c>
      <c r="B224" s="30"/>
      <c r="C224" s="30" t="str">
        <f>IFERROR(VLOOKUP($B224,' Fridge Tracking'!$A$3:$J$999,9,FALSE), "")</f>
        <v/>
      </c>
      <c r="D224" s="31" t="str">
        <f>IFERROR(VLOOKUP($B224,' Fridge Tracking'!$A$3:$J$999,8,FALSE), "")</f>
        <v/>
      </c>
      <c r="E224" s="31" t="str">
        <f>IFERROR(VLOOKUP($B224,' Fridge Tracking'!$A$3:$J$999,6,FALSE), "")</f>
        <v/>
      </c>
      <c r="F224" s="1" t="b">
        <v>0</v>
      </c>
      <c r="H224" s="33"/>
      <c r="I224" s="33"/>
      <c r="J224" s="33"/>
      <c r="K224" s="1"/>
      <c r="L224" s="1" t="b">
        <v>0</v>
      </c>
      <c r="M224" s="1"/>
      <c r="N224" s="1" t="b">
        <v>0</v>
      </c>
    </row>
    <row r="225" spans="1:14">
      <c r="A225" s="29" t="str">
        <f t="shared" si="0"/>
        <v/>
      </c>
      <c r="B225" s="30"/>
      <c r="C225" s="30" t="str">
        <f>IFERROR(VLOOKUP($B225,' Fridge Tracking'!$A$3:$J$999,9,FALSE), "")</f>
        <v/>
      </c>
      <c r="D225" s="31" t="str">
        <f>IFERROR(VLOOKUP($B225,' Fridge Tracking'!$A$3:$J$999,8,FALSE), "")</f>
        <v/>
      </c>
      <c r="E225" s="31" t="str">
        <f>IFERROR(VLOOKUP($B225,' Fridge Tracking'!$A$3:$J$999,6,FALSE), "")</f>
        <v/>
      </c>
      <c r="F225" s="1" t="b">
        <v>0</v>
      </c>
      <c r="H225" s="33"/>
      <c r="I225" s="33"/>
      <c r="J225" s="33"/>
      <c r="K225" s="1"/>
      <c r="L225" s="1" t="b">
        <v>0</v>
      </c>
      <c r="M225" s="1"/>
      <c r="N225" s="1" t="b">
        <v>0</v>
      </c>
    </row>
    <row r="226" spans="1:14">
      <c r="A226" s="29" t="str">
        <f t="shared" si="0"/>
        <v/>
      </c>
      <c r="B226" s="30"/>
      <c r="C226" s="30" t="str">
        <f>IFERROR(VLOOKUP($B226,' Fridge Tracking'!$A$3:$J$999,9,FALSE), "")</f>
        <v/>
      </c>
      <c r="D226" s="31" t="str">
        <f>IFERROR(VLOOKUP($B226,' Fridge Tracking'!$A$3:$J$999,8,FALSE), "")</f>
        <v/>
      </c>
      <c r="E226" s="31" t="str">
        <f>IFERROR(VLOOKUP($B226,' Fridge Tracking'!$A$3:$J$999,6,FALSE), "")</f>
        <v/>
      </c>
      <c r="F226" s="1" t="b">
        <v>0</v>
      </c>
      <c r="H226" s="33"/>
      <c r="I226" s="33"/>
      <c r="J226" s="33"/>
      <c r="K226" s="1"/>
      <c r="L226" s="1" t="b">
        <v>0</v>
      </c>
      <c r="M226" s="1"/>
      <c r="N226" s="1" t="b">
        <v>0</v>
      </c>
    </row>
    <row r="227" spans="1:14">
      <c r="A227" s="29" t="str">
        <f t="shared" si="0"/>
        <v/>
      </c>
      <c r="B227" s="30"/>
      <c r="C227" s="30" t="str">
        <f>IFERROR(VLOOKUP($B227,' Fridge Tracking'!$A$3:$J$999,9,FALSE), "")</f>
        <v/>
      </c>
      <c r="D227" s="31" t="str">
        <f>IFERROR(VLOOKUP($B227,' Fridge Tracking'!$A$3:$J$999,8,FALSE), "")</f>
        <v/>
      </c>
      <c r="E227" s="31" t="str">
        <f>IFERROR(VLOOKUP($B227,' Fridge Tracking'!$A$3:$J$999,6,FALSE), "")</f>
        <v/>
      </c>
      <c r="F227" s="1" t="b">
        <v>0</v>
      </c>
      <c r="H227" s="33"/>
      <c r="I227" s="33"/>
      <c r="J227" s="33"/>
      <c r="K227" s="1"/>
      <c r="L227" s="1" t="b">
        <v>0</v>
      </c>
      <c r="M227" s="1"/>
      <c r="N227" s="1" t="b">
        <v>0</v>
      </c>
    </row>
    <row r="228" spans="1:14">
      <c r="A228" s="29" t="str">
        <f t="shared" si="0"/>
        <v/>
      </c>
      <c r="B228" s="30"/>
      <c r="C228" s="30" t="str">
        <f>IFERROR(VLOOKUP($B228,' Fridge Tracking'!$A$3:$J$999,9,FALSE), "")</f>
        <v/>
      </c>
      <c r="D228" s="31" t="str">
        <f>IFERROR(VLOOKUP($B228,' Fridge Tracking'!$A$3:$J$999,8,FALSE), "")</f>
        <v/>
      </c>
      <c r="E228" s="31" t="str">
        <f>IFERROR(VLOOKUP($B228,' Fridge Tracking'!$A$3:$J$999,6,FALSE), "")</f>
        <v/>
      </c>
      <c r="F228" s="1" t="b">
        <v>0</v>
      </c>
      <c r="H228" s="33"/>
      <c r="I228" s="33"/>
      <c r="J228" s="33"/>
      <c r="K228" s="1"/>
      <c r="L228" s="1" t="b">
        <v>0</v>
      </c>
      <c r="M228" s="1"/>
      <c r="N228" s="1" t="b">
        <v>0</v>
      </c>
    </row>
    <row r="229" spans="1:14">
      <c r="A229" s="29" t="str">
        <f t="shared" si="0"/>
        <v/>
      </c>
      <c r="B229" s="30"/>
      <c r="C229" s="30" t="str">
        <f>IFERROR(VLOOKUP($B229,' Fridge Tracking'!$A$3:$J$999,9,FALSE), "")</f>
        <v/>
      </c>
      <c r="D229" s="31" t="str">
        <f>IFERROR(VLOOKUP($B229,' Fridge Tracking'!$A$3:$J$999,8,FALSE), "")</f>
        <v/>
      </c>
      <c r="E229" s="31" t="str">
        <f>IFERROR(VLOOKUP($B229,' Fridge Tracking'!$A$3:$J$999,6,FALSE), "")</f>
        <v/>
      </c>
      <c r="F229" s="1" t="b">
        <v>0</v>
      </c>
      <c r="H229" s="33"/>
      <c r="I229" s="33"/>
      <c r="J229" s="33"/>
      <c r="K229" s="1"/>
      <c r="L229" s="1" t="b">
        <v>0</v>
      </c>
      <c r="M229" s="1"/>
      <c r="N229" s="1" t="b">
        <v>0</v>
      </c>
    </row>
    <row r="230" spans="1:14">
      <c r="A230" s="29" t="str">
        <f t="shared" si="0"/>
        <v/>
      </c>
      <c r="B230" s="30"/>
      <c r="C230" s="30" t="str">
        <f>IFERROR(VLOOKUP($B230,' Fridge Tracking'!$A$3:$J$999,9,FALSE), "")</f>
        <v/>
      </c>
      <c r="D230" s="31" t="str">
        <f>IFERROR(VLOOKUP($B230,' Fridge Tracking'!$A$3:$J$999,8,FALSE), "")</f>
        <v/>
      </c>
      <c r="E230" s="31" t="str">
        <f>IFERROR(VLOOKUP($B230,' Fridge Tracking'!$A$3:$J$999,6,FALSE), "")</f>
        <v/>
      </c>
      <c r="F230" s="1" t="b">
        <v>0</v>
      </c>
      <c r="H230" s="33"/>
      <c r="I230" s="33"/>
      <c r="J230" s="33"/>
      <c r="K230" s="1"/>
      <c r="L230" s="1" t="b">
        <v>0</v>
      </c>
      <c r="M230" s="1"/>
      <c r="N230" s="1" t="b">
        <v>0</v>
      </c>
    </row>
    <row r="231" spans="1:14">
      <c r="A231" s="29" t="str">
        <f t="shared" si="0"/>
        <v/>
      </c>
      <c r="B231" s="30"/>
      <c r="C231" s="30" t="str">
        <f>IFERROR(VLOOKUP($B231,' Fridge Tracking'!$A$3:$J$999,9,FALSE), "")</f>
        <v/>
      </c>
      <c r="D231" s="31" t="str">
        <f>IFERROR(VLOOKUP($B231,' Fridge Tracking'!$A$3:$J$999,8,FALSE), "")</f>
        <v/>
      </c>
      <c r="E231" s="31" t="str">
        <f>IFERROR(VLOOKUP($B231,' Fridge Tracking'!$A$3:$J$999,6,FALSE), "")</f>
        <v/>
      </c>
      <c r="F231" s="1" t="b">
        <v>0</v>
      </c>
      <c r="H231" s="33"/>
      <c r="I231" s="33"/>
      <c r="J231" s="33"/>
      <c r="K231" s="1"/>
      <c r="L231" s="1" t="b">
        <v>0</v>
      </c>
      <c r="M231" s="1"/>
      <c r="N231" s="1" t="b">
        <v>0</v>
      </c>
    </row>
    <row r="232" spans="1:14">
      <c r="A232" s="29" t="str">
        <f t="shared" si="0"/>
        <v/>
      </c>
      <c r="B232" s="30"/>
      <c r="C232" s="30" t="str">
        <f>IFERROR(VLOOKUP($B232,' Fridge Tracking'!$A$3:$J$999,9,FALSE), "")</f>
        <v/>
      </c>
      <c r="D232" s="31" t="str">
        <f>IFERROR(VLOOKUP($B232,' Fridge Tracking'!$A$3:$J$999,8,FALSE), "")</f>
        <v/>
      </c>
      <c r="E232" s="31" t="str">
        <f>IFERROR(VLOOKUP($B232,' Fridge Tracking'!$A$3:$J$999,6,FALSE), "")</f>
        <v/>
      </c>
      <c r="F232" s="1" t="b">
        <v>0</v>
      </c>
      <c r="H232" s="33"/>
      <c r="I232" s="33"/>
      <c r="J232" s="33"/>
      <c r="K232" s="1"/>
      <c r="L232" s="1" t="b">
        <v>0</v>
      </c>
      <c r="M232" s="1"/>
      <c r="N232" s="1" t="b">
        <v>0</v>
      </c>
    </row>
    <row r="233" spans="1:14">
      <c r="A233" s="29" t="str">
        <f t="shared" si="0"/>
        <v/>
      </c>
      <c r="B233" s="30"/>
      <c r="C233" s="30" t="str">
        <f>IFERROR(VLOOKUP($B233,' Fridge Tracking'!$A$3:$J$999,9,FALSE), "")</f>
        <v/>
      </c>
      <c r="D233" s="31" t="str">
        <f>IFERROR(VLOOKUP($B233,' Fridge Tracking'!$A$3:$J$999,8,FALSE), "")</f>
        <v/>
      </c>
      <c r="E233" s="31" t="str">
        <f>IFERROR(VLOOKUP($B233,' Fridge Tracking'!$A$3:$J$999,6,FALSE), "")</f>
        <v/>
      </c>
      <c r="F233" s="1" t="b">
        <v>0</v>
      </c>
      <c r="H233" s="33"/>
      <c r="I233" s="33"/>
      <c r="J233" s="33"/>
      <c r="K233" s="1"/>
      <c r="L233" s="1" t="b">
        <v>0</v>
      </c>
      <c r="M233" s="1"/>
      <c r="N233" s="1" t="b">
        <v>0</v>
      </c>
    </row>
    <row r="234" spans="1:14">
      <c r="A234" s="29" t="str">
        <f t="shared" si="0"/>
        <v/>
      </c>
      <c r="B234" s="30"/>
      <c r="C234" s="30" t="str">
        <f>IFERROR(VLOOKUP($B234,' Fridge Tracking'!$A$3:$J$999,9,FALSE), "")</f>
        <v/>
      </c>
      <c r="D234" s="31" t="str">
        <f>IFERROR(VLOOKUP($B234,' Fridge Tracking'!$A$3:$J$999,8,FALSE), "")</f>
        <v/>
      </c>
      <c r="E234" s="31" t="str">
        <f>IFERROR(VLOOKUP($B234,' Fridge Tracking'!$A$3:$J$999,6,FALSE), "")</f>
        <v/>
      </c>
      <c r="F234" s="1" t="b">
        <v>0</v>
      </c>
      <c r="H234" s="33"/>
      <c r="I234" s="33"/>
      <c r="J234" s="33"/>
      <c r="K234" s="1"/>
      <c r="L234" s="1" t="b">
        <v>0</v>
      </c>
      <c r="M234" s="1"/>
      <c r="N234" s="1" t="b">
        <v>0</v>
      </c>
    </row>
    <row r="235" spans="1:14">
      <c r="A235" s="29" t="str">
        <f t="shared" si="0"/>
        <v/>
      </c>
      <c r="B235" s="30"/>
      <c r="C235" s="30" t="str">
        <f>IFERROR(VLOOKUP($B235,' Fridge Tracking'!$A$3:$J$999,9,FALSE), "")</f>
        <v/>
      </c>
      <c r="D235" s="31" t="str">
        <f>IFERROR(VLOOKUP($B235,' Fridge Tracking'!$A$3:$J$999,8,FALSE), "")</f>
        <v/>
      </c>
      <c r="E235" s="31" t="str">
        <f>IFERROR(VLOOKUP($B235,' Fridge Tracking'!$A$3:$J$999,6,FALSE), "")</f>
        <v/>
      </c>
      <c r="F235" s="1" t="b">
        <v>0</v>
      </c>
      <c r="H235" s="33"/>
      <c r="I235" s="33"/>
      <c r="J235" s="33"/>
      <c r="K235" s="1"/>
      <c r="L235" s="1" t="b">
        <v>0</v>
      </c>
      <c r="M235" s="1"/>
      <c r="N235" s="1" t="b">
        <v>0</v>
      </c>
    </row>
    <row r="236" spans="1:14">
      <c r="A236" s="29" t="str">
        <f t="shared" si="0"/>
        <v/>
      </c>
      <c r="B236" s="30"/>
      <c r="C236" s="30" t="str">
        <f>IFERROR(VLOOKUP($B236,' Fridge Tracking'!$A$3:$J$999,9,FALSE), "")</f>
        <v/>
      </c>
      <c r="D236" s="31" t="str">
        <f>IFERROR(VLOOKUP($B236,' Fridge Tracking'!$A$3:$J$999,8,FALSE), "")</f>
        <v/>
      </c>
      <c r="E236" s="31" t="str">
        <f>IFERROR(VLOOKUP($B236,' Fridge Tracking'!$A$3:$J$999,6,FALSE), "")</f>
        <v/>
      </c>
      <c r="F236" s="1" t="b">
        <v>0</v>
      </c>
      <c r="H236" s="33"/>
      <c r="I236" s="33"/>
      <c r="J236" s="33"/>
      <c r="K236" s="1"/>
      <c r="L236" s="1" t="b">
        <v>0</v>
      </c>
      <c r="M236" s="1"/>
      <c r="N236" s="1" t="b">
        <v>0</v>
      </c>
    </row>
    <row r="237" spans="1:14">
      <c r="A237" s="29" t="str">
        <f t="shared" si="0"/>
        <v/>
      </c>
      <c r="B237" s="30"/>
      <c r="C237" s="30" t="str">
        <f>IFERROR(VLOOKUP($B237,' Fridge Tracking'!$A$3:$J$999,9,FALSE), "")</f>
        <v/>
      </c>
      <c r="D237" s="31" t="str">
        <f>IFERROR(VLOOKUP($B237,' Fridge Tracking'!$A$3:$J$999,8,FALSE), "")</f>
        <v/>
      </c>
      <c r="E237" s="31" t="str">
        <f>IFERROR(VLOOKUP($B237,' Fridge Tracking'!$A$3:$J$999,6,FALSE), "")</f>
        <v/>
      </c>
      <c r="F237" s="1" t="b">
        <v>0</v>
      </c>
      <c r="H237" s="33"/>
      <c r="I237" s="33"/>
      <c r="J237" s="33"/>
      <c r="K237" s="1"/>
      <c r="L237" s="1" t="b">
        <v>0</v>
      </c>
      <c r="M237" s="1"/>
      <c r="N237" s="1" t="b">
        <v>0</v>
      </c>
    </row>
    <row r="238" spans="1:14">
      <c r="A238" s="29" t="str">
        <f t="shared" si="0"/>
        <v/>
      </c>
      <c r="B238" s="30"/>
      <c r="C238" s="30" t="str">
        <f>IFERROR(VLOOKUP($B238,' Fridge Tracking'!$A$3:$J$999,9,FALSE), "")</f>
        <v/>
      </c>
      <c r="D238" s="31" t="str">
        <f>IFERROR(VLOOKUP($B238,' Fridge Tracking'!$A$3:$J$999,8,FALSE), "")</f>
        <v/>
      </c>
      <c r="E238" s="31" t="str">
        <f>IFERROR(VLOOKUP($B238,' Fridge Tracking'!$A$3:$J$999,6,FALSE), "")</f>
        <v/>
      </c>
      <c r="F238" s="1" t="b">
        <v>0</v>
      </c>
      <c r="H238" s="33"/>
      <c r="I238" s="33"/>
      <c r="J238" s="33"/>
      <c r="K238" s="1"/>
      <c r="L238" s="1" t="b">
        <v>0</v>
      </c>
      <c r="M238" s="1"/>
      <c r="N238" s="1" t="b">
        <v>0</v>
      </c>
    </row>
    <row r="239" spans="1:14">
      <c r="A239" s="29" t="str">
        <f t="shared" si="0"/>
        <v/>
      </c>
      <c r="B239" s="30"/>
      <c r="C239" s="30" t="str">
        <f>IFERROR(VLOOKUP($B239,' Fridge Tracking'!$A$3:$J$999,9,FALSE), "")</f>
        <v/>
      </c>
      <c r="D239" s="31" t="str">
        <f>IFERROR(VLOOKUP($B239,' Fridge Tracking'!$A$3:$J$999,8,FALSE), "")</f>
        <v/>
      </c>
      <c r="E239" s="31" t="str">
        <f>IFERROR(VLOOKUP($B239,' Fridge Tracking'!$A$3:$J$999,6,FALSE), "")</f>
        <v/>
      </c>
      <c r="F239" s="1" t="b">
        <v>0</v>
      </c>
      <c r="H239" s="33"/>
      <c r="I239" s="33"/>
      <c r="J239" s="33"/>
      <c r="K239" s="1"/>
      <c r="L239" s="1" t="b">
        <v>0</v>
      </c>
      <c r="M239" s="1"/>
      <c r="N239" s="1" t="b">
        <v>0</v>
      </c>
    </row>
    <row r="240" spans="1:14">
      <c r="A240" s="29" t="str">
        <f t="shared" si="0"/>
        <v/>
      </c>
      <c r="B240" s="30"/>
      <c r="C240" s="30" t="str">
        <f>IFERROR(VLOOKUP($B240,' Fridge Tracking'!$A$3:$J$999,9,FALSE), "")</f>
        <v/>
      </c>
      <c r="D240" s="31" t="str">
        <f>IFERROR(VLOOKUP($B240,' Fridge Tracking'!$A$3:$J$999,8,FALSE), "")</f>
        <v/>
      </c>
      <c r="E240" s="31" t="str">
        <f>IFERROR(VLOOKUP($B240,' Fridge Tracking'!$A$3:$J$999,6,FALSE), "")</f>
        <v/>
      </c>
      <c r="F240" s="1" t="b">
        <v>0</v>
      </c>
      <c r="H240" s="33"/>
      <c r="I240" s="33"/>
      <c r="J240" s="33"/>
      <c r="K240" s="1"/>
      <c r="L240" s="1" t="b">
        <v>0</v>
      </c>
      <c r="M240" s="1"/>
      <c r="N240" s="1" t="b">
        <v>0</v>
      </c>
    </row>
    <row r="241" spans="1:14">
      <c r="A241" s="29" t="str">
        <f t="shared" si="0"/>
        <v/>
      </c>
      <c r="B241" s="30"/>
      <c r="C241" s="30" t="str">
        <f>IFERROR(VLOOKUP($B241,' Fridge Tracking'!$A$3:$J$999,9,FALSE), "")</f>
        <v/>
      </c>
      <c r="D241" s="31" t="str">
        <f>IFERROR(VLOOKUP($B241,' Fridge Tracking'!$A$3:$J$999,8,FALSE), "")</f>
        <v/>
      </c>
      <c r="E241" s="31" t="str">
        <f>IFERROR(VLOOKUP($B241,' Fridge Tracking'!$A$3:$J$999,6,FALSE), "")</f>
        <v/>
      </c>
      <c r="F241" s="1" t="b">
        <v>0</v>
      </c>
      <c r="H241" s="33"/>
      <c r="I241" s="33"/>
      <c r="J241" s="33"/>
      <c r="K241" s="1"/>
      <c r="L241" s="1" t="b">
        <v>0</v>
      </c>
      <c r="M241" s="1"/>
      <c r="N241" s="1" t="b">
        <v>0</v>
      </c>
    </row>
    <row r="242" spans="1:14">
      <c r="A242" s="29" t="str">
        <f t="shared" si="0"/>
        <v/>
      </c>
      <c r="B242" s="30"/>
      <c r="C242" s="30" t="str">
        <f>IFERROR(VLOOKUP($B242,' Fridge Tracking'!$A$3:$J$999,9,FALSE), "")</f>
        <v/>
      </c>
      <c r="D242" s="31" t="str">
        <f>IFERROR(VLOOKUP($B242,' Fridge Tracking'!$A$3:$J$999,8,FALSE), "")</f>
        <v/>
      </c>
      <c r="E242" s="31" t="str">
        <f>IFERROR(VLOOKUP($B242,' Fridge Tracking'!$A$3:$J$999,6,FALSE), "")</f>
        <v/>
      </c>
      <c r="F242" s="1" t="b">
        <v>0</v>
      </c>
      <c r="H242" s="33"/>
      <c r="I242" s="33"/>
      <c r="J242" s="33"/>
      <c r="K242" s="1"/>
      <c r="L242" s="1" t="b">
        <v>0</v>
      </c>
      <c r="M242" s="1"/>
      <c r="N242" s="1" t="b">
        <v>0</v>
      </c>
    </row>
    <row r="243" spans="1:14">
      <c r="A243" s="29" t="str">
        <f t="shared" si="0"/>
        <v/>
      </c>
      <c r="B243" s="30"/>
      <c r="C243" s="30" t="str">
        <f>IFERROR(VLOOKUP($B243,' Fridge Tracking'!$A$3:$J$999,9,FALSE), "")</f>
        <v/>
      </c>
      <c r="D243" s="31" t="str">
        <f>IFERROR(VLOOKUP($B243,' Fridge Tracking'!$A$3:$J$999,8,FALSE), "")</f>
        <v/>
      </c>
      <c r="E243" s="31" t="str">
        <f>IFERROR(VLOOKUP($B243,' Fridge Tracking'!$A$3:$J$999,6,FALSE), "")</f>
        <v/>
      </c>
      <c r="F243" s="1" t="b">
        <v>0</v>
      </c>
      <c r="H243" s="33"/>
      <c r="I243" s="33"/>
      <c r="J243" s="33"/>
      <c r="K243" s="1"/>
      <c r="L243" s="1" t="b">
        <v>0</v>
      </c>
      <c r="M243" s="1"/>
      <c r="N243" s="1" t="b">
        <v>0</v>
      </c>
    </row>
    <row r="244" spans="1:14">
      <c r="A244" s="29" t="str">
        <f t="shared" si="0"/>
        <v/>
      </c>
      <c r="B244" s="30"/>
      <c r="C244" s="30" t="str">
        <f>IFERROR(VLOOKUP($B244,' Fridge Tracking'!$A$3:$J$999,9,FALSE), "")</f>
        <v/>
      </c>
      <c r="D244" s="31" t="str">
        <f>IFERROR(VLOOKUP($B244,' Fridge Tracking'!$A$3:$J$999,8,FALSE), "")</f>
        <v/>
      </c>
      <c r="E244" s="31" t="str">
        <f>IFERROR(VLOOKUP($B244,' Fridge Tracking'!$A$3:$J$999,6,FALSE), "")</f>
        <v/>
      </c>
      <c r="F244" s="1" t="b">
        <v>0</v>
      </c>
      <c r="H244" s="33"/>
      <c r="I244" s="33"/>
      <c r="J244" s="33"/>
      <c r="K244" s="1"/>
      <c r="L244" s="1" t="b">
        <v>0</v>
      </c>
      <c r="M244" s="1"/>
      <c r="N244" s="1" t="b">
        <v>0</v>
      </c>
    </row>
    <row r="245" spans="1:14">
      <c r="A245" s="29" t="str">
        <f t="shared" si="0"/>
        <v/>
      </c>
      <c r="B245" s="30"/>
      <c r="C245" s="30" t="str">
        <f>IFERROR(VLOOKUP($B245,' Fridge Tracking'!$A$3:$J$999,9,FALSE), "")</f>
        <v/>
      </c>
      <c r="D245" s="31" t="str">
        <f>IFERROR(VLOOKUP($B245,' Fridge Tracking'!$A$3:$J$999,8,FALSE), "")</f>
        <v/>
      </c>
      <c r="E245" s="31" t="str">
        <f>IFERROR(VLOOKUP($B245,' Fridge Tracking'!$A$3:$J$999,6,FALSE), "")</f>
        <v/>
      </c>
      <c r="F245" s="1" t="b">
        <v>0</v>
      </c>
      <c r="H245" s="33"/>
      <c r="I245" s="33"/>
      <c r="J245" s="33"/>
      <c r="K245" s="1"/>
      <c r="L245" s="1" t="b">
        <v>0</v>
      </c>
      <c r="M245" s="1"/>
      <c r="N245" s="1" t="b">
        <v>0</v>
      </c>
    </row>
    <row r="246" spans="1:14">
      <c r="A246" s="29" t="str">
        <f t="shared" si="0"/>
        <v/>
      </c>
      <c r="B246" s="30"/>
      <c r="C246" s="30" t="str">
        <f>IFERROR(VLOOKUP($B246,' Fridge Tracking'!$A$3:$J$999,9,FALSE), "")</f>
        <v/>
      </c>
      <c r="D246" s="31" t="str">
        <f>IFERROR(VLOOKUP($B246,' Fridge Tracking'!$A$3:$J$999,8,FALSE), "")</f>
        <v/>
      </c>
      <c r="E246" s="31" t="str">
        <f>IFERROR(VLOOKUP($B246,' Fridge Tracking'!$A$3:$J$999,6,FALSE), "")</f>
        <v/>
      </c>
      <c r="F246" s="1" t="b">
        <v>0</v>
      </c>
      <c r="H246" s="33"/>
      <c r="I246" s="33"/>
      <c r="J246" s="33"/>
      <c r="K246" s="1"/>
      <c r="L246" s="1" t="b">
        <v>0</v>
      </c>
      <c r="M246" s="1"/>
      <c r="N246" s="1" t="b">
        <v>0</v>
      </c>
    </row>
    <row r="247" spans="1:14">
      <c r="A247" s="29" t="str">
        <f t="shared" si="0"/>
        <v/>
      </c>
      <c r="B247" s="30"/>
      <c r="C247" s="30" t="str">
        <f>IFERROR(VLOOKUP($B247,' Fridge Tracking'!$A$3:$J$999,9,FALSE), "")</f>
        <v/>
      </c>
      <c r="D247" s="31" t="str">
        <f>IFERROR(VLOOKUP($B247,' Fridge Tracking'!$A$3:$J$999,8,FALSE), "")</f>
        <v/>
      </c>
      <c r="E247" s="31" t="str">
        <f>IFERROR(VLOOKUP($B247,' Fridge Tracking'!$A$3:$J$999,6,FALSE), "")</f>
        <v/>
      </c>
      <c r="F247" s="1" t="b">
        <v>0</v>
      </c>
      <c r="H247" s="33"/>
      <c r="I247" s="33"/>
      <c r="J247" s="33"/>
      <c r="K247" s="1"/>
      <c r="L247" s="1" t="b">
        <v>0</v>
      </c>
      <c r="M247" s="1"/>
      <c r="N247" s="1" t="b">
        <v>0</v>
      </c>
    </row>
    <row r="248" spans="1:14">
      <c r="A248" s="29" t="str">
        <f t="shared" si="0"/>
        <v/>
      </c>
      <c r="B248" s="30"/>
      <c r="C248" s="30" t="str">
        <f>IFERROR(VLOOKUP($B248,' Fridge Tracking'!$A$3:$J$999,9,FALSE), "")</f>
        <v/>
      </c>
      <c r="D248" s="31" t="str">
        <f>IFERROR(VLOOKUP($B248,' Fridge Tracking'!$A$3:$J$999,8,FALSE), "")</f>
        <v/>
      </c>
      <c r="E248" s="31" t="str">
        <f>IFERROR(VLOOKUP($B248,' Fridge Tracking'!$A$3:$J$999,6,FALSE), "")</f>
        <v/>
      </c>
      <c r="F248" s="1" t="b">
        <v>0</v>
      </c>
      <c r="H248" s="33"/>
      <c r="I248" s="33"/>
      <c r="J248" s="33"/>
      <c r="K248" s="1"/>
      <c r="L248" s="1" t="b">
        <v>0</v>
      </c>
      <c r="M248" s="1"/>
      <c r="N248" s="1" t="b">
        <v>0</v>
      </c>
    </row>
    <row r="249" spans="1:14">
      <c r="A249" s="29" t="str">
        <f t="shared" si="0"/>
        <v/>
      </c>
      <c r="B249" s="30"/>
      <c r="C249" s="30" t="str">
        <f>IFERROR(VLOOKUP($B249,' Fridge Tracking'!$A$3:$J$999,9,FALSE), "")</f>
        <v/>
      </c>
      <c r="D249" s="31" t="str">
        <f>IFERROR(VLOOKUP($B249,' Fridge Tracking'!$A$3:$J$999,8,FALSE), "")</f>
        <v/>
      </c>
      <c r="E249" s="31" t="str">
        <f>IFERROR(VLOOKUP($B249,' Fridge Tracking'!$A$3:$J$999,6,FALSE), "")</f>
        <v/>
      </c>
      <c r="F249" s="1" t="b">
        <v>0</v>
      </c>
      <c r="H249" s="33"/>
      <c r="I249" s="33"/>
      <c r="J249" s="33"/>
      <c r="K249" s="1"/>
      <c r="L249" s="1" t="b">
        <v>0</v>
      </c>
      <c r="M249" s="1"/>
      <c r="N249" s="1" t="b">
        <v>0</v>
      </c>
    </row>
    <row r="250" spans="1:14">
      <c r="A250" s="29" t="str">
        <f t="shared" si="0"/>
        <v/>
      </c>
      <c r="B250" s="30"/>
      <c r="C250" s="30" t="str">
        <f>IFERROR(VLOOKUP($B250,' Fridge Tracking'!$A$3:$J$999,9,FALSE), "")</f>
        <v/>
      </c>
      <c r="D250" s="31" t="str">
        <f>IFERROR(VLOOKUP($B250,' Fridge Tracking'!$A$3:$J$999,8,FALSE), "")</f>
        <v/>
      </c>
      <c r="E250" s="31" t="str">
        <f>IFERROR(VLOOKUP($B250,' Fridge Tracking'!$A$3:$J$999,6,FALSE), "")</f>
        <v/>
      </c>
      <c r="F250" s="1" t="b">
        <v>0</v>
      </c>
      <c r="H250" s="33"/>
      <c r="I250" s="33"/>
      <c r="J250" s="33"/>
      <c r="K250" s="1"/>
      <c r="L250" s="1" t="b">
        <v>0</v>
      </c>
      <c r="M250" s="1"/>
      <c r="N250" s="1" t="b">
        <v>0</v>
      </c>
    </row>
    <row r="251" spans="1:14">
      <c r="A251" s="29" t="str">
        <f t="shared" si="0"/>
        <v/>
      </c>
      <c r="B251" s="30"/>
      <c r="C251" s="30" t="str">
        <f>IFERROR(VLOOKUP($B251,' Fridge Tracking'!$A$3:$J$999,9,FALSE), "")</f>
        <v/>
      </c>
      <c r="D251" s="31" t="str">
        <f>IFERROR(VLOOKUP($B251,' Fridge Tracking'!$A$3:$J$999,8,FALSE), "")</f>
        <v/>
      </c>
      <c r="E251" s="31" t="str">
        <f>IFERROR(VLOOKUP($B251,' Fridge Tracking'!$A$3:$J$999,6,FALSE), "")</f>
        <v/>
      </c>
      <c r="F251" s="1" t="b">
        <v>0</v>
      </c>
      <c r="H251" s="33"/>
      <c r="I251" s="33"/>
      <c r="J251" s="33"/>
      <c r="K251" s="1"/>
      <c r="L251" s="1" t="b">
        <v>0</v>
      </c>
      <c r="M251" s="1"/>
      <c r="N251" s="1" t="b">
        <v>0</v>
      </c>
    </row>
    <row r="252" spans="1:14">
      <c r="A252" s="29" t="str">
        <f t="shared" si="0"/>
        <v/>
      </c>
      <c r="B252" s="30"/>
      <c r="C252" s="30" t="str">
        <f>IFERROR(VLOOKUP($B252,' Fridge Tracking'!$A$3:$J$999,9,FALSE), "")</f>
        <v/>
      </c>
      <c r="D252" s="31" t="str">
        <f>IFERROR(VLOOKUP($B252,' Fridge Tracking'!$A$3:$J$999,8,FALSE), "")</f>
        <v/>
      </c>
      <c r="E252" s="31" t="str">
        <f>IFERROR(VLOOKUP($B252,' Fridge Tracking'!$A$3:$J$999,6,FALSE), "")</f>
        <v/>
      </c>
      <c r="F252" s="1" t="b">
        <v>0</v>
      </c>
      <c r="H252" s="33"/>
      <c r="I252" s="33"/>
      <c r="J252" s="33"/>
      <c r="K252" s="1"/>
      <c r="L252" s="1" t="b">
        <v>0</v>
      </c>
      <c r="M252" s="1"/>
      <c r="N252" s="1" t="b">
        <v>0</v>
      </c>
    </row>
    <row r="253" spans="1:14">
      <c r="A253" s="29" t="str">
        <f t="shared" si="0"/>
        <v/>
      </c>
      <c r="B253" s="30"/>
      <c r="C253" s="30" t="str">
        <f>IFERROR(VLOOKUP($B253,' Fridge Tracking'!$A$3:$J$999,9,FALSE), "")</f>
        <v/>
      </c>
      <c r="D253" s="31" t="str">
        <f>IFERROR(VLOOKUP($B253,' Fridge Tracking'!$A$3:$J$999,8,FALSE), "")</f>
        <v/>
      </c>
      <c r="E253" s="31" t="str">
        <f>IFERROR(VLOOKUP($B253,' Fridge Tracking'!$A$3:$J$999,6,FALSE), "")</f>
        <v/>
      </c>
      <c r="F253" s="1" t="b">
        <v>0</v>
      </c>
      <c r="H253" s="33"/>
      <c r="I253" s="33"/>
      <c r="J253" s="33"/>
      <c r="K253" s="1"/>
      <c r="L253" s="1" t="b">
        <v>0</v>
      </c>
      <c r="M253" s="1"/>
      <c r="N253" s="1" t="b">
        <v>0</v>
      </c>
    </row>
    <row r="254" spans="1:14">
      <c r="A254" s="29" t="str">
        <f t="shared" si="0"/>
        <v/>
      </c>
      <c r="B254" s="30"/>
      <c r="C254" s="30" t="str">
        <f>IFERROR(VLOOKUP($B254,' Fridge Tracking'!$A$3:$J$999,9,FALSE), "")</f>
        <v/>
      </c>
      <c r="D254" s="31" t="str">
        <f>IFERROR(VLOOKUP($B254,' Fridge Tracking'!$A$3:$J$999,8,FALSE), "")</f>
        <v/>
      </c>
      <c r="E254" s="31" t="str">
        <f>IFERROR(VLOOKUP($B254,' Fridge Tracking'!$A$3:$J$999,6,FALSE), "")</f>
        <v/>
      </c>
      <c r="F254" s="1" t="b">
        <v>0</v>
      </c>
      <c r="H254" s="33"/>
      <c r="I254" s="33"/>
      <c r="J254" s="33"/>
      <c r="K254" s="1"/>
      <c r="L254" s="1" t="b">
        <v>0</v>
      </c>
      <c r="M254" s="1"/>
      <c r="N254" s="1" t="b">
        <v>0</v>
      </c>
    </row>
    <row r="255" spans="1:14">
      <c r="A255" s="29" t="str">
        <f t="shared" si="0"/>
        <v/>
      </c>
      <c r="B255" s="30"/>
      <c r="C255" s="30" t="str">
        <f>IFERROR(VLOOKUP($B255,' Fridge Tracking'!$A$3:$J$999,9,FALSE), "")</f>
        <v/>
      </c>
      <c r="D255" s="31" t="str">
        <f>IFERROR(VLOOKUP($B255,' Fridge Tracking'!$A$3:$J$999,8,FALSE), "")</f>
        <v/>
      </c>
      <c r="E255" s="31" t="str">
        <f>IFERROR(VLOOKUP($B255,' Fridge Tracking'!$A$3:$J$999,6,FALSE), "")</f>
        <v/>
      </c>
      <c r="F255" s="1" t="b">
        <v>0</v>
      </c>
      <c r="H255" s="33"/>
      <c r="I255" s="33"/>
      <c r="J255" s="33"/>
      <c r="K255" s="1"/>
      <c r="L255" s="1" t="b">
        <v>0</v>
      </c>
      <c r="M255" s="1"/>
      <c r="N255" s="1" t="b">
        <v>0</v>
      </c>
    </row>
    <row r="256" spans="1:14">
      <c r="A256" s="29" t="str">
        <f t="shared" si="0"/>
        <v/>
      </c>
      <c r="B256" s="30"/>
      <c r="C256" s="30" t="str">
        <f>IFERROR(VLOOKUP($B256,' Fridge Tracking'!$A$3:$J$999,9,FALSE), "")</f>
        <v/>
      </c>
      <c r="D256" s="31" t="str">
        <f>IFERROR(VLOOKUP($B256,' Fridge Tracking'!$A$3:$J$999,8,FALSE), "")</f>
        <v/>
      </c>
      <c r="E256" s="31" t="str">
        <f>IFERROR(VLOOKUP($B256,' Fridge Tracking'!$A$3:$J$999,6,FALSE), "")</f>
        <v/>
      </c>
      <c r="F256" s="1" t="b">
        <v>0</v>
      </c>
      <c r="H256" s="33"/>
      <c r="I256" s="33"/>
      <c r="J256" s="33"/>
      <c r="K256" s="1"/>
      <c r="L256" s="1" t="b">
        <v>0</v>
      </c>
      <c r="M256" s="1"/>
      <c r="N256" s="1" t="b">
        <v>0</v>
      </c>
    </row>
    <row r="257" spans="1:14">
      <c r="A257" s="29" t="str">
        <f t="shared" si="0"/>
        <v/>
      </c>
      <c r="B257" s="30"/>
      <c r="C257" s="30" t="str">
        <f>IFERROR(VLOOKUP($B257,' Fridge Tracking'!$A$3:$J$999,9,FALSE), "")</f>
        <v/>
      </c>
      <c r="D257" s="31" t="str">
        <f>IFERROR(VLOOKUP($B257,' Fridge Tracking'!$A$3:$J$999,8,FALSE), "")</f>
        <v/>
      </c>
      <c r="E257" s="31" t="str">
        <f>IFERROR(VLOOKUP($B257,' Fridge Tracking'!$A$3:$J$999,6,FALSE), "")</f>
        <v/>
      </c>
      <c r="F257" s="1" t="b">
        <v>0</v>
      </c>
      <c r="H257" s="33"/>
      <c r="I257" s="33"/>
      <c r="J257" s="33"/>
      <c r="K257" s="1"/>
      <c r="L257" s="1" t="b">
        <v>0</v>
      </c>
      <c r="M257" s="1"/>
      <c r="N257" s="1" t="b">
        <v>0</v>
      </c>
    </row>
    <row r="258" spans="1:14">
      <c r="A258" s="29" t="str">
        <f t="shared" ref="A258:A512" si="1">IF(B258&lt;&gt;"","Fridge","")</f>
        <v/>
      </c>
      <c r="B258" s="30"/>
      <c r="C258" s="30" t="str">
        <f>IFERROR(VLOOKUP($B258,' Fridge Tracking'!$A$3:$J$999,9,FALSE), "")</f>
        <v/>
      </c>
      <c r="D258" s="31" t="str">
        <f>IFERROR(VLOOKUP($B258,' Fridge Tracking'!$A$3:$J$999,8,FALSE), "")</f>
        <v/>
      </c>
      <c r="E258" s="31" t="str">
        <f>IFERROR(VLOOKUP($B258,' Fridge Tracking'!$A$3:$J$999,6,FALSE), "")</f>
        <v/>
      </c>
      <c r="F258" s="1" t="b">
        <v>0</v>
      </c>
      <c r="H258" s="33"/>
      <c r="I258" s="33"/>
      <c r="J258" s="33"/>
      <c r="K258" s="1"/>
      <c r="L258" s="1" t="b">
        <v>0</v>
      </c>
      <c r="M258" s="1"/>
      <c r="N258" s="1" t="b">
        <v>0</v>
      </c>
    </row>
    <row r="259" spans="1:14">
      <c r="A259" s="29" t="str">
        <f t="shared" si="1"/>
        <v/>
      </c>
      <c r="B259" s="30"/>
      <c r="C259" s="30" t="str">
        <f>IFERROR(VLOOKUP($B259,' Fridge Tracking'!$A$3:$J$999,9,FALSE), "")</f>
        <v/>
      </c>
      <c r="D259" s="31" t="str">
        <f>IFERROR(VLOOKUP($B259,' Fridge Tracking'!$A$3:$J$999,8,FALSE), "")</f>
        <v/>
      </c>
      <c r="E259" s="31" t="str">
        <f>IFERROR(VLOOKUP($B259,' Fridge Tracking'!$A$3:$J$999,6,FALSE), "")</f>
        <v/>
      </c>
      <c r="F259" s="1" t="b">
        <v>0</v>
      </c>
      <c r="H259" s="33"/>
      <c r="I259" s="33"/>
      <c r="J259" s="33"/>
      <c r="K259" s="1"/>
      <c r="L259" s="1" t="b">
        <v>0</v>
      </c>
      <c r="M259" s="1"/>
      <c r="N259" s="1" t="b">
        <v>0</v>
      </c>
    </row>
    <row r="260" spans="1:14">
      <c r="A260" s="29" t="str">
        <f t="shared" si="1"/>
        <v/>
      </c>
      <c r="B260" s="30"/>
      <c r="C260" s="30" t="str">
        <f>IFERROR(VLOOKUP($B260,' Fridge Tracking'!$A$3:$J$999,9,FALSE), "")</f>
        <v/>
      </c>
      <c r="D260" s="31" t="str">
        <f>IFERROR(VLOOKUP($B260,' Fridge Tracking'!$A$3:$J$999,8,FALSE), "")</f>
        <v/>
      </c>
      <c r="E260" s="31" t="str">
        <f>IFERROR(VLOOKUP($B260,' Fridge Tracking'!$A$3:$J$999,6,FALSE), "")</f>
        <v/>
      </c>
      <c r="F260" s="1" t="b">
        <v>0</v>
      </c>
      <c r="H260" s="33"/>
      <c r="I260" s="33"/>
      <c r="J260" s="33"/>
      <c r="K260" s="1"/>
      <c r="L260" s="1" t="b">
        <v>0</v>
      </c>
      <c r="M260" s="1"/>
      <c r="N260" s="1" t="b">
        <v>0</v>
      </c>
    </row>
    <row r="261" spans="1:14">
      <c r="A261" s="29" t="str">
        <f t="shared" si="1"/>
        <v/>
      </c>
      <c r="B261" s="30"/>
      <c r="C261" s="30" t="str">
        <f>IFERROR(VLOOKUP($B261,' Fridge Tracking'!$A$3:$J$999,9,FALSE), "")</f>
        <v/>
      </c>
      <c r="D261" s="31" t="str">
        <f>IFERROR(VLOOKUP($B261,' Fridge Tracking'!$A$3:$J$999,8,FALSE), "")</f>
        <v/>
      </c>
      <c r="E261" s="31" t="str">
        <f>IFERROR(VLOOKUP($B261,' Fridge Tracking'!$A$3:$J$999,6,FALSE), "")</f>
        <v/>
      </c>
      <c r="F261" s="1" t="b">
        <v>0</v>
      </c>
      <c r="H261" s="33"/>
      <c r="I261" s="33"/>
      <c r="J261" s="33"/>
      <c r="K261" s="1"/>
      <c r="L261" s="1" t="b">
        <v>0</v>
      </c>
      <c r="M261" s="1"/>
      <c r="N261" s="1" t="b">
        <v>0</v>
      </c>
    </row>
    <row r="262" spans="1:14">
      <c r="A262" s="29" t="str">
        <f t="shared" si="1"/>
        <v/>
      </c>
      <c r="B262" s="30"/>
      <c r="C262" s="30" t="str">
        <f>IFERROR(VLOOKUP($B262,' Fridge Tracking'!$A$3:$J$999,9,FALSE), "")</f>
        <v/>
      </c>
      <c r="D262" s="31" t="str">
        <f>IFERROR(VLOOKUP($B262,' Fridge Tracking'!$A$3:$J$999,8,FALSE), "")</f>
        <v/>
      </c>
      <c r="E262" s="31" t="str">
        <f>IFERROR(VLOOKUP($B262,' Fridge Tracking'!$A$3:$J$999,6,FALSE), "")</f>
        <v/>
      </c>
      <c r="F262" s="1" t="b">
        <v>0</v>
      </c>
      <c r="H262" s="33"/>
      <c r="I262" s="33"/>
      <c r="J262" s="33"/>
      <c r="K262" s="1"/>
      <c r="L262" s="1" t="b">
        <v>0</v>
      </c>
      <c r="M262" s="1"/>
      <c r="N262" s="1" t="b">
        <v>0</v>
      </c>
    </row>
    <row r="263" spans="1:14">
      <c r="A263" s="29" t="str">
        <f t="shared" si="1"/>
        <v/>
      </c>
      <c r="B263" s="30"/>
      <c r="C263" s="30" t="str">
        <f>IFERROR(VLOOKUP($B263,' Fridge Tracking'!$A$3:$J$999,9,FALSE), "")</f>
        <v/>
      </c>
      <c r="D263" s="31" t="str">
        <f>IFERROR(VLOOKUP($B263,' Fridge Tracking'!$A$3:$J$999,8,FALSE), "")</f>
        <v/>
      </c>
      <c r="E263" s="31" t="str">
        <f>IFERROR(VLOOKUP($B263,' Fridge Tracking'!$A$3:$J$999,6,FALSE), "")</f>
        <v/>
      </c>
      <c r="F263" s="1" t="b">
        <v>0</v>
      </c>
      <c r="H263" s="33"/>
      <c r="I263" s="33"/>
      <c r="J263" s="33"/>
      <c r="K263" s="1"/>
      <c r="L263" s="1" t="b">
        <v>0</v>
      </c>
      <c r="M263" s="1"/>
      <c r="N263" s="1" t="b">
        <v>0</v>
      </c>
    </row>
    <row r="264" spans="1:14">
      <c r="A264" s="29" t="str">
        <f t="shared" si="1"/>
        <v/>
      </c>
      <c r="B264" s="30"/>
      <c r="C264" s="30" t="str">
        <f>IFERROR(VLOOKUP($B264,' Fridge Tracking'!$A$3:$J$999,9,FALSE), "")</f>
        <v/>
      </c>
      <c r="D264" s="31" t="str">
        <f>IFERROR(VLOOKUP($B264,' Fridge Tracking'!$A$3:$J$999,8,FALSE), "")</f>
        <v/>
      </c>
      <c r="E264" s="31" t="str">
        <f>IFERROR(VLOOKUP($B264,' Fridge Tracking'!$A$3:$J$999,6,FALSE), "")</f>
        <v/>
      </c>
      <c r="F264" s="1" t="b">
        <v>0</v>
      </c>
      <c r="H264" s="33"/>
      <c r="I264" s="33"/>
      <c r="J264" s="33"/>
      <c r="K264" s="1"/>
      <c r="L264" s="1" t="b">
        <v>0</v>
      </c>
      <c r="M264" s="1"/>
      <c r="N264" s="1" t="b">
        <v>0</v>
      </c>
    </row>
    <row r="265" spans="1:14">
      <c r="A265" s="29" t="str">
        <f t="shared" si="1"/>
        <v/>
      </c>
      <c r="B265" s="30"/>
      <c r="C265" s="30" t="str">
        <f>IFERROR(VLOOKUP($B265,' Fridge Tracking'!$A$3:$J$999,9,FALSE), "")</f>
        <v/>
      </c>
      <c r="D265" s="31" t="str">
        <f>IFERROR(VLOOKUP($B265,' Fridge Tracking'!$A$3:$J$999,8,FALSE), "")</f>
        <v/>
      </c>
      <c r="E265" s="31" t="str">
        <f>IFERROR(VLOOKUP($B265,' Fridge Tracking'!$A$3:$J$999,6,FALSE), "")</f>
        <v/>
      </c>
      <c r="F265" s="1" t="b">
        <v>0</v>
      </c>
      <c r="H265" s="33"/>
      <c r="I265" s="33"/>
      <c r="J265" s="33"/>
      <c r="K265" s="1"/>
      <c r="L265" s="1" t="b">
        <v>0</v>
      </c>
      <c r="M265" s="1"/>
      <c r="N265" s="1" t="b">
        <v>0</v>
      </c>
    </row>
    <row r="266" spans="1:14">
      <c r="A266" s="29" t="str">
        <f t="shared" si="1"/>
        <v/>
      </c>
      <c r="B266" s="30"/>
      <c r="C266" s="30" t="str">
        <f>IFERROR(VLOOKUP($B266,' Fridge Tracking'!$A$3:$J$999,9,FALSE), "")</f>
        <v/>
      </c>
      <c r="D266" s="31" t="str">
        <f>IFERROR(VLOOKUP($B266,' Fridge Tracking'!$A$3:$J$999,8,FALSE), "")</f>
        <v/>
      </c>
      <c r="E266" s="31" t="str">
        <f>IFERROR(VLOOKUP($B266,' Fridge Tracking'!$A$3:$J$999,6,FALSE), "")</f>
        <v/>
      </c>
      <c r="F266" s="1" t="b">
        <v>0</v>
      </c>
      <c r="H266" s="33"/>
      <c r="I266" s="33"/>
      <c r="J266" s="33"/>
      <c r="K266" s="1"/>
      <c r="L266" s="1" t="b">
        <v>0</v>
      </c>
      <c r="M266" s="1"/>
      <c r="N266" s="1" t="b">
        <v>0</v>
      </c>
    </row>
    <row r="267" spans="1:14">
      <c r="A267" s="29" t="str">
        <f t="shared" si="1"/>
        <v/>
      </c>
      <c r="B267" s="30"/>
      <c r="C267" s="30" t="str">
        <f>IFERROR(VLOOKUP($B267,' Fridge Tracking'!$A$3:$J$999,9,FALSE), "")</f>
        <v/>
      </c>
      <c r="D267" s="31" t="str">
        <f>IFERROR(VLOOKUP($B267,' Fridge Tracking'!$A$3:$J$999,8,FALSE), "")</f>
        <v/>
      </c>
      <c r="E267" s="31" t="str">
        <f>IFERROR(VLOOKUP($B267,' Fridge Tracking'!$A$3:$J$999,6,FALSE), "")</f>
        <v/>
      </c>
      <c r="F267" s="1" t="b">
        <v>0</v>
      </c>
      <c r="H267" s="33"/>
      <c r="I267" s="33"/>
      <c r="J267" s="33"/>
      <c r="K267" s="1"/>
      <c r="L267" s="1" t="b">
        <v>0</v>
      </c>
      <c r="M267" s="1"/>
      <c r="N267" s="1" t="b">
        <v>0</v>
      </c>
    </row>
    <row r="268" spans="1:14">
      <c r="A268" s="29" t="str">
        <f t="shared" si="1"/>
        <v/>
      </c>
      <c r="B268" s="30"/>
      <c r="C268" s="30" t="str">
        <f>IFERROR(VLOOKUP($B268,' Fridge Tracking'!$A$3:$J$999,9,FALSE), "")</f>
        <v/>
      </c>
      <c r="D268" s="31" t="str">
        <f>IFERROR(VLOOKUP($B268,' Fridge Tracking'!$A$3:$J$999,8,FALSE), "")</f>
        <v/>
      </c>
      <c r="E268" s="31" t="str">
        <f>IFERROR(VLOOKUP($B268,' Fridge Tracking'!$A$3:$J$999,6,FALSE), "")</f>
        <v/>
      </c>
      <c r="F268" s="1" t="b">
        <v>0</v>
      </c>
      <c r="H268" s="33"/>
      <c r="I268" s="33"/>
      <c r="J268" s="33"/>
      <c r="K268" s="1"/>
      <c r="L268" s="1" t="b">
        <v>0</v>
      </c>
      <c r="M268" s="1"/>
      <c r="N268" s="1" t="b">
        <v>0</v>
      </c>
    </row>
    <row r="269" spans="1:14">
      <c r="A269" s="29" t="str">
        <f t="shared" si="1"/>
        <v/>
      </c>
      <c r="B269" s="30"/>
      <c r="C269" s="30" t="str">
        <f>IFERROR(VLOOKUP($B269,' Fridge Tracking'!$A$3:$J$999,9,FALSE), "")</f>
        <v/>
      </c>
      <c r="D269" s="31" t="str">
        <f>IFERROR(VLOOKUP($B269,' Fridge Tracking'!$A$3:$J$999,8,FALSE), "")</f>
        <v/>
      </c>
      <c r="E269" s="31" t="str">
        <f>IFERROR(VLOOKUP($B269,' Fridge Tracking'!$A$3:$J$999,6,FALSE), "")</f>
        <v/>
      </c>
      <c r="F269" s="1" t="b">
        <v>0</v>
      </c>
      <c r="H269" s="33"/>
      <c r="I269" s="33"/>
      <c r="J269" s="33"/>
      <c r="K269" s="1"/>
      <c r="L269" s="1" t="b">
        <v>0</v>
      </c>
      <c r="M269" s="1"/>
      <c r="N269" s="1" t="b">
        <v>0</v>
      </c>
    </row>
    <row r="270" spans="1:14">
      <c r="A270" s="29" t="str">
        <f t="shared" si="1"/>
        <v/>
      </c>
      <c r="B270" s="30"/>
      <c r="C270" s="30" t="str">
        <f>IFERROR(VLOOKUP($B270,' Fridge Tracking'!$A$3:$J$999,9,FALSE), "")</f>
        <v/>
      </c>
      <c r="D270" s="31" t="str">
        <f>IFERROR(VLOOKUP($B270,' Fridge Tracking'!$A$3:$J$999,8,FALSE), "")</f>
        <v/>
      </c>
      <c r="E270" s="31" t="str">
        <f>IFERROR(VLOOKUP($B270,' Fridge Tracking'!$A$3:$J$999,6,FALSE), "")</f>
        <v/>
      </c>
      <c r="F270" s="1" t="b">
        <v>0</v>
      </c>
      <c r="H270" s="33"/>
      <c r="I270" s="33"/>
      <c r="J270" s="33"/>
      <c r="K270" s="1"/>
      <c r="L270" s="1" t="b">
        <v>0</v>
      </c>
      <c r="M270" s="1"/>
      <c r="N270" s="1" t="b">
        <v>0</v>
      </c>
    </row>
    <row r="271" spans="1:14">
      <c r="A271" s="29" t="str">
        <f t="shared" si="1"/>
        <v/>
      </c>
      <c r="B271" s="30"/>
      <c r="C271" s="30" t="str">
        <f>IFERROR(VLOOKUP($B271,' Fridge Tracking'!$A$3:$J$999,9,FALSE), "")</f>
        <v/>
      </c>
      <c r="D271" s="31" t="str">
        <f>IFERROR(VLOOKUP($B271,' Fridge Tracking'!$A$3:$J$999,8,FALSE), "")</f>
        <v/>
      </c>
      <c r="E271" s="31" t="str">
        <f>IFERROR(VLOOKUP($B271,' Fridge Tracking'!$A$3:$J$999,6,FALSE), "")</f>
        <v/>
      </c>
      <c r="F271" s="1" t="b">
        <v>0</v>
      </c>
      <c r="H271" s="33"/>
      <c r="I271" s="33"/>
      <c r="J271" s="33"/>
      <c r="K271" s="1"/>
      <c r="L271" s="1" t="b">
        <v>0</v>
      </c>
      <c r="M271" s="1"/>
      <c r="N271" s="1" t="b">
        <v>0</v>
      </c>
    </row>
    <row r="272" spans="1:14">
      <c r="A272" s="29" t="str">
        <f t="shared" si="1"/>
        <v/>
      </c>
      <c r="B272" s="30"/>
      <c r="C272" s="30" t="str">
        <f>IFERROR(VLOOKUP($B272,' Fridge Tracking'!$A$3:$J$999,9,FALSE), "")</f>
        <v/>
      </c>
      <c r="D272" s="31" t="str">
        <f>IFERROR(VLOOKUP($B272,' Fridge Tracking'!$A$3:$J$999,8,FALSE), "")</f>
        <v/>
      </c>
      <c r="E272" s="31" t="str">
        <f>IFERROR(VLOOKUP($B272,' Fridge Tracking'!$A$3:$J$999,6,FALSE), "")</f>
        <v/>
      </c>
      <c r="F272" s="1" t="b">
        <v>0</v>
      </c>
      <c r="H272" s="33"/>
      <c r="I272" s="33"/>
      <c r="J272" s="33"/>
      <c r="K272" s="1"/>
      <c r="L272" s="1" t="b">
        <v>0</v>
      </c>
      <c r="M272" s="1"/>
      <c r="N272" s="1" t="b">
        <v>0</v>
      </c>
    </row>
    <row r="273" spans="1:14">
      <c r="A273" s="29" t="str">
        <f t="shared" si="1"/>
        <v/>
      </c>
      <c r="B273" s="30"/>
      <c r="C273" s="30" t="str">
        <f>IFERROR(VLOOKUP($B273,' Fridge Tracking'!$A$3:$J$999,9,FALSE), "")</f>
        <v/>
      </c>
      <c r="D273" s="31" t="str">
        <f>IFERROR(VLOOKUP($B273,' Fridge Tracking'!$A$3:$J$999,8,FALSE), "")</f>
        <v/>
      </c>
      <c r="E273" s="31" t="str">
        <f>IFERROR(VLOOKUP($B273,' Fridge Tracking'!$A$3:$J$999,6,FALSE), "")</f>
        <v/>
      </c>
      <c r="F273" s="1" t="b">
        <v>0</v>
      </c>
      <c r="H273" s="33"/>
      <c r="I273" s="33"/>
      <c r="J273" s="33"/>
      <c r="K273" s="1"/>
      <c r="L273" s="1" t="b">
        <v>0</v>
      </c>
      <c r="M273" s="1"/>
      <c r="N273" s="1" t="b">
        <v>0</v>
      </c>
    </row>
    <row r="274" spans="1:14">
      <c r="A274" s="29" t="str">
        <f t="shared" si="1"/>
        <v/>
      </c>
      <c r="B274" s="30"/>
      <c r="C274" s="30" t="str">
        <f>IFERROR(VLOOKUP($B274,' Fridge Tracking'!$A$3:$J$999,9,FALSE), "")</f>
        <v/>
      </c>
      <c r="D274" s="31" t="str">
        <f>IFERROR(VLOOKUP($B274,' Fridge Tracking'!$A$3:$J$999,8,FALSE), "")</f>
        <v/>
      </c>
      <c r="E274" s="31" t="str">
        <f>IFERROR(VLOOKUP($B274,' Fridge Tracking'!$A$3:$J$999,6,FALSE), "")</f>
        <v/>
      </c>
      <c r="F274" s="1" t="b">
        <v>0</v>
      </c>
      <c r="H274" s="33"/>
      <c r="I274" s="33"/>
      <c r="J274" s="33"/>
      <c r="K274" s="1"/>
      <c r="L274" s="1" t="b">
        <v>0</v>
      </c>
      <c r="M274" s="1"/>
      <c r="N274" s="1" t="b">
        <v>0</v>
      </c>
    </row>
    <row r="275" spans="1:14">
      <c r="A275" s="29" t="str">
        <f t="shared" si="1"/>
        <v/>
      </c>
      <c r="B275" s="30"/>
      <c r="C275" s="30" t="str">
        <f>IFERROR(VLOOKUP($B275,' Fridge Tracking'!$A$3:$J$999,9,FALSE), "")</f>
        <v/>
      </c>
      <c r="D275" s="31" t="str">
        <f>IFERROR(VLOOKUP($B275,' Fridge Tracking'!$A$3:$J$999,8,FALSE), "")</f>
        <v/>
      </c>
      <c r="E275" s="31" t="str">
        <f>IFERROR(VLOOKUP($B275,' Fridge Tracking'!$A$3:$J$999,6,FALSE), "")</f>
        <v/>
      </c>
      <c r="F275" s="1" t="b">
        <v>0</v>
      </c>
      <c r="H275" s="33"/>
      <c r="I275" s="33"/>
      <c r="J275" s="33"/>
      <c r="K275" s="1"/>
      <c r="L275" s="1" t="b">
        <v>0</v>
      </c>
      <c r="M275" s="1"/>
      <c r="N275" s="1" t="b">
        <v>0</v>
      </c>
    </row>
    <row r="276" spans="1:14">
      <c r="A276" s="29" t="str">
        <f t="shared" si="1"/>
        <v/>
      </c>
      <c r="B276" s="30"/>
      <c r="C276" s="30" t="str">
        <f>IFERROR(VLOOKUP($B276,' Fridge Tracking'!$A$3:$J$999,9,FALSE), "")</f>
        <v/>
      </c>
      <c r="D276" s="31" t="str">
        <f>IFERROR(VLOOKUP($B276,' Fridge Tracking'!$A$3:$J$999,8,FALSE), "")</f>
        <v/>
      </c>
      <c r="E276" s="31" t="str">
        <f>IFERROR(VLOOKUP($B276,' Fridge Tracking'!$A$3:$J$999,6,FALSE), "")</f>
        <v/>
      </c>
      <c r="F276" s="1" t="b">
        <v>0</v>
      </c>
      <c r="H276" s="33"/>
      <c r="I276" s="33"/>
      <c r="J276" s="33"/>
      <c r="K276" s="1"/>
      <c r="L276" s="1" t="b">
        <v>0</v>
      </c>
      <c r="M276" s="1"/>
      <c r="N276" s="1" t="b">
        <v>0</v>
      </c>
    </row>
    <row r="277" spans="1:14">
      <c r="A277" s="29" t="str">
        <f t="shared" si="1"/>
        <v/>
      </c>
      <c r="B277" s="30"/>
      <c r="C277" s="30" t="str">
        <f>IFERROR(VLOOKUP($B277,' Fridge Tracking'!$A$3:$J$999,9,FALSE), "")</f>
        <v/>
      </c>
      <c r="D277" s="31" t="str">
        <f>IFERROR(VLOOKUP($B277,' Fridge Tracking'!$A$3:$J$999,8,FALSE), "")</f>
        <v/>
      </c>
      <c r="E277" s="31" t="str">
        <f>IFERROR(VLOOKUP($B277,' Fridge Tracking'!$A$3:$J$999,6,FALSE), "")</f>
        <v/>
      </c>
      <c r="F277" s="1" t="b">
        <v>0</v>
      </c>
      <c r="H277" s="33"/>
      <c r="I277" s="33"/>
      <c r="J277" s="33"/>
      <c r="K277" s="1"/>
      <c r="L277" s="1" t="b">
        <v>0</v>
      </c>
      <c r="M277" s="1"/>
      <c r="N277" s="1" t="b">
        <v>0</v>
      </c>
    </row>
    <row r="278" spans="1:14">
      <c r="A278" s="29" t="str">
        <f t="shared" si="1"/>
        <v/>
      </c>
      <c r="B278" s="30"/>
      <c r="C278" s="30" t="str">
        <f>IFERROR(VLOOKUP($B278,' Fridge Tracking'!$A$3:$J$999,9,FALSE), "")</f>
        <v/>
      </c>
      <c r="D278" s="31" t="str">
        <f>IFERROR(VLOOKUP($B278,' Fridge Tracking'!$A$3:$J$999,8,FALSE), "")</f>
        <v/>
      </c>
      <c r="E278" s="31" t="str">
        <f>IFERROR(VLOOKUP($B278,' Fridge Tracking'!$A$3:$J$999,6,FALSE), "")</f>
        <v/>
      </c>
      <c r="F278" s="1" t="b">
        <v>0</v>
      </c>
      <c r="H278" s="33"/>
      <c r="I278" s="33"/>
      <c r="J278" s="33"/>
      <c r="K278" s="1"/>
      <c r="L278" s="1" t="b">
        <v>0</v>
      </c>
      <c r="M278" s="1"/>
      <c r="N278" s="1" t="b">
        <v>0</v>
      </c>
    </row>
    <row r="279" spans="1:14">
      <c r="A279" s="29" t="str">
        <f t="shared" si="1"/>
        <v/>
      </c>
      <c r="B279" s="30"/>
      <c r="C279" s="30" t="str">
        <f>IFERROR(VLOOKUP($B279,' Fridge Tracking'!$A$3:$J$999,9,FALSE), "")</f>
        <v/>
      </c>
      <c r="D279" s="31" t="str">
        <f>IFERROR(VLOOKUP($B279,' Fridge Tracking'!$A$3:$J$999,8,FALSE), "")</f>
        <v/>
      </c>
      <c r="E279" s="31" t="str">
        <f>IFERROR(VLOOKUP($B279,' Fridge Tracking'!$A$3:$J$999,6,FALSE), "")</f>
        <v/>
      </c>
      <c r="F279" s="1" t="b">
        <v>0</v>
      </c>
      <c r="H279" s="33"/>
      <c r="I279" s="33"/>
      <c r="J279" s="33"/>
      <c r="K279" s="1"/>
      <c r="L279" s="1" t="b">
        <v>0</v>
      </c>
      <c r="M279" s="1"/>
      <c r="N279" s="1" t="b">
        <v>0</v>
      </c>
    </row>
    <row r="280" spans="1:14">
      <c r="A280" s="29" t="str">
        <f t="shared" si="1"/>
        <v/>
      </c>
      <c r="B280" s="30"/>
      <c r="C280" s="30" t="str">
        <f>IFERROR(VLOOKUP($B280,' Fridge Tracking'!$A$3:$J$999,9,FALSE), "")</f>
        <v/>
      </c>
      <c r="D280" s="31" t="str">
        <f>IFERROR(VLOOKUP($B280,' Fridge Tracking'!$A$3:$J$999,8,FALSE), "")</f>
        <v/>
      </c>
      <c r="E280" s="31" t="str">
        <f>IFERROR(VLOOKUP($B280,' Fridge Tracking'!$A$3:$J$999,6,FALSE), "")</f>
        <v/>
      </c>
      <c r="F280" s="1" t="b">
        <v>0</v>
      </c>
      <c r="H280" s="33"/>
      <c r="I280" s="33"/>
      <c r="J280" s="33"/>
      <c r="K280" s="1"/>
      <c r="L280" s="1" t="b">
        <v>0</v>
      </c>
      <c r="M280" s="1"/>
      <c r="N280" s="1" t="b">
        <v>0</v>
      </c>
    </row>
    <row r="281" spans="1:14">
      <c r="A281" s="29" t="str">
        <f t="shared" si="1"/>
        <v/>
      </c>
      <c r="B281" s="30"/>
      <c r="C281" s="30" t="str">
        <f>IFERROR(VLOOKUP($B281,' Fridge Tracking'!$A$3:$J$999,9,FALSE), "")</f>
        <v/>
      </c>
      <c r="D281" s="31" t="str">
        <f>IFERROR(VLOOKUP($B281,' Fridge Tracking'!$A$3:$J$999,8,FALSE), "")</f>
        <v/>
      </c>
      <c r="E281" s="31" t="str">
        <f>IFERROR(VLOOKUP($B281,' Fridge Tracking'!$A$3:$J$999,6,FALSE), "")</f>
        <v/>
      </c>
      <c r="F281" s="1" t="b">
        <v>0</v>
      </c>
      <c r="H281" s="33"/>
      <c r="I281" s="33"/>
      <c r="J281" s="33"/>
      <c r="K281" s="1"/>
      <c r="L281" s="1" t="b">
        <v>0</v>
      </c>
      <c r="M281" s="1"/>
      <c r="N281" s="1" t="b">
        <v>0</v>
      </c>
    </row>
    <row r="282" spans="1:14">
      <c r="A282" s="29" t="str">
        <f t="shared" si="1"/>
        <v/>
      </c>
      <c r="B282" s="30"/>
      <c r="C282" s="30" t="str">
        <f>IFERROR(VLOOKUP($B282,' Fridge Tracking'!$A$3:$J$999,9,FALSE), "")</f>
        <v/>
      </c>
      <c r="D282" s="31" t="str">
        <f>IFERROR(VLOOKUP($B282,' Fridge Tracking'!$A$3:$J$999,8,FALSE), "")</f>
        <v/>
      </c>
      <c r="E282" s="31" t="str">
        <f>IFERROR(VLOOKUP($B282,' Fridge Tracking'!$A$3:$J$999,6,FALSE), "")</f>
        <v/>
      </c>
      <c r="F282" s="1" t="b">
        <v>0</v>
      </c>
      <c r="H282" s="33"/>
      <c r="I282" s="33"/>
      <c r="J282" s="33"/>
      <c r="K282" s="1"/>
      <c r="L282" s="1" t="b">
        <v>0</v>
      </c>
      <c r="M282" s="1"/>
      <c r="N282" s="1" t="b">
        <v>0</v>
      </c>
    </row>
    <row r="283" spans="1:14">
      <c r="A283" s="29" t="str">
        <f t="shared" si="1"/>
        <v/>
      </c>
      <c r="B283" s="30"/>
      <c r="C283" s="30" t="str">
        <f>IFERROR(VLOOKUP($B283,' Fridge Tracking'!$A$3:$J$999,9,FALSE), "")</f>
        <v/>
      </c>
      <c r="D283" s="31" t="str">
        <f>IFERROR(VLOOKUP($B283,' Fridge Tracking'!$A$3:$J$999,8,FALSE), "")</f>
        <v/>
      </c>
      <c r="E283" s="31" t="str">
        <f>IFERROR(VLOOKUP($B283,' Fridge Tracking'!$A$3:$J$999,6,FALSE), "")</f>
        <v/>
      </c>
      <c r="F283" s="1" t="b">
        <v>0</v>
      </c>
      <c r="H283" s="33"/>
      <c r="I283" s="33"/>
      <c r="J283" s="33"/>
      <c r="K283" s="1"/>
      <c r="L283" s="1" t="b">
        <v>0</v>
      </c>
      <c r="M283" s="1"/>
      <c r="N283" s="1" t="b">
        <v>0</v>
      </c>
    </row>
    <row r="284" spans="1:14">
      <c r="A284" s="29" t="str">
        <f t="shared" si="1"/>
        <v/>
      </c>
      <c r="B284" s="30"/>
      <c r="C284" s="30" t="str">
        <f>IFERROR(VLOOKUP($B284,' Fridge Tracking'!$A$3:$J$999,9,FALSE), "")</f>
        <v/>
      </c>
      <c r="D284" s="31" t="str">
        <f>IFERROR(VLOOKUP($B284,' Fridge Tracking'!$A$3:$J$999,8,FALSE), "")</f>
        <v/>
      </c>
      <c r="E284" s="31" t="str">
        <f>IFERROR(VLOOKUP($B284,' Fridge Tracking'!$A$3:$J$999,6,FALSE), "")</f>
        <v/>
      </c>
      <c r="F284" s="1" t="b">
        <v>0</v>
      </c>
      <c r="H284" s="33"/>
      <c r="I284" s="33"/>
      <c r="J284" s="33"/>
      <c r="K284" s="1"/>
      <c r="L284" s="1" t="b">
        <v>0</v>
      </c>
      <c r="M284" s="1"/>
      <c r="N284" s="1" t="b">
        <v>0</v>
      </c>
    </row>
    <row r="285" spans="1:14">
      <c r="A285" s="29" t="str">
        <f t="shared" si="1"/>
        <v/>
      </c>
      <c r="B285" s="30"/>
      <c r="C285" s="30" t="str">
        <f>IFERROR(VLOOKUP($B285,' Fridge Tracking'!$A$3:$J$999,9,FALSE), "")</f>
        <v/>
      </c>
      <c r="D285" s="31" t="str">
        <f>IFERROR(VLOOKUP($B285,' Fridge Tracking'!$A$3:$J$999,8,FALSE), "")</f>
        <v/>
      </c>
      <c r="E285" s="31" t="str">
        <f>IFERROR(VLOOKUP($B285,' Fridge Tracking'!$A$3:$J$999,6,FALSE), "")</f>
        <v/>
      </c>
      <c r="F285" s="1" t="b">
        <v>0</v>
      </c>
      <c r="H285" s="33"/>
      <c r="I285" s="33"/>
      <c r="J285" s="33"/>
      <c r="K285" s="1"/>
      <c r="L285" s="1" t="b">
        <v>0</v>
      </c>
      <c r="M285" s="1"/>
      <c r="N285" s="1" t="b">
        <v>0</v>
      </c>
    </row>
    <row r="286" spans="1:14">
      <c r="A286" s="29" t="str">
        <f t="shared" si="1"/>
        <v/>
      </c>
      <c r="B286" s="30"/>
      <c r="C286" s="30" t="str">
        <f>IFERROR(VLOOKUP($B286,' Fridge Tracking'!$A$3:$J$999,9,FALSE), "")</f>
        <v/>
      </c>
      <c r="D286" s="31" t="str">
        <f>IFERROR(VLOOKUP($B286,' Fridge Tracking'!$A$3:$J$999,8,FALSE), "")</f>
        <v/>
      </c>
      <c r="E286" s="31" t="str">
        <f>IFERROR(VLOOKUP($B286,' Fridge Tracking'!$A$3:$J$999,6,FALSE), "")</f>
        <v/>
      </c>
      <c r="F286" s="1" t="b">
        <v>0</v>
      </c>
      <c r="H286" s="33"/>
      <c r="I286" s="33"/>
      <c r="J286" s="33"/>
      <c r="K286" s="1"/>
      <c r="L286" s="1" t="b">
        <v>0</v>
      </c>
      <c r="M286" s="1"/>
      <c r="N286" s="1" t="b">
        <v>0</v>
      </c>
    </row>
    <row r="287" spans="1:14">
      <c r="A287" s="29" t="str">
        <f t="shared" si="1"/>
        <v/>
      </c>
      <c r="B287" s="30"/>
      <c r="C287" s="30" t="str">
        <f>IFERROR(VLOOKUP($B287,' Fridge Tracking'!$A$3:$J$999,9,FALSE), "")</f>
        <v/>
      </c>
      <c r="D287" s="31" t="str">
        <f>IFERROR(VLOOKUP($B287,' Fridge Tracking'!$A$3:$J$999,8,FALSE), "")</f>
        <v/>
      </c>
      <c r="E287" s="31" t="str">
        <f>IFERROR(VLOOKUP($B287,' Fridge Tracking'!$A$3:$J$999,6,FALSE), "")</f>
        <v/>
      </c>
      <c r="F287" s="1" t="b">
        <v>0</v>
      </c>
      <c r="H287" s="33"/>
      <c r="I287" s="33"/>
      <c r="J287" s="33"/>
      <c r="K287" s="1"/>
      <c r="L287" s="1" t="b">
        <v>0</v>
      </c>
      <c r="M287" s="1"/>
      <c r="N287" s="1" t="b">
        <v>0</v>
      </c>
    </row>
    <row r="288" spans="1:14">
      <c r="A288" s="29" t="str">
        <f t="shared" si="1"/>
        <v/>
      </c>
      <c r="B288" s="30"/>
      <c r="C288" s="30" t="str">
        <f>IFERROR(VLOOKUP($B288,' Fridge Tracking'!$A$3:$J$999,9,FALSE), "")</f>
        <v/>
      </c>
      <c r="D288" s="31" t="str">
        <f>IFERROR(VLOOKUP($B288,' Fridge Tracking'!$A$3:$J$999,8,FALSE), "")</f>
        <v/>
      </c>
      <c r="E288" s="31" t="str">
        <f>IFERROR(VLOOKUP($B288,' Fridge Tracking'!$A$3:$J$999,6,FALSE), "")</f>
        <v/>
      </c>
      <c r="F288" s="1" t="b">
        <v>0</v>
      </c>
      <c r="H288" s="33"/>
      <c r="I288" s="33"/>
      <c r="J288" s="33"/>
      <c r="K288" s="1"/>
      <c r="L288" s="1" t="b">
        <v>0</v>
      </c>
      <c r="M288" s="1"/>
      <c r="N288" s="1" t="b">
        <v>0</v>
      </c>
    </row>
    <row r="289" spans="1:14">
      <c r="A289" s="29" t="str">
        <f t="shared" si="1"/>
        <v/>
      </c>
      <c r="B289" s="30"/>
      <c r="C289" s="30" t="str">
        <f>IFERROR(VLOOKUP($B289,' Fridge Tracking'!$A$3:$J$999,9,FALSE), "")</f>
        <v/>
      </c>
      <c r="D289" s="31" t="str">
        <f>IFERROR(VLOOKUP($B289,' Fridge Tracking'!$A$3:$J$999,8,FALSE), "")</f>
        <v/>
      </c>
      <c r="E289" s="31" t="str">
        <f>IFERROR(VLOOKUP($B289,' Fridge Tracking'!$A$3:$J$999,6,FALSE), "")</f>
        <v/>
      </c>
      <c r="F289" s="1" t="b">
        <v>0</v>
      </c>
      <c r="H289" s="33"/>
      <c r="I289" s="33"/>
      <c r="J289" s="33"/>
      <c r="K289" s="1"/>
      <c r="L289" s="1" t="b">
        <v>0</v>
      </c>
      <c r="M289" s="1"/>
      <c r="N289" s="1" t="b">
        <v>0</v>
      </c>
    </row>
    <row r="290" spans="1:14">
      <c r="A290" s="29" t="str">
        <f t="shared" si="1"/>
        <v/>
      </c>
      <c r="B290" s="30"/>
      <c r="C290" s="30" t="str">
        <f>IFERROR(VLOOKUP($B290,' Fridge Tracking'!$A$3:$J$999,9,FALSE), "")</f>
        <v/>
      </c>
      <c r="D290" s="31" t="str">
        <f>IFERROR(VLOOKUP($B290,' Fridge Tracking'!$A$3:$J$999,8,FALSE), "")</f>
        <v/>
      </c>
      <c r="E290" s="31" t="str">
        <f>IFERROR(VLOOKUP($B290,' Fridge Tracking'!$A$3:$J$999,6,FALSE), "")</f>
        <v/>
      </c>
      <c r="F290" s="1" t="b">
        <v>0</v>
      </c>
      <c r="H290" s="33"/>
      <c r="I290" s="33"/>
      <c r="J290" s="33"/>
      <c r="K290" s="1"/>
      <c r="L290" s="1" t="b">
        <v>0</v>
      </c>
      <c r="M290" s="1"/>
      <c r="N290" s="1" t="b">
        <v>0</v>
      </c>
    </row>
    <row r="291" spans="1:14">
      <c r="A291" s="29" t="str">
        <f t="shared" si="1"/>
        <v/>
      </c>
      <c r="B291" s="30"/>
      <c r="C291" s="30" t="str">
        <f>IFERROR(VLOOKUP($B291,' Fridge Tracking'!$A$3:$J$999,9,FALSE), "")</f>
        <v/>
      </c>
      <c r="D291" s="31" t="str">
        <f>IFERROR(VLOOKUP($B291,' Fridge Tracking'!$A$3:$J$999,8,FALSE), "")</f>
        <v/>
      </c>
      <c r="E291" s="31" t="str">
        <f>IFERROR(VLOOKUP($B291,' Fridge Tracking'!$A$3:$J$999,6,FALSE), "")</f>
        <v/>
      </c>
      <c r="F291" s="1" t="b">
        <v>0</v>
      </c>
      <c r="H291" s="33"/>
      <c r="I291" s="33"/>
      <c r="J291" s="33"/>
      <c r="K291" s="1"/>
      <c r="L291" s="1" t="b">
        <v>0</v>
      </c>
      <c r="M291" s="1"/>
      <c r="N291" s="1" t="b">
        <v>0</v>
      </c>
    </row>
    <row r="292" spans="1:14">
      <c r="A292" s="29" t="str">
        <f t="shared" si="1"/>
        <v/>
      </c>
      <c r="B292" s="30"/>
      <c r="C292" s="30" t="str">
        <f>IFERROR(VLOOKUP($B292,' Fridge Tracking'!$A$3:$J$999,9,FALSE), "")</f>
        <v/>
      </c>
      <c r="D292" s="31" t="str">
        <f>IFERROR(VLOOKUP($B292,' Fridge Tracking'!$A$3:$J$999,8,FALSE), "")</f>
        <v/>
      </c>
      <c r="E292" s="31" t="str">
        <f>IFERROR(VLOOKUP($B292,' Fridge Tracking'!$A$3:$J$999,6,FALSE), "")</f>
        <v/>
      </c>
      <c r="F292" s="1" t="b">
        <v>0</v>
      </c>
      <c r="H292" s="33"/>
      <c r="I292" s="33"/>
      <c r="J292" s="33"/>
      <c r="K292" s="1"/>
      <c r="L292" s="1" t="b">
        <v>0</v>
      </c>
      <c r="M292" s="1"/>
      <c r="N292" s="1" t="b">
        <v>0</v>
      </c>
    </row>
    <row r="293" spans="1:14">
      <c r="A293" s="29" t="str">
        <f t="shared" si="1"/>
        <v/>
      </c>
      <c r="B293" s="30"/>
      <c r="C293" s="30" t="str">
        <f>IFERROR(VLOOKUP($B293,' Fridge Tracking'!$A$3:$J$999,9,FALSE), "")</f>
        <v/>
      </c>
      <c r="D293" s="31" t="str">
        <f>IFERROR(VLOOKUP($B293,' Fridge Tracking'!$A$3:$J$999,8,FALSE), "")</f>
        <v/>
      </c>
      <c r="E293" s="31" t="str">
        <f>IFERROR(VLOOKUP($B293,' Fridge Tracking'!$A$3:$J$999,6,FALSE), "")</f>
        <v/>
      </c>
      <c r="F293" s="1" t="b">
        <v>0</v>
      </c>
      <c r="H293" s="33"/>
      <c r="I293" s="33"/>
      <c r="J293" s="33"/>
      <c r="K293" s="1"/>
      <c r="L293" s="1" t="b">
        <v>0</v>
      </c>
      <c r="M293" s="1"/>
      <c r="N293" s="1" t="b">
        <v>0</v>
      </c>
    </row>
    <row r="294" spans="1:14">
      <c r="A294" s="29" t="str">
        <f t="shared" si="1"/>
        <v/>
      </c>
      <c r="B294" s="30"/>
      <c r="C294" s="30" t="str">
        <f>IFERROR(VLOOKUP($B294,' Fridge Tracking'!$A$3:$J$999,9,FALSE), "")</f>
        <v/>
      </c>
      <c r="D294" s="31" t="str">
        <f>IFERROR(VLOOKUP($B294,' Fridge Tracking'!$A$3:$J$999,8,FALSE), "")</f>
        <v/>
      </c>
      <c r="E294" s="31" t="str">
        <f>IFERROR(VLOOKUP($B294,' Fridge Tracking'!$A$3:$J$999,6,FALSE), "")</f>
        <v/>
      </c>
      <c r="F294" s="1" t="b">
        <v>0</v>
      </c>
      <c r="H294" s="33"/>
      <c r="I294" s="33"/>
      <c r="J294" s="33"/>
      <c r="K294" s="1"/>
      <c r="L294" s="1" t="b">
        <v>0</v>
      </c>
      <c r="M294" s="1"/>
      <c r="N294" s="1" t="b">
        <v>0</v>
      </c>
    </row>
    <row r="295" spans="1:14">
      <c r="A295" s="29" t="str">
        <f t="shared" si="1"/>
        <v/>
      </c>
      <c r="B295" s="30"/>
      <c r="C295" s="30" t="str">
        <f>IFERROR(VLOOKUP($B295,' Fridge Tracking'!$A$3:$J$999,9,FALSE), "")</f>
        <v/>
      </c>
      <c r="D295" s="31" t="str">
        <f>IFERROR(VLOOKUP($B295,' Fridge Tracking'!$A$3:$J$999,8,FALSE), "")</f>
        <v/>
      </c>
      <c r="E295" s="31" t="str">
        <f>IFERROR(VLOOKUP($B295,' Fridge Tracking'!$A$3:$J$999,6,FALSE), "")</f>
        <v/>
      </c>
      <c r="F295" s="1" t="b">
        <v>0</v>
      </c>
      <c r="H295" s="33"/>
      <c r="I295" s="33"/>
      <c r="J295" s="33"/>
      <c r="K295" s="1"/>
      <c r="L295" s="1" t="b">
        <v>0</v>
      </c>
      <c r="M295" s="1"/>
      <c r="N295" s="1" t="b">
        <v>0</v>
      </c>
    </row>
    <row r="296" spans="1:14">
      <c r="A296" s="29" t="str">
        <f t="shared" si="1"/>
        <v/>
      </c>
      <c r="B296" s="30"/>
      <c r="C296" s="30" t="str">
        <f>IFERROR(VLOOKUP($B296,' Fridge Tracking'!$A$3:$J$999,9,FALSE), "")</f>
        <v/>
      </c>
      <c r="D296" s="31" t="str">
        <f>IFERROR(VLOOKUP($B296,' Fridge Tracking'!$A$3:$J$999,8,FALSE), "")</f>
        <v/>
      </c>
      <c r="E296" s="31" t="str">
        <f>IFERROR(VLOOKUP($B296,' Fridge Tracking'!$A$3:$J$999,6,FALSE), "")</f>
        <v/>
      </c>
      <c r="F296" s="1" t="b">
        <v>0</v>
      </c>
      <c r="H296" s="33"/>
      <c r="I296" s="33"/>
      <c r="J296" s="33"/>
      <c r="K296" s="1"/>
      <c r="L296" s="1" t="b">
        <v>0</v>
      </c>
      <c r="M296" s="1"/>
      <c r="N296" s="1" t="b">
        <v>0</v>
      </c>
    </row>
    <row r="297" spans="1:14">
      <c r="A297" s="29" t="str">
        <f t="shared" si="1"/>
        <v/>
      </c>
      <c r="B297" s="30"/>
      <c r="C297" s="30" t="str">
        <f>IFERROR(VLOOKUP($B297,' Fridge Tracking'!$A$3:$J$999,9,FALSE), "")</f>
        <v/>
      </c>
      <c r="D297" s="31" t="str">
        <f>IFERROR(VLOOKUP($B297,' Fridge Tracking'!$A$3:$J$999,8,FALSE), "")</f>
        <v/>
      </c>
      <c r="E297" s="31" t="str">
        <f>IFERROR(VLOOKUP($B297,' Fridge Tracking'!$A$3:$J$999,6,FALSE), "")</f>
        <v/>
      </c>
      <c r="F297" s="1" t="b">
        <v>0</v>
      </c>
      <c r="H297" s="33"/>
      <c r="I297" s="33"/>
      <c r="J297" s="33"/>
      <c r="K297" s="1"/>
      <c r="L297" s="1" t="b">
        <v>0</v>
      </c>
      <c r="M297" s="1"/>
      <c r="N297" s="1" t="b">
        <v>0</v>
      </c>
    </row>
    <row r="298" spans="1:14">
      <c r="A298" s="29" t="str">
        <f t="shared" si="1"/>
        <v/>
      </c>
      <c r="B298" s="30"/>
      <c r="C298" s="30" t="str">
        <f>IFERROR(VLOOKUP($B298,' Fridge Tracking'!$A$3:$J$999,9,FALSE), "")</f>
        <v/>
      </c>
      <c r="D298" s="31" t="str">
        <f>IFERROR(VLOOKUP($B298,' Fridge Tracking'!$A$3:$J$999,8,FALSE), "")</f>
        <v/>
      </c>
      <c r="E298" s="31" t="str">
        <f>IFERROR(VLOOKUP($B298,' Fridge Tracking'!$A$3:$J$999,6,FALSE), "")</f>
        <v/>
      </c>
      <c r="F298" s="1" t="b">
        <v>0</v>
      </c>
      <c r="H298" s="33"/>
      <c r="I298" s="33"/>
      <c r="J298" s="33"/>
      <c r="K298" s="1"/>
      <c r="L298" s="1" t="b">
        <v>0</v>
      </c>
      <c r="M298" s="1"/>
      <c r="N298" s="1" t="b">
        <v>0</v>
      </c>
    </row>
    <row r="299" spans="1:14">
      <c r="A299" s="29" t="str">
        <f t="shared" si="1"/>
        <v/>
      </c>
      <c r="B299" s="30"/>
      <c r="C299" s="30" t="str">
        <f>IFERROR(VLOOKUP($B299,' Fridge Tracking'!$A$3:$J$999,9,FALSE), "")</f>
        <v/>
      </c>
      <c r="D299" s="31" t="str">
        <f>IFERROR(VLOOKUP($B299,' Fridge Tracking'!$A$3:$J$999,8,FALSE), "")</f>
        <v/>
      </c>
      <c r="E299" s="31" t="str">
        <f>IFERROR(VLOOKUP($B299,' Fridge Tracking'!$A$3:$J$999,6,FALSE), "")</f>
        <v/>
      </c>
      <c r="F299" s="1" t="b">
        <v>0</v>
      </c>
      <c r="H299" s="33"/>
      <c r="I299" s="33"/>
      <c r="J299" s="33"/>
      <c r="K299" s="1"/>
      <c r="L299" s="1" t="b">
        <v>0</v>
      </c>
      <c r="M299" s="1"/>
      <c r="N299" s="1" t="b">
        <v>0</v>
      </c>
    </row>
    <row r="300" spans="1:14">
      <c r="A300" s="29" t="str">
        <f t="shared" si="1"/>
        <v/>
      </c>
      <c r="B300" s="30"/>
      <c r="C300" s="30" t="str">
        <f>IFERROR(VLOOKUP($B300,' Fridge Tracking'!$A$3:$J$999,9,FALSE), "")</f>
        <v/>
      </c>
      <c r="D300" s="31" t="str">
        <f>IFERROR(VLOOKUP($B300,' Fridge Tracking'!$A$3:$J$999,8,FALSE), "")</f>
        <v/>
      </c>
      <c r="E300" s="31" t="str">
        <f>IFERROR(VLOOKUP($B300,' Fridge Tracking'!$A$3:$J$999,6,FALSE), "")</f>
        <v/>
      </c>
      <c r="F300" s="1" t="b">
        <v>0</v>
      </c>
      <c r="H300" s="33"/>
      <c r="I300" s="33"/>
      <c r="J300" s="33"/>
      <c r="K300" s="1"/>
      <c r="L300" s="1" t="b">
        <v>0</v>
      </c>
      <c r="M300" s="1"/>
      <c r="N300" s="1" t="b">
        <v>0</v>
      </c>
    </row>
    <row r="301" spans="1:14">
      <c r="A301" s="29" t="str">
        <f t="shared" si="1"/>
        <v/>
      </c>
      <c r="B301" s="30"/>
      <c r="C301" s="30" t="str">
        <f>IFERROR(VLOOKUP($B301,' Fridge Tracking'!$A$3:$J$999,9,FALSE), "")</f>
        <v/>
      </c>
      <c r="D301" s="31" t="str">
        <f>IFERROR(VLOOKUP($B301,' Fridge Tracking'!$A$3:$J$999,8,FALSE), "")</f>
        <v/>
      </c>
      <c r="E301" s="31" t="str">
        <f>IFERROR(VLOOKUP($B301,' Fridge Tracking'!$A$3:$J$999,6,FALSE), "")</f>
        <v/>
      </c>
      <c r="F301" s="1" t="b">
        <v>0</v>
      </c>
      <c r="H301" s="33"/>
      <c r="I301" s="33"/>
      <c r="J301" s="33"/>
      <c r="K301" s="1"/>
      <c r="L301" s="1" t="b">
        <v>0</v>
      </c>
      <c r="M301" s="1"/>
      <c r="N301" s="1" t="b">
        <v>0</v>
      </c>
    </row>
    <row r="302" spans="1:14">
      <c r="A302" s="29" t="str">
        <f t="shared" si="1"/>
        <v/>
      </c>
      <c r="B302" s="30"/>
      <c r="C302" s="30" t="str">
        <f>IFERROR(VLOOKUP($B302,' Fridge Tracking'!$A$3:$J$999,9,FALSE), "")</f>
        <v/>
      </c>
      <c r="D302" s="31" t="str">
        <f>IFERROR(VLOOKUP($B302,' Fridge Tracking'!$A$3:$J$999,8,FALSE), "")</f>
        <v/>
      </c>
      <c r="E302" s="31" t="str">
        <f>IFERROR(VLOOKUP($B302,' Fridge Tracking'!$A$3:$J$999,6,FALSE), "")</f>
        <v/>
      </c>
      <c r="F302" s="1" t="b">
        <v>0</v>
      </c>
      <c r="H302" s="33"/>
      <c r="I302" s="33"/>
      <c r="J302" s="33"/>
      <c r="K302" s="1"/>
      <c r="L302" s="1" t="b">
        <v>0</v>
      </c>
      <c r="M302" s="1"/>
      <c r="N302" s="1" t="b">
        <v>0</v>
      </c>
    </row>
    <row r="303" spans="1:14">
      <c r="A303" s="29" t="str">
        <f t="shared" si="1"/>
        <v/>
      </c>
      <c r="B303" s="30"/>
      <c r="C303" s="30" t="str">
        <f>IFERROR(VLOOKUP($B303,' Fridge Tracking'!$A$3:$J$999,9,FALSE), "")</f>
        <v/>
      </c>
      <c r="D303" s="31" t="str">
        <f>IFERROR(VLOOKUP($B303,' Fridge Tracking'!$A$3:$J$999,8,FALSE), "")</f>
        <v/>
      </c>
      <c r="E303" s="31" t="str">
        <f>IFERROR(VLOOKUP($B303,' Fridge Tracking'!$A$3:$J$999,6,FALSE), "")</f>
        <v/>
      </c>
      <c r="F303" s="1" t="b">
        <v>0</v>
      </c>
      <c r="H303" s="33"/>
      <c r="I303" s="33"/>
      <c r="J303" s="33"/>
      <c r="K303" s="1"/>
      <c r="L303" s="1" t="b">
        <v>0</v>
      </c>
      <c r="M303" s="1"/>
      <c r="N303" s="1" t="b">
        <v>0</v>
      </c>
    </row>
    <row r="304" spans="1:14">
      <c r="A304" s="29" t="str">
        <f t="shared" si="1"/>
        <v/>
      </c>
      <c r="B304" s="30"/>
      <c r="C304" s="30" t="str">
        <f>IFERROR(VLOOKUP($B304,' Fridge Tracking'!$A$3:$J$999,9,FALSE), "")</f>
        <v/>
      </c>
      <c r="D304" s="31" t="str">
        <f>IFERROR(VLOOKUP($B304,' Fridge Tracking'!$A$3:$J$999,8,FALSE), "")</f>
        <v/>
      </c>
      <c r="E304" s="31" t="str">
        <f>IFERROR(VLOOKUP($B304,' Fridge Tracking'!$A$3:$J$999,6,FALSE), "")</f>
        <v/>
      </c>
      <c r="F304" s="1" t="b">
        <v>0</v>
      </c>
      <c r="H304" s="33"/>
      <c r="I304" s="33"/>
      <c r="J304" s="33"/>
      <c r="K304" s="1"/>
      <c r="L304" s="1" t="b">
        <v>0</v>
      </c>
      <c r="M304" s="1"/>
      <c r="N304" s="1" t="b">
        <v>0</v>
      </c>
    </row>
    <row r="305" spans="1:14">
      <c r="A305" s="29" t="str">
        <f t="shared" si="1"/>
        <v/>
      </c>
      <c r="B305" s="30"/>
      <c r="C305" s="30" t="str">
        <f>IFERROR(VLOOKUP($B305,' Fridge Tracking'!$A$3:$J$999,9,FALSE), "")</f>
        <v/>
      </c>
      <c r="D305" s="31" t="str">
        <f>IFERROR(VLOOKUP($B305,' Fridge Tracking'!$A$3:$J$999,8,FALSE), "")</f>
        <v/>
      </c>
      <c r="E305" s="31" t="str">
        <f>IFERROR(VLOOKUP($B305,' Fridge Tracking'!$A$3:$J$999,6,FALSE), "")</f>
        <v/>
      </c>
      <c r="F305" s="1" t="b">
        <v>0</v>
      </c>
      <c r="H305" s="33"/>
      <c r="I305" s="33"/>
      <c r="J305" s="33"/>
      <c r="K305" s="1"/>
      <c r="L305" s="1" t="b">
        <v>0</v>
      </c>
      <c r="M305" s="1"/>
      <c r="N305" s="1" t="b">
        <v>0</v>
      </c>
    </row>
    <row r="306" spans="1:14">
      <c r="A306" s="29" t="str">
        <f t="shared" si="1"/>
        <v/>
      </c>
      <c r="B306" s="30"/>
      <c r="C306" s="30" t="str">
        <f>IFERROR(VLOOKUP($B306,' Fridge Tracking'!$A$3:$J$999,9,FALSE), "")</f>
        <v/>
      </c>
      <c r="D306" s="31" t="str">
        <f>IFERROR(VLOOKUP($B306,' Fridge Tracking'!$A$3:$J$999,8,FALSE), "")</f>
        <v/>
      </c>
      <c r="E306" s="31" t="str">
        <f>IFERROR(VLOOKUP($B306,' Fridge Tracking'!$A$3:$J$999,6,FALSE), "")</f>
        <v/>
      </c>
      <c r="F306" s="1" t="b">
        <v>0</v>
      </c>
      <c r="H306" s="33"/>
      <c r="I306" s="33"/>
      <c r="J306" s="33"/>
      <c r="K306" s="1"/>
      <c r="L306" s="1" t="b">
        <v>0</v>
      </c>
      <c r="M306" s="1"/>
      <c r="N306" s="1" t="b">
        <v>0</v>
      </c>
    </row>
    <row r="307" spans="1:14">
      <c r="A307" s="29" t="str">
        <f t="shared" si="1"/>
        <v/>
      </c>
      <c r="B307" s="30"/>
      <c r="C307" s="30" t="str">
        <f>IFERROR(VLOOKUP($B307,' Fridge Tracking'!$A$3:$J$999,9,FALSE), "")</f>
        <v/>
      </c>
      <c r="D307" s="31" t="str">
        <f>IFERROR(VLOOKUP($B307,' Fridge Tracking'!$A$3:$J$999,8,FALSE), "")</f>
        <v/>
      </c>
      <c r="E307" s="31" t="str">
        <f>IFERROR(VLOOKUP($B307,' Fridge Tracking'!$A$3:$J$999,6,FALSE), "")</f>
        <v/>
      </c>
      <c r="F307" s="1" t="b">
        <v>0</v>
      </c>
      <c r="H307" s="33"/>
      <c r="I307" s="33"/>
      <c r="J307" s="33"/>
      <c r="K307" s="1"/>
      <c r="L307" s="1" t="b">
        <v>0</v>
      </c>
      <c r="M307" s="1"/>
      <c r="N307" s="1" t="b">
        <v>0</v>
      </c>
    </row>
    <row r="308" spans="1:14">
      <c r="A308" s="29" t="str">
        <f t="shared" si="1"/>
        <v/>
      </c>
      <c r="B308" s="30"/>
      <c r="C308" s="30" t="str">
        <f>IFERROR(VLOOKUP($B308,' Fridge Tracking'!$A$3:$J$999,9,FALSE), "")</f>
        <v/>
      </c>
      <c r="D308" s="31" t="str">
        <f>IFERROR(VLOOKUP($B308,' Fridge Tracking'!$A$3:$J$999,8,FALSE), "")</f>
        <v/>
      </c>
      <c r="E308" s="31" t="str">
        <f>IFERROR(VLOOKUP($B308,' Fridge Tracking'!$A$3:$J$999,6,FALSE), "")</f>
        <v/>
      </c>
      <c r="F308" s="1" t="b">
        <v>0</v>
      </c>
      <c r="H308" s="33"/>
      <c r="I308" s="33"/>
      <c r="J308" s="33"/>
      <c r="K308" s="1"/>
      <c r="L308" s="1" t="b">
        <v>0</v>
      </c>
      <c r="M308" s="1"/>
      <c r="N308" s="1" t="b">
        <v>0</v>
      </c>
    </row>
    <row r="309" spans="1:14">
      <c r="A309" s="29" t="str">
        <f t="shared" si="1"/>
        <v/>
      </c>
      <c r="B309" s="30"/>
      <c r="C309" s="30" t="str">
        <f>IFERROR(VLOOKUP($B309,' Fridge Tracking'!$A$3:$J$999,9,FALSE), "")</f>
        <v/>
      </c>
      <c r="D309" s="31" t="str">
        <f>IFERROR(VLOOKUP($B309,' Fridge Tracking'!$A$3:$J$999,8,FALSE), "")</f>
        <v/>
      </c>
      <c r="E309" s="31" t="str">
        <f>IFERROR(VLOOKUP($B309,' Fridge Tracking'!$A$3:$J$999,6,FALSE), "")</f>
        <v/>
      </c>
      <c r="F309" s="1" t="b">
        <v>0</v>
      </c>
      <c r="H309" s="33"/>
      <c r="I309" s="33"/>
      <c r="J309" s="33"/>
      <c r="K309" s="1"/>
      <c r="L309" s="1" t="b">
        <v>0</v>
      </c>
      <c r="M309" s="1"/>
      <c r="N309" s="1" t="b">
        <v>0</v>
      </c>
    </row>
    <row r="310" spans="1:14">
      <c r="A310" s="29" t="str">
        <f t="shared" si="1"/>
        <v/>
      </c>
      <c r="B310" s="30"/>
      <c r="C310" s="30" t="str">
        <f>IFERROR(VLOOKUP($B310,' Fridge Tracking'!$A$3:$J$999,9,FALSE), "")</f>
        <v/>
      </c>
      <c r="D310" s="31" t="str">
        <f>IFERROR(VLOOKUP($B310,' Fridge Tracking'!$A$3:$J$999,8,FALSE), "")</f>
        <v/>
      </c>
      <c r="E310" s="31" t="str">
        <f>IFERROR(VLOOKUP($B310,' Fridge Tracking'!$A$3:$J$999,6,FALSE), "")</f>
        <v/>
      </c>
      <c r="F310" s="1" t="b">
        <v>0</v>
      </c>
      <c r="H310" s="33"/>
      <c r="I310" s="33"/>
      <c r="J310" s="33"/>
      <c r="K310" s="1"/>
      <c r="L310" s="1" t="b">
        <v>0</v>
      </c>
      <c r="M310" s="1"/>
      <c r="N310" s="1" t="b">
        <v>0</v>
      </c>
    </row>
    <row r="311" spans="1:14">
      <c r="A311" s="29" t="str">
        <f t="shared" si="1"/>
        <v/>
      </c>
      <c r="B311" s="30"/>
      <c r="C311" s="30" t="str">
        <f>IFERROR(VLOOKUP($B311,' Fridge Tracking'!$A$3:$J$999,9,FALSE), "")</f>
        <v/>
      </c>
      <c r="D311" s="31" t="str">
        <f>IFERROR(VLOOKUP($B311,' Fridge Tracking'!$A$3:$J$999,8,FALSE), "")</f>
        <v/>
      </c>
      <c r="E311" s="31" t="str">
        <f>IFERROR(VLOOKUP($B311,' Fridge Tracking'!$A$3:$J$999,6,FALSE), "")</f>
        <v/>
      </c>
      <c r="F311" s="1" t="b">
        <v>0</v>
      </c>
      <c r="H311" s="33"/>
      <c r="I311" s="33"/>
      <c r="J311" s="33"/>
      <c r="K311" s="1"/>
      <c r="L311" s="1" t="b">
        <v>0</v>
      </c>
      <c r="M311" s="1"/>
      <c r="N311" s="1" t="b">
        <v>0</v>
      </c>
    </row>
    <row r="312" spans="1:14">
      <c r="A312" s="29" t="str">
        <f t="shared" si="1"/>
        <v/>
      </c>
      <c r="B312" s="30"/>
      <c r="C312" s="30" t="str">
        <f>IFERROR(VLOOKUP($B312,' Fridge Tracking'!$A$3:$J$999,9,FALSE), "")</f>
        <v/>
      </c>
      <c r="D312" s="31" t="str">
        <f>IFERROR(VLOOKUP($B312,' Fridge Tracking'!$A$3:$J$999,8,FALSE), "")</f>
        <v/>
      </c>
      <c r="E312" s="31" t="str">
        <f>IFERROR(VLOOKUP($B312,' Fridge Tracking'!$A$3:$J$999,6,FALSE), "")</f>
        <v/>
      </c>
      <c r="F312" s="1" t="b">
        <v>0</v>
      </c>
      <c r="H312" s="33"/>
      <c r="I312" s="33"/>
      <c r="J312" s="33"/>
      <c r="K312" s="1"/>
      <c r="L312" s="1" t="b">
        <v>0</v>
      </c>
      <c r="M312" s="1"/>
      <c r="N312" s="1" t="b">
        <v>0</v>
      </c>
    </row>
    <row r="313" spans="1:14">
      <c r="A313" s="29" t="str">
        <f t="shared" si="1"/>
        <v/>
      </c>
      <c r="B313" s="30"/>
      <c r="C313" s="30" t="str">
        <f>IFERROR(VLOOKUP($B313,' Fridge Tracking'!$A$3:$J$999,9,FALSE), "")</f>
        <v/>
      </c>
      <c r="D313" s="31" t="str">
        <f>IFERROR(VLOOKUP($B313,' Fridge Tracking'!$A$3:$J$999,8,FALSE), "")</f>
        <v/>
      </c>
      <c r="E313" s="31" t="str">
        <f>IFERROR(VLOOKUP($B313,' Fridge Tracking'!$A$3:$J$999,6,FALSE), "")</f>
        <v/>
      </c>
      <c r="F313" s="1" t="b">
        <v>0</v>
      </c>
      <c r="H313" s="33"/>
      <c r="I313" s="33"/>
      <c r="J313" s="33"/>
      <c r="K313" s="1"/>
      <c r="L313" s="1" t="b">
        <v>0</v>
      </c>
      <c r="M313" s="1"/>
      <c r="N313" s="1" t="b">
        <v>0</v>
      </c>
    </row>
    <row r="314" spans="1:14">
      <c r="A314" s="29" t="str">
        <f t="shared" si="1"/>
        <v/>
      </c>
      <c r="B314" s="30"/>
      <c r="C314" s="30" t="str">
        <f>IFERROR(VLOOKUP($B314,' Fridge Tracking'!$A$3:$J$999,9,FALSE), "")</f>
        <v/>
      </c>
      <c r="D314" s="31" t="str">
        <f>IFERROR(VLOOKUP($B314,' Fridge Tracking'!$A$3:$J$999,8,FALSE), "")</f>
        <v/>
      </c>
      <c r="E314" s="31" t="str">
        <f>IFERROR(VLOOKUP($B314,' Fridge Tracking'!$A$3:$J$999,6,FALSE), "")</f>
        <v/>
      </c>
      <c r="F314" s="1" t="b">
        <v>0</v>
      </c>
      <c r="H314" s="33"/>
      <c r="I314" s="33"/>
      <c r="J314" s="33"/>
      <c r="K314" s="1"/>
      <c r="L314" s="1" t="b">
        <v>0</v>
      </c>
      <c r="M314" s="1"/>
      <c r="N314" s="1" t="b">
        <v>0</v>
      </c>
    </row>
    <row r="315" spans="1:14">
      <c r="A315" s="29" t="str">
        <f t="shared" si="1"/>
        <v/>
      </c>
      <c r="B315" s="30"/>
      <c r="C315" s="30" t="str">
        <f>IFERROR(VLOOKUP($B315,' Fridge Tracking'!$A$3:$J$999,9,FALSE), "")</f>
        <v/>
      </c>
      <c r="D315" s="31" t="str">
        <f>IFERROR(VLOOKUP($B315,' Fridge Tracking'!$A$3:$J$999,8,FALSE), "")</f>
        <v/>
      </c>
      <c r="E315" s="31" t="str">
        <f>IFERROR(VLOOKUP($B315,' Fridge Tracking'!$A$3:$J$999,6,FALSE), "")</f>
        <v/>
      </c>
      <c r="F315" s="1" t="b">
        <v>0</v>
      </c>
      <c r="H315" s="33"/>
      <c r="I315" s="33"/>
      <c r="J315" s="33"/>
      <c r="K315" s="1"/>
      <c r="L315" s="1" t="b">
        <v>0</v>
      </c>
      <c r="M315" s="1"/>
      <c r="N315" s="1" t="b">
        <v>0</v>
      </c>
    </row>
    <row r="316" spans="1:14">
      <c r="A316" s="29" t="str">
        <f t="shared" si="1"/>
        <v/>
      </c>
      <c r="B316" s="30"/>
      <c r="C316" s="30" t="str">
        <f>IFERROR(VLOOKUP($B316,' Fridge Tracking'!$A$3:$J$999,9,FALSE), "")</f>
        <v/>
      </c>
      <c r="D316" s="31" t="str">
        <f>IFERROR(VLOOKUP($B316,' Fridge Tracking'!$A$3:$J$999,8,FALSE), "")</f>
        <v/>
      </c>
      <c r="E316" s="31" t="str">
        <f>IFERROR(VLOOKUP($B316,' Fridge Tracking'!$A$3:$J$999,6,FALSE), "")</f>
        <v/>
      </c>
      <c r="F316" s="1" t="b">
        <v>0</v>
      </c>
      <c r="H316" s="33"/>
      <c r="I316" s="33"/>
      <c r="J316" s="33"/>
      <c r="K316" s="1"/>
      <c r="L316" s="1" t="b">
        <v>0</v>
      </c>
      <c r="M316" s="1"/>
      <c r="N316" s="1" t="b">
        <v>0</v>
      </c>
    </row>
    <row r="317" spans="1:14">
      <c r="A317" s="29" t="str">
        <f t="shared" si="1"/>
        <v/>
      </c>
      <c r="B317" s="30"/>
      <c r="C317" s="30" t="str">
        <f>IFERROR(VLOOKUP($B317,' Fridge Tracking'!$A$3:$J$999,9,FALSE), "")</f>
        <v/>
      </c>
      <c r="D317" s="31" t="str">
        <f>IFERROR(VLOOKUP($B317,' Fridge Tracking'!$A$3:$J$999,8,FALSE), "")</f>
        <v/>
      </c>
      <c r="E317" s="31" t="str">
        <f>IFERROR(VLOOKUP($B317,' Fridge Tracking'!$A$3:$J$999,6,FALSE), "")</f>
        <v/>
      </c>
      <c r="F317" s="1" t="b">
        <v>0</v>
      </c>
      <c r="H317" s="33"/>
      <c r="I317" s="33"/>
      <c r="J317" s="33"/>
      <c r="K317" s="1"/>
      <c r="L317" s="1" t="b">
        <v>0</v>
      </c>
      <c r="M317" s="1"/>
      <c r="N317" s="1" t="b">
        <v>0</v>
      </c>
    </row>
    <row r="318" spans="1:14">
      <c r="A318" s="29" t="str">
        <f t="shared" si="1"/>
        <v/>
      </c>
      <c r="B318" s="30"/>
      <c r="C318" s="30" t="str">
        <f>IFERROR(VLOOKUP($B318,' Fridge Tracking'!$A$3:$J$999,9,FALSE), "")</f>
        <v/>
      </c>
      <c r="D318" s="31" t="str">
        <f>IFERROR(VLOOKUP($B318,' Fridge Tracking'!$A$3:$J$999,8,FALSE), "")</f>
        <v/>
      </c>
      <c r="E318" s="31" t="str">
        <f>IFERROR(VLOOKUP($B318,' Fridge Tracking'!$A$3:$J$999,6,FALSE), "")</f>
        <v/>
      </c>
      <c r="F318" s="1" t="b">
        <v>0</v>
      </c>
      <c r="H318" s="33"/>
      <c r="I318" s="33"/>
      <c r="J318" s="33"/>
      <c r="K318" s="1"/>
      <c r="L318" s="1" t="b">
        <v>0</v>
      </c>
      <c r="M318" s="1"/>
      <c r="N318" s="1" t="b">
        <v>0</v>
      </c>
    </row>
    <row r="319" spans="1:14">
      <c r="A319" s="29" t="str">
        <f t="shared" si="1"/>
        <v/>
      </c>
      <c r="B319" s="30"/>
      <c r="C319" s="30" t="str">
        <f>IFERROR(VLOOKUP($B319,' Fridge Tracking'!$A$3:$J$999,9,FALSE), "")</f>
        <v/>
      </c>
      <c r="D319" s="31" t="str">
        <f>IFERROR(VLOOKUP($B319,' Fridge Tracking'!$A$3:$J$999,8,FALSE), "")</f>
        <v/>
      </c>
      <c r="E319" s="31" t="str">
        <f>IFERROR(VLOOKUP($B319,' Fridge Tracking'!$A$3:$J$999,6,FALSE), "")</f>
        <v/>
      </c>
      <c r="F319" s="1" t="b">
        <v>0</v>
      </c>
      <c r="H319" s="33"/>
      <c r="I319" s="33"/>
      <c r="J319" s="33"/>
      <c r="K319" s="1"/>
      <c r="L319" s="1" t="b">
        <v>0</v>
      </c>
      <c r="M319" s="1"/>
      <c r="N319" s="1" t="b">
        <v>0</v>
      </c>
    </row>
    <row r="320" spans="1:14">
      <c r="A320" s="29" t="str">
        <f t="shared" si="1"/>
        <v/>
      </c>
      <c r="B320" s="30"/>
      <c r="C320" s="30" t="str">
        <f>IFERROR(VLOOKUP($B320,' Fridge Tracking'!$A$3:$J$999,9,FALSE), "")</f>
        <v/>
      </c>
      <c r="D320" s="31" t="str">
        <f>IFERROR(VLOOKUP($B320,' Fridge Tracking'!$A$3:$J$999,8,FALSE), "")</f>
        <v/>
      </c>
      <c r="E320" s="31" t="str">
        <f>IFERROR(VLOOKUP($B320,' Fridge Tracking'!$A$3:$J$999,6,FALSE), "")</f>
        <v/>
      </c>
      <c r="F320" s="1" t="b">
        <v>0</v>
      </c>
      <c r="H320" s="33"/>
      <c r="I320" s="33"/>
      <c r="J320" s="33"/>
      <c r="K320" s="1"/>
      <c r="L320" s="1" t="b">
        <v>0</v>
      </c>
      <c r="M320" s="1"/>
      <c r="N320" s="1" t="b">
        <v>0</v>
      </c>
    </row>
    <row r="321" spans="1:14">
      <c r="A321" s="29" t="str">
        <f t="shared" si="1"/>
        <v/>
      </c>
      <c r="B321" s="30"/>
      <c r="C321" s="30" t="str">
        <f>IFERROR(VLOOKUP($B321,' Fridge Tracking'!$A$3:$J$999,9,FALSE), "")</f>
        <v/>
      </c>
      <c r="D321" s="31" t="str">
        <f>IFERROR(VLOOKUP($B321,' Fridge Tracking'!$A$3:$J$999,8,FALSE), "")</f>
        <v/>
      </c>
      <c r="E321" s="31" t="str">
        <f>IFERROR(VLOOKUP($B321,' Fridge Tracking'!$A$3:$J$999,6,FALSE), "")</f>
        <v/>
      </c>
      <c r="F321" s="1" t="b">
        <v>0</v>
      </c>
      <c r="H321" s="33"/>
      <c r="I321" s="33"/>
      <c r="J321" s="33"/>
      <c r="K321" s="1"/>
      <c r="L321" s="1" t="b">
        <v>0</v>
      </c>
      <c r="M321" s="1"/>
      <c r="N321" s="1" t="b">
        <v>0</v>
      </c>
    </row>
    <row r="322" spans="1:14">
      <c r="A322" s="29" t="str">
        <f t="shared" si="1"/>
        <v/>
      </c>
      <c r="B322" s="30"/>
      <c r="C322" s="30" t="str">
        <f>IFERROR(VLOOKUP($B322,' Fridge Tracking'!$A$3:$J$999,9,FALSE), "")</f>
        <v/>
      </c>
      <c r="D322" s="31" t="str">
        <f>IFERROR(VLOOKUP($B322,' Fridge Tracking'!$A$3:$J$999,8,FALSE), "")</f>
        <v/>
      </c>
      <c r="E322" s="31" t="str">
        <f>IFERROR(VLOOKUP($B322,' Fridge Tracking'!$A$3:$J$999,6,FALSE), "")</f>
        <v/>
      </c>
      <c r="F322" s="1" t="b">
        <v>0</v>
      </c>
      <c r="H322" s="33"/>
      <c r="I322" s="33"/>
      <c r="J322" s="33"/>
      <c r="K322" s="1"/>
      <c r="L322" s="1" t="b">
        <v>0</v>
      </c>
      <c r="M322" s="1"/>
      <c r="N322" s="1" t="b">
        <v>0</v>
      </c>
    </row>
    <row r="323" spans="1:14">
      <c r="A323" s="29" t="str">
        <f t="shared" si="1"/>
        <v/>
      </c>
      <c r="B323" s="30"/>
      <c r="C323" s="30" t="str">
        <f>IFERROR(VLOOKUP($B323,' Fridge Tracking'!$A$3:$J$999,9,FALSE), "")</f>
        <v/>
      </c>
      <c r="D323" s="31" t="str">
        <f>IFERROR(VLOOKUP($B323,' Fridge Tracking'!$A$3:$J$999,8,FALSE), "")</f>
        <v/>
      </c>
      <c r="E323" s="31" t="str">
        <f>IFERROR(VLOOKUP($B323,' Fridge Tracking'!$A$3:$J$999,6,FALSE), "")</f>
        <v/>
      </c>
      <c r="F323" s="1" t="b">
        <v>0</v>
      </c>
      <c r="H323" s="33"/>
      <c r="I323" s="33"/>
      <c r="J323" s="33"/>
      <c r="K323" s="1"/>
      <c r="L323" s="1" t="b">
        <v>0</v>
      </c>
      <c r="M323" s="1"/>
      <c r="N323" s="1" t="b">
        <v>0</v>
      </c>
    </row>
    <row r="324" spans="1:14">
      <c r="A324" s="29" t="str">
        <f t="shared" si="1"/>
        <v/>
      </c>
      <c r="B324" s="30"/>
      <c r="C324" s="30" t="str">
        <f>IFERROR(VLOOKUP($B324,' Fridge Tracking'!$A$3:$J$999,9,FALSE), "")</f>
        <v/>
      </c>
      <c r="D324" s="31" t="str">
        <f>IFERROR(VLOOKUP($B324,' Fridge Tracking'!$A$3:$J$999,8,FALSE), "")</f>
        <v/>
      </c>
      <c r="E324" s="31" t="str">
        <f>IFERROR(VLOOKUP($B324,' Fridge Tracking'!$A$3:$J$999,6,FALSE), "")</f>
        <v/>
      </c>
      <c r="F324" s="1" t="b">
        <v>0</v>
      </c>
      <c r="H324" s="33"/>
      <c r="I324" s="33"/>
      <c r="J324" s="33"/>
      <c r="K324" s="1"/>
      <c r="L324" s="1" t="b">
        <v>0</v>
      </c>
      <c r="M324" s="1"/>
      <c r="N324" s="1" t="b">
        <v>0</v>
      </c>
    </row>
    <row r="325" spans="1:14">
      <c r="A325" s="29" t="str">
        <f t="shared" si="1"/>
        <v/>
      </c>
      <c r="B325" s="30"/>
      <c r="C325" s="30" t="str">
        <f>IFERROR(VLOOKUP($B325,' Fridge Tracking'!$A$3:$J$999,9,FALSE), "")</f>
        <v/>
      </c>
      <c r="D325" s="31" t="str">
        <f>IFERROR(VLOOKUP($B325,' Fridge Tracking'!$A$3:$J$999,8,FALSE), "")</f>
        <v/>
      </c>
      <c r="E325" s="31" t="str">
        <f>IFERROR(VLOOKUP($B325,' Fridge Tracking'!$A$3:$J$999,6,FALSE), "")</f>
        <v/>
      </c>
      <c r="F325" s="1" t="b">
        <v>0</v>
      </c>
      <c r="H325" s="33"/>
      <c r="I325" s="33"/>
      <c r="J325" s="33"/>
      <c r="K325" s="1"/>
      <c r="L325" s="1" t="b">
        <v>0</v>
      </c>
      <c r="M325" s="1"/>
      <c r="N325" s="1" t="b">
        <v>0</v>
      </c>
    </row>
    <row r="326" spans="1:14">
      <c r="A326" s="29" t="str">
        <f t="shared" si="1"/>
        <v/>
      </c>
      <c r="B326" s="30"/>
      <c r="C326" s="30" t="str">
        <f>IFERROR(VLOOKUP($B326,' Fridge Tracking'!$A$3:$J$999,9,FALSE), "")</f>
        <v/>
      </c>
      <c r="D326" s="31" t="str">
        <f>IFERROR(VLOOKUP($B326,' Fridge Tracking'!$A$3:$J$999,8,FALSE), "")</f>
        <v/>
      </c>
      <c r="E326" s="31" t="str">
        <f>IFERROR(VLOOKUP($B326,' Fridge Tracking'!$A$3:$J$999,6,FALSE), "")</f>
        <v/>
      </c>
      <c r="F326" s="1" t="b">
        <v>0</v>
      </c>
      <c r="H326" s="33"/>
      <c r="I326" s="33"/>
      <c r="J326" s="33"/>
      <c r="K326" s="1"/>
      <c r="L326" s="1" t="b">
        <v>0</v>
      </c>
      <c r="M326" s="1"/>
      <c r="N326" s="1" t="b">
        <v>0</v>
      </c>
    </row>
    <row r="327" spans="1:14">
      <c r="A327" s="29" t="str">
        <f t="shared" si="1"/>
        <v/>
      </c>
      <c r="B327" s="30"/>
      <c r="C327" s="30" t="str">
        <f>IFERROR(VLOOKUP($B327,' Fridge Tracking'!$A$3:$J$999,9,FALSE), "")</f>
        <v/>
      </c>
      <c r="D327" s="31" t="str">
        <f>IFERROR(VLOOKUP($B327,' Fridge Tracking'!$A$3:$J$999,8,FALSE), "")</f>
        <v/>
      </c>
      <c r="E327" s="31" t="str">
        <f>IFERROR(VLOOKUP($B327,' Fridge Tracking'!$A$3:$J$999,6,FALSE), "")</f>
        <v/>
      </c>
      <c r="F327" s="1" t="b">
        <v>0</v>
      </c>
      <c r="H327" s="33"/>
      <c r="I327" s="33"/>
      <c r="J327" s="33"/>
      <c r="K327" s="1"/>
      <c r="L327" s="1" t="b">
        <v>0</v>
      </c>
      <c r="M327" s="1"/>
      <c r="N327" s="1" t="b">
        <v>0</v>
      </c>
    </row>
    <row r="328" spans="1:14">
      <c r="A328" s="29" t="str">
        <f t="shared" si="1"/>
        <v/>
      </c>
      <c r="B328" s="30"/>
      <c r="C328" s="30" t="str">
        <f>IFERROR(VLOOKUP($B328,' Fridge Tracking'!$A$3:$J$999,9,FALSE), "")</f>
        <v/>
      </c>
      <c r="D328" s="31" t="str">
        <f>IFERROR(VLOOKUP($B328,' Fridge Tracking'!$A$3:$J$999,8,FALSE), "")</f>
        <v/>
      </c>
      <c r="E328" s="31" t="str">
        <f>IFERROR(VLOOKUP($B328,' Fridge Tracking'!$A$3:$J$999,6,FALSE), "")</f>
        <v/>
      </c>
      <c r="F328" s="1" t="b">
        <v>0</v>
      </c>
      <c r="H328" s="33"/>
      <c r="I328" s="33"/>
      <c r="J328" s="33"/>
      <c r="K328" s="1"/>
      <c r="L328" s="1" t="b">
        <v>0</v>
      </c>
      <c r="M328" s="1"/>
      <c r="N328" s="1" t="b">
        <v>0</v>
      </c>
    </row>
    <row r="329" spans="1:14">
      <c r="A329" s="29" t="str">
        <f t="shared" si="1"/>
        <v/>
      </c>
      <c r="B329" s="30"/>
      <c r="C329" s="30" t="str">
        <f>IFERROR(VLOOKUP($B329,' Fridge Tracking'!$A$3:$J$999,9,FALSE), "")</f>
        <v/>
      </c>
      <c r="D329" s="31" t="str">
        <f>IFERROR(VLOOKUP($B329,' Fridge Tracking'!$A$3:$J$999,8,FALSE), "")</f>
        <v/>
      </c>
      <c r="E329" s="31" t="str">
        <f>IFERROR(VLOOKUP($B329,' Fridge Tracking'!$A$3:$J$999,6,FALSE), "")</f>
        <v/>
      </c>
      <c r="F329" s="1" t="b">
        <v>0</v>
      </c>
      <c r="H329" s="33"/>
      <c r="I329" s="33"/>
      <c r="J329" s="33"/>
      <c r="K329" s="1"/>
      <c r="L329" s="1" t="b">
        <v>0</v>
      </c>
      <c r="M329" s="1"/>
      <c r="N329" s="1" t="b">
        <v>0</v>
      </c>
    </row>
    <row r="330" spans="1:14">
      <c r="A330" s="29" t="str">
        <f t="shared" si="1"/>
        <v/>
      </c>
      <c r="B330" s="30"/>
      <c r="C330" s="30" t="str">
        <f>IFERROR(VLOOKUP($B330,' Fridge Tracking'!$A$3:$J$999,9,FALSE), "")</f>
        <v/>
      </c>
      <c r="D330" s="31" t="str">
        <f>IFERROR(VLOOKUP($B330,' Fridge Tracking'!$A$3:$J$999,8,FALSE), "")</f>
        <v/>
      </c>
      <c r="E330" s="31" t="str">
        <f>IFERROR(VLOOKUP($B330,' Fridge Tracking'!$A$3:$J$999,6,FALSE), "")</f>
        <v/>
      </c>
      <c r="F330" s="1" t="b">
        <v>0</v>
      </c>
      <c r="H330" s="33"/>
      <c r="I330" s="33"/>
      <c r="J330" s="33"/>
      <c r="K330" s="1"/>
      <c r="L330" s="1" t="b">
        <v>0</v>
      </c>
      <c r="M330" s="1"/>
      <c r="N330" s="1" t="b">
        <v>0</v>
      </c>
    </row>
    <row r="331" spans="1:14">
      <c r="A331" s="29" t="str">
        <f t="shared" si="1"/>
        <v/>
      </c>
      <c r="B331" s="30"/>
      <c r="C331" s="30" t="str">
        <f>IFERROR(VLOOKUP($B331,' Fridge Tracking'!$A$3:$J$999,9,FALSE), "")</f>
        <v/>
      </c>
      <c r="D331" s="31" t="str">
        <f>IFERROR(VLOOKUP($B331,' Fridge Tracking'!$A$3:$J$999,8,FALSE), "")</f>
        <v/>
      </c>
      <c r="E331" s="31" t="str">
        <f>IFERROR(VLOOKUP($B331,' Fridge Tracking'!$A$3:$J$999,6,FALSE), "")</f>
        <v/>
      </c>
      <c r="F331" s="1" t="b">
        <v>0</v>
      </c>
      <c r="H331" s="33"/>
      <c r="I331" s="33"/>
      <c r="J331" s="33"/>
      <c r="K331" s="1"/>
      <c r="L331" s="1" t="b">
        <v>0</v>
      </c>
      <c r="M331" s="1"/>
      <c r="N331" s="1" t="b">
        <v>0</v>
      </c>
    </row>
    <row r="332" spans="1:14">
      <c r="A332" s="29" t="str">
        <f t="shared" si="1"/>
        <v/>
      </c>
      <c r="B332" s="30"/>
      <c r="C332" s="30" t="str">
        <f>IFERROR(VLOOKUP($B332,' Fridge Tracking'!$A$3:$J$999,9,FALSE), "")</f>
        <v/>
      </c>
      <c r="D332" s="31" t="str">
        <f>IFERROR(VLOOKUP($B332,' Fridge Tracking'!$A$3:$J$999,8,FALSE), "")</f>
        <v/>
      </c>
      <c r="E332" s="31" t="str">
        <f>IFERROR(VLOOKUP($B332,' Fridge Tracking'!$A$3:$J$999,6,FALSE), "")</f>
        <v/>
      </c>
      <c r="F332" s="1" t="b">
        <v>0</v>
      </c>
      <c r="H332" s="33"/>
      <c r="I332" s="33"/>
      <c r="J332" s="33"/>
      <c r="K332" s="1"/>
      <c r="L332" s="1" t="b">
        <v>0</v>
      </c>
      <c r="M332" s="1"/>
      <c r="N332" s="1" t="b">
        <v>0</v>
      </c>
    </row>
    <row r="333" spans="1:14">
      <c r="A333" s="29" t="str">
        <f t="shared" si="1"/>
        <v/>
      </c>
      <c r="B333" s="30"/>
      <c r="C333" s="30" t="str">
        <f>IFERROR(VLOOKUP($B333,' Fridge Tracking'!$A$3:$J$999,9,FALSE), "")</f>
        <v/>
      </c>
      <c r="D333" s="31" t="str">
        <f>IFERROR(VLOOKUP($B333,' Fridge Tracking'!$A$3:$J$999,8,FALSE), "")</f>
        <v/>
      </c>
      <c r="E333" s="31" t="str">
        <f>IFERROR(VLOOKUP($B333,' Fridge Tracking'!$A$3:$J$999,6,FALSE), "")</f>
        <v/>
      </c>
      <c r="F333" s="1" t="b">
        <v>0</v>
      </c>
      <c r="H333" s="33"/>
      <c r="I333" s="33"/>
      <c r="J333" s="33"/>
      <c r="K333" s="1"/>
      <c r="L333" s="1" t="b">
        <v>0</v>
      </c>
      <c r="M333" s="1"/>
      <c r="N333" s="1" t="b">
        <v>0</v>
      </c>
    </row>
    <row r="334" spans="1:14">
      <c r="A334" s="29" t="str">
        <f t="shared" si="1"/>
        <v/>
      </c>
      <c r="B334" s="30"/>
      <c r="C334" s="30" t="str">
        <f>IFERROR(VLOOKUP($B334,' Fridge Tracking'!$A$3:$J$999,9,FALSE), "")</f>
        <v/>
      </c>
      <c r="D334" s="31" t="str">
        <f>IFERROR(VLOOKUP($B334,' Fridge Tracking'!$A$3:$J$999,8,FALSE), "")</f>
        <v/>
      </c>
      <c r="E334" s="31" t="str">
        <f>IFERROR(VLOOKUP($B334,' Fridge Tracking'!$A$3:$J$999,6,FALSE), "")</f>
        <v/>
      </c>
      <c r="F334" s="1" t="b">
        <v>0</v>
      </c>
      <c r="H334" s="33"/>
      <c r="I334" s="33"/>
      <c r="J334" s="33"/>
      <c r="K334" s="1"/>
      <c r="L334" s="1" t="b">
        <v>0</v>
      </c>
      <c r="M334" s="1"/>
      <c r="N334" s="1" t="b">
        <v>0</v>
      </c>
    </row>
    <row r="335" spans="1:14">
      <c r="A335" s="29" t="str">
        <f t="shared" si="1"/>
        <v/>
      </c>
      <c r="B335" s="30"/>
      <c r="C335" s="30" t="str">
        <f>IFERROR(VLOOKUP($B335,' Fridge Tracking'!$A$3:$J$999,9,FALSE), "")</f>
        <v/>
      </c>
      <c r="D335" s="31" t="str">
        <f>IFERROR(VLOOKUP($B335,' Fridge Tracking'!$A$3:$J$999,8,FALSE), "")</f>
        <v/>
      </c>
      <c r="E335" s="31" t="str">
        <f>IFERROR(VLOOKUP($B335,' Fridge Tracking'!$A$3:$J$999,6,FALSE), "")</f>
        <v/>
      </c>
      <c r="F335" s="1" t="b">
        <v>0</v>
      </c>
      <c r="H335" s="33"/>
      <c r="I335" s="33"/>
      <c r="J335" s="33"/>
      <c r="K335" s="1"/>
      <c r="L335" s="1" t="b">
        <v>0</v>
      </c>
      <c r="M335" s="1"/>
      <c r="N335" s="1" t="b">
        <v>0</v>
      </c>
    </row>
    <row r="336" spans="1:14">
      <c r="A336" s="29" t="str">
        <f t="shared" si="1"/>
        <v/>
      </c>
      <c r="B336" s="30"/>
      <c r="C336" s="30" t="str">
        <f>IFERROR(VLOOKUP($B336,' Fridge Tracking'!$A$3:$J$999,9,FALSE), "")</f>
        <v/>
      </c>
      <c r="D336" s="31" t="str">
        <f>IFERROR(VLOOKUP($B336,' Fridge Tracking'!$A$3:$J$999,8,FALSE), "")</f>
        <v/>
      </c>
      <c r="E336" s="31" t="str">
        <f>IFERROR(VLOOKUP($B336,' Fridge Tracking'!$A$3:$J$999,6,FALSE), "")</f>
        <v/>
      </c>
      <c r="F336" s="1" t="b">
        <v>0</v>
      </c>
      <c r="H336" s="33"/>
      <c r="I336" s="33"/>
      <c r="J336" s="33"/>
      <c r="K336" s="1"/>
      <c r="L336" s="1" t="b">
        <v>0</v>
      </c>
      <c r="M336" s="1"/>
      <c r="N336" s="1" t="b">
        <v>0</v>
      </c>
    </row>
    <row r="337" spans="1:14">
      <c r="A337" s="29" t="str">
        <f t="shared" si="1"/>
        <v/>
      </c>
      <c r="B337" s="30"/>
      <c r="C337" s="30" t="str">
        <f>IFERROR(VLOOKUP($B337,' Fridge Tracking'!$A$3:$J$999,9,FALSE), "")</f>
        <v/>
      </c>
      <c r="D337" s="31" t="str">
        <f>IFERROR(VLOOKUP($B337,' Fridge Tracking'!$A$3:$J$999,8,FALSE), "")</f>
        <v/>
      </c>
      <c r="E337" s="31" t="str">
        <f>IFERROR(VLOOKUP($B337,' Fridge Tracking'!$A$3:$J$999,6,FALSE), "")</f>
        <v/>
      </c>
      <c r="F337" s="1" t="b">
        <v>0</v>
      </c>
      <c r="H337" s="33"/>
      <c r="I337" s="33"/>
      <c r="J337" s="33"/>
      <c r="K337" s="1"/>
      <c r="L337" s="1" t="b">
        <v>0</v>
      </c>
      <c r="M337" s="1"/>
      <c r="N337" s="1" t="b">
        <v>0</v>
      </c>
    </row>
    <row r="338" spans="1:14">
      <c r="A338" s="29" t="str">
        <f t="shared" si="1"/>
        <v/>
      </c>
      <c r="B338" s="30"/>
      <c r="C338" s="30" t="str">
        <f>IFERROR(VLOOKUP($B338,' Fridge Tracking'!$A$3:$J$999,9,FALSE), "")</f>
        <v/>
      </c>
      <c r="D338" s="31" t="str">
        <f>IFERROR(VLOOKUP($B338,' Fridge Tracking'!$A$3:$J$999,8,FALSE), "")</f>
        <v/>
      </c>
      <c r="E338" s="31" t="str">
        <f>IFERROR(VLOOKUP($B338,' Fridge Tracking'!$A$3:$J$999,6,FALSE), "")</f>
        <v/>
      </c>
      <c r="F338" s="1" t="b">
        <v>0</v>
      </c>
      <c r="H338" s="33"/>
      <c r="I338" s="33"/>
      <c r="J338" s="33"/>
      <c r="K338" s="1"/>
      <c r="L338" s="1" t="b">
        <v>0</v>
      </c>
      <c r="M338" s="1"/>
      <c r="N338" s="1" t="b">
        <v>0</v>
      </c>
    </row>
    <row r="339" spans="1:14">
      <c r="A339" s="29" t="str">
        <f t="shared" si="1"/>
        <v/>
      </c>
      <c r="B339" s="30"/>
      <c r="C339" s="30" t="str">
        <f>IFERROR(VLOOKUP($B339,' Fridge Tracking'!$A$3:$J$999,9,FALSE), "")</f>
        <v/>
      </c>
      <c r="D339" s="31" t="str">
        <f>IFERROR(VLOOKUP($B339,' Fridge Tracking'!$A$3:$J$999,8,FALSE), "")</f>
        <v/>
      </c>
      <c r="E339" s="31" t="str">
        <f>IFERROR(VLOOKUP($B339,' Fridge Tracking'!$A$3:$J$999,6,FALSE), "")</f>
        <v/>
      </c>
      <c r="F339" s="1" t="b">
        <v>0</v>
      </c>
      <c r="H339" s="33"/>
      <c r="I339" s="33"/>
      <c r="J339" s="33"/>
      <c r="K339" s="1"/>
      <c r="L339" s="1" t="b">
        <v>0</v>
      </c>
      <c r="M339" s="1"/>
      <c r="N339" s="1" t="b">
        <v>0</v>
      </c>
    </row>
    <row r="340" spans="1:14">
      <c r="A340" s="29" t="str">
        <f t="shared" si="1"/>
        <v/>
      </c>
      <c r="B340" s="30"/>
      <c r="C340" s="30" t="str">
        <f>IFERROR(VLOOKUP($B340,' Fridge Tracking'!$A$3:$J$999,9,FALSE), "")</f>
        <v/>
      </c>
      <c r="D340" s="31" t="str">
        <f>IFERROR(VLOOKUP($B340,' Fridge Tracking'!$A$3:$J$999,8,FALSE), "")</f>
        <v/>
      </c>
      <c r="E340" s="31" t="str">
        <f>IFERROR(VLOOKUP($B340,' Fridge Tracking'!$A$3:$J$999,6,FALSE), "")</f>
        <v/>
      </c>
      <c r="F340" s="1" t="b">
        <v>0</v>
      </c>
      <c r="H340" s="33"/>
      <c r="I340" s="33"/>
      <c r="J340" s="33"/>
      <c r="K340" s="1"/>
      <c r="L340" s="1" t="b">
        <v>0</v>
      </c>
      <c r="M340" s="1"/>
      <c r="N340" s="1" t="b">
        <v>0</v>
      </c>
    </row>
    <row r="341" spans="1:14">
      <c r="A341" s="29" t="str">
        <f t="shared" si="1"/>
        <v/>
      </c>
      <c r="B341" s="30"/>
      <c r="C341" s="30" t="str">
        <f>IFERROR(VLOOKUP($B341,' Fridge Tracking'!$A$3:$J$999,9,FALSE), "")</f>
        <v/>
      </c>
      <c r="D341" s="31" t="str">
        <f>IFERROR(VLOOKUP($B341,' Fridge Tracking'!$A$3:$J$999,8,FALSE), "")</f>
        <v/>
      </c>
      <c r="E341" s="31" t="str">
        <f>IFERROR(VLOOKUP($B341,' Fridge Tracking'!$A$3:$J$999,6,FALSE), "")</f>
        <v/>
      </c>
      <c r="F341" s="1" t="b">
        <v>0</v>
      </c>
      <c r="H341" s="33"/>
      <c r="I341" s="33"/>
      <c r="J341" s="33"/>
      <c r="K341" s="1"/>
      <c r="L341" s="1" t="b">
        <v>0</v>
      </c>
      <c r="M341" s="1"/>
      <c r="N341" s="1" t="b">
        <v>0</v>
      </c>
    </row>
    <row r="342" spans="1:14">
      <c r="A342" s="29" t="str">
        <f t="shared" si="1"/>
        <v/>
      </c>
      <c r="B342" s="30"/>
      <c r="C342" s="30" t="str">
        <f>IFERROR(VLOOKUP($B342,' Fridge Tracking'!$A$3:$J$999,9,FALSE), "")</f>
        <v/>
      </c>
      <c r="D342" s="31" t="str">
        <f>IFERROR(VLOOKUP($B342,' Fridge Tracking'!$A$3:$J$999,8,FALSE), "")</f>
        <v/>
      </c>
      <c r="E342" s="31" t="str">
        <f>IFERROR(VLOOKUP($B342,' Fridge Tracking'!$A$3:$J$999,6,FALSE), "")</f>
        <v/>
      </c>
      <c r="F342" s="1" t="b">
        <v>0</v>
      </c>
      <c r="H342" s="33"/>
      <c r="I342" s="33"/>
      <c r="J342" s="33"/>
      <c r="K342" s="1"/>
      <c r="L342" s="1" t="b">
        <v>0</v>
      </c>
      <c r="M342" s="1"/>
      <c r="N342" s="1" t="b">
        <v>0</v>
      </c>
    </row>
    <row r="343" spans="1:14">
      <c r="A343" s="29" t="str">
        <f t="shared" si="1"/>
        <v/>
      </c>
      <c r="B343" s="30"/>
      <c r="C343" s="30" t="str">
        <f>IFERROR(VLOOKUP($B343,' Fridge Tracking'!$A$3:$J$999,9,FALSE), "")</f>
        <v/>
      </c>
      <c r="D343" s="31" t="str">
        <f>IFERROR(VLOOKUP($B343,' Fridge Tracking'!$A$3:$J$999,8,FALSE), "")</f>
        <v/>
      </c>
      <c r="E343" s="31" t="str">
        <f>IFERROR(VLOOKUP($B343,' Fridge Tracking'!$A$3:$J$999,6,FALSE), "")</f>
        <v/>
      </c>
      <c r="F343" s="1" t="b">
        <v>0</v>
      </c>
      <c r="H343" s="33"/>
      <c r="I343" s="33"/>
      <c r="J343" s="33"/>
      <c r="K343" s="1"/>
      <c r="L343" s="1" t="b">
        <v>0</v>
      </c>
      <c r="M343" s="1"/>
      <c r="N343" s="1" t="b">
        <v>0</v>
      </c>
    </row>
    <row r="344" spans="1:14">
      <c r="A344" s="29" t="str">
        <f t="shared" si="1"/>
        <v/>
      </c>
      <c r="B344" s="30"/>
      <c r="C344" s="30" t="str">
        <f>IFERROR(VLOOKUP($B344,' Fridge Tracking'!$A$3:$J$999,9,FALSE), "")</f>
        <v/>
      </c>
      <c r="D344" s="31" t="str">
        <f>IFERROR(VLOOKUP($B344,' Fridge Tracking'!$A$3:$J$999,8,FALSE), "")</f>
        <v/>
      </c>
      <c r="E344" s="31" t="str">
        <f>IFERROR(VLOOKUP($B344,' Fridge Tracking'!$A$3:$J$999,6,FALSE), "")</f>
        <v/>
      </c>
      <c r="F344" s="1" t="b">
        <v>0</v>
      </c>
      <c r="H344" s="33"/>
      <c r="I344" s="33"/>
      <c r="J344" s="33"/>
      <c r="K344" s="1"/>
      <c r="L344" s="1" t="b">
        <v>0</v>
      </c>
      <c r="M344" s="1"/>
      <c r="N344" s="1" t="b">
        <v>0</v>
      </c>
    </row>
    <row r="345" spans="1:14">
      <c r="A345" s="29" t="str">
        <f t="shared" si="1"/>
        <v/>
      </c>
      <c r="B345" s="30"/>
      <c r="C345" s="30" t="str">
        <f>IFERROR(VLOOKUP($B345,' Fridge Tracking'!$A$3:$J$999,9,FALSE), "")</f>
        <v/>
      </c>
      <c r="D345" s="31" t="str">
        <f>IFERROR(VLOOKUP($B345,' Fridge Tracking'!$A$3:$J$999,8,FALSE), "")</f>
        <v/>
      </c>
      <c r="E345" s="31" t="str">
        <f>IFERROR(VLOOKUP($B345,' Fridge Tracking'!$A$3:$J$999,6,FALSE), "")</f>
        <v/>
      </c>
      <c r="F345" s="1" t="b">
        <v>0</v>
      </c>
      <c r="H345" s="33"/>
      <c r="I345" s="33"/>
      <c r="J345" s="33"/>
      <c r="K345" s="1"/>
      <c r="L345" s="1" t="b">
        <v>0</v>
      </c>
      <c r="M345" s="1"/>
      <c r="N345" s="1" t="b">
        <v>0</v>
      </c>
    </row>
    <row r="346" spans="1:14">
      <c r="A346" s="29" t="str">
        <f t="shared" si="1"/>
        <v/>
      </c>
      <c r="B346" s="30"/>
      <c r="C346" s="30" t="str">
        <f>IFERROR(VLOOKUP($B346,' Fridge Tracking'!$A$3:$J$999,9,FALSE), "")</f>
        <v/>
      </c>
      <c r="D346" s="31" t="str">
        <f>IFERROR(VLOOKUP($B346,' Fridge Tracking'!$A$3:$J$999,8,FALSE), "")</f>
        <v/>
      </c>
      <c r="E346" s="31" t="str">
        <f>IFERROR(VLOOKUP($B346,' Fridge Tracking'!$A$3:$J$999,6,FALSE), "")</f>
        <v/>
      </c>
      <c r="F346" s="1" t="b">
        <v>0</v>
      </c>
      <c r="H346" s="33"/>
      <c r="I346" s="33"/>
      <c r="J346" s="33"/>
      <c r="K346" s="1"/>
      <c r="L346" s="1" t="b">
        <v>0</v>
      </c>
      <c r="M346" s="1"/>
      <c r="N346" s="1" t="b">
        <v>0</v>
      </c>
    </row>
    <row r="347" spans="1:14">
      <c r="A347" s="29" t="str">
        <f t="shared" si="1"/>
        <v/>
      </c>
      <c r="B347" s="30"/>
      <c r="C347" s="30" t="str">
        <f>IFERROR(VLOOKUP($B347,' Fridge Tracking'!$A$3:$J$999,9,FALSE), "")</f>
        <v/>
      </c>
      <c r="D347" s="31" t="str">
        <f>IFERROR(VLOOKUP($B347,' Fridge Tracking'!$A$3:$J$999,8,FALSE), "")</f>
        <v/>
      </c>
      <c r="E347" s="31" t="str">
        <f>IFERROR(VLOOKUP($B347,' Fridge Tracking'!$A$3:$J$999,6,FALSE), "")</f>
        <v/>
      </c>
      <c r="F347" s="1" t="b">
        <v>0</v>
      </c>
      <c r="H347" s="33"/>
      <c r="I347" s="33"/>
      <c r="J347" s="33"/>
      <c r="K347" s="1"/>
      <c r="L347" s="1" t="b">
        <v>0</v>
      </c>
      <c r="M347" s="1"/>
      <c r="N347" s="1" t="b">
        <v>0</v>
      </c>
    </row>
    <row r="348" spans="1:14">
      <c r="A348" s="29" t="str">
        <f t="shared" si="1"/>
        <v/>
      </c>
      <c r="B348" s="30"/>
      <c r="C348" s="30" t="str">
        <f>IFERROR(VLOOKUP($B348,' Fridge Tracking'!$A$3:$J$999,9,FALSE), "")</f>
        <v/>
      </c>
      <c r="D348" s="31" t="str">
        <f>IFERROR(VLOOKUP($B348,' Fridge Tracking'!$A$3:$J$999,8,FALSE), "")</f>
        <v/>
      </c>
      <c r="E348" s="31" t="str">
        <f>IFERROR(VLOOKUP($B348,' Fridge Tracking'!$A$3:$J$999,6,FALSE), "")</f>
        <v/>
      </c>
      <c r="F348" s="1" t="b">
        <v>0</v>
      </c>
      <c r="H348" s="33"/>
      <c r="I348" s="33"/>
      <c r="J348" s="33"/>
      <c r="K348" s="1"/>
      <c r="L348" s="1" t="b">
        <v>0</v>
      </c>
      <c r="M348" s="1"/>
      <c r="N348" s="1" t="b">
        <v>0</v>
      </c>
    </row>
    <row r="349" spans="1:14">
      <c r="A349" s="29" t="str">
        <f t="shared" si="1"/>
        <v/>
      </c>
      <c r="B349" s="30"/>
      <c r="C349" s="30" t="str">
        <f>IFERROR(VLOOKUP($B349,' Fridge Tracking'!$A$3:$J$999,9,FALSE), "")</f>
        <v/>
      </c>
      <c r="D349" s="31" t="str">
        <f>IFERROR(VLOOKUP($B349,' Fridge Tracking'!$A$3:$J$999,8,FALSE), "")</f>
        <v/>
      </c>
      <c r="E349" s="31" t="str">
        <f>IFERROR(VLOOKUP($B349,' Fridge Tracking'!$A$3:$J$999,6,FALSE), "")</f>
        <v/>
      </c>
      <c r="F349" s="1" t="b">
        <v>0</v>
      </c>
      <c r="H349" s="33"/>
      <c r="I349" s="33"/>
      <c r="J349" s="33"/>
      <c r="K349" s="1"/>
      <c r="L349" s="1" t="b">
        <v>0</v>
      </c>
      <c r="M349" s="1"/>
      <c r="N349" s="1" t="b">
        <v>0</v>
      </c>
    </row>
    <row r="350" spans="1:14">
      <c r="A350" s="29" t="str">
        <f t="shared" si="1"/>
        <v/>
      </c>
      <c r="B350" s="30"/>
      <c r="C350" s="30" t="str">
        <f>IFERROR(VLOOKUP($B350,' Fridge Tracking'!$A$3:$J$999,9,FALSE), "")</f>
        <v/>
      </c>
      <c r="D350" s="31" t="str">
        <f>IFERROR(VLOOKUP($B350,' Fridge Tracking'!$A$3:$J$999,8,FALSE), "")</f>
        <v/>
      </c>
      <c r="E350" s="31" t="str">
        <f>IFERROR(VLOOKUP($B350,' Fridge Tracking'!$A$3:$J$999,6,FALSE), "")</f>
        <v/>
      </c>
      <c r="F350" s="1" t="b">
        <v>0</v>
      </c>
      <c r="H350" s="33"/>
      <c r="I350" s="33"/>
      <c r="J350" s="33"/>
      <c r="K350" s="1"/>
      <c r="L350" s="1" t="b">
        <v>0</v>
      </c>
      <c r="M350" s="1"/>
      <c r="N350" s="1" t="b">
        <v>0</v>
      </c>
    </row>
    <row r="351" spans="1:14">
      <c r="A351" s="29" t="str">
        <f t="shared" si="1"/>
        <v/>
      </c>
      <c r="B351" s="30"/>
      <c r="C351" s="30" t="str">
        <f>IFERROR(VLOOKUP($B351,' Fridge Tracking'!$A$3:$J$999,9,FALSE), "")</f>
        <v/>
      </c>
      <c r="D351" s="31" t="str">
        <f>IFERROR(VLOOKUP($B351,' Fridge Tracking'!$A$3:$J$999,8,FALSE), "")</f>
        <v/>
      </c>
      <c r="E351" s="31" t="str">
        <f>IFERROR(VLOOKUP($B351,' Fridge Tracking'!$A$3:$J$999,6,FALSE), "")</f>
        <v/>
      </c>
      <c r="F351" s="1" t="b">
        <v>0</v>
      </c>
      <c r="H351" s="33"/>
      <c r="I351" s="33"/>
      <c r="J351" s="33"/>
      <c r="K351" s="1"/>
      <c r="L351" s="1" t="b">
        <v>0</v>
      </c>
      <c r="M351" s="1"/>
      <c r="N351" s="1" t="b">
        <v>0</v>
      </c>
    </row>
    <row r="352" spans="1:14">
      <c r="A352" s="29" t="str">
        <f t="shared" si="1"/>
        <v/>
      </c>
      <c r="B352" s="30"/>
      <c r="C352" s="30" t="str">
        <f>IFERROR(VLOOKUP($B352,' Fridge Tracking'!$A$3:$J$999,9,FALSE), "")</f>
        <v/>
      </c>
      <c r="D352" s="31" t="str">
        <f>IFERROR(VLOOKUP($B352,' Fridge Tracking'!$A$3:$J$999,8,FALSE), "")</f>
        <v/>
      </c>
      <c r="E352" s="31" t="str">
        <f>IFERROR(VLOOKUP($B352,' Fridge Tracking'!$A$3:$J$999,6,FALSE), "")</f>
        <v/>
      </c>
      <c r="F352" s="1" t="b">
        <v>0</v>
      </c>
      <c r="H352" s="33"/>
      <c r="I352" s="33"/>
      <c r="J352" s="33"/>
      <c r="K352" s="1"/>
      <c r="L352" s="1" t="b">
        <v>0</v>
      </c>
      <c r="M352" s="1"/>
      <c r="N352" s="1" t="b">
        <v>0</v>
      </c>
    </row>
    <row r="353" spans="1:14">
      <c r="A353" s="29" t="str">
        <f t="shared" si="1"/>
        <v/>
      </c>
      <c r="B353" s="30"/>
      <c r="C353" s="30" t="str">
        <f>IFERROR(VLOOKUP($B353,' Fridge Tracking'!$A$3:$J$999,9,FALSE), "")</f>
        <v/>
      </c>
      <c r="D353" s="31" t="str">
        <f>IFERROR(VLOOKUP($B353,' Fridge Tracking'!$A$3:$J$999,8,FALSE), "")</f>
        <v/>
      </c>
      <c r="E353" s="31" t="str">
        <f>IFERROR(VLOOKUP($B353,' Fridge Tracking'!$A$3:$J$999,6,FALSE), "")</f>
        <v/>
      </c>
      <c r="F353" s="1" t="b">
        <v>0</v>
      </c>
      <c r="H353" s="33"/>
      <c r="I353" s="33"/>
      <c r="J353" s="33"/>
      <c r="K353" s="1"/>
      <c r="L353" s="1" t="b">
        <v>0</v>
      </c>
      <c r="M353" s="1"/>
      <c r="N353" s="1" t="b">
        <v>0</v>
      </c>
    </row>
    <row r="354" spans="1:14">
      <c r="A354" s="29" t="str">
        <f t="shared" si="1"/>
        <v/>
      </c>
      <c r="B354" s="30"/>
      <c r="C354" s="30" t="str">
        <f>IFERROR(VLOOKUP($B354,' Fridge Tracking'!$A$3:$J$999,9,FALSE), "")</f>
        <v/>
      </c>
      <c r="D354" s="31" t="str">
        <f>IFERROR(VLOOKUP($B354,' Fridge Tracking'!$A$3:$J$999,8,FALSE), "")</f>
        <v/>
      </c>
      <c r="E354" s="31" t="str">
        <f>IFERROR(VLOOKUP($B354,' Fridge Tracking'!$A$3:$J$999,6,FALSE), "")</f>
        <v/>
      </c>
      <c r="F354" s="1" t="b">
        <v>0</v>
      </c>
      <c r="H354" s="33"/>
      <c r="I354" s="33"/>
      <c r="J354" s="33"/>
      <c r="K354" s="1"/>
      <c r="L354" s="1" t="b">
        <v>0</v>
      </c>
      <c r="M354" s="1"/>
      <c r="N354" s="1" t="b">
        <v>0</v>
      </c>
    </row>
    <row r="355" spans="1:14">
      <c r="A355" s="29" t="str">
        <f t="shared" si="1"/>
        <v/>
      </c>
      <c r="B355" s="30"/>
      <c r="C355" s="30" t="str">
        <f>IFERROR(VLOOKUP($B355,' Fridge Tracking'!$A$3:$J$999,9,FALSE), "")</f>
        <v/>
      </c>
      <c r="D355" s="31" t="str">
        <f>IFERROR(VLOOKUP($B355,' Fridge Tracking'!$A$3:$J$999,8,FALSE), "")</f>
        <v/>
      </c>
      <c r="E355" s="31" t="str">
        <f>IFERROR(VLOOKUP($B355,' Fridge Tracking'!$A$3:$J$999,6,FALSE), "")</f>
        <v/>
      </c>
      <c r="F355" s="1" t="b">
        <v>0</v>
      </c>
      <c r="H355" s="33"/>
      <c r="I355" s="33"/>
      <c r="J355" s="33"/>
      <c r="K355" s="1"/>
      <c r="L355" s="1" t="b">
        <v>0</v>
      </c>
      <c r="M355" s="1"/>
      <c r="N355" s="1" t="b">
        <v>0</v>
      </c>
    </row>
    <row r="356" spans="1:14">
      <c r="A356" s="29" t="str">
        <f t="shared" si="1"/>
        <v/>
      </c>
      <c r="B356" s="30"/>
      <c r="C356" s="30" t="str">
        <f>IFERROR(VLOOKUP($B356,' Fridge Tracking'!$A$3:$J$999,9,FALSE), "")</f>
        <v/>
      </c>
      <c r="D356" s="31" t="str">
        <f>IFERROR(VLOOKUP($B356,' Fridge Tracking'!$A$3:$J$999,8,FALSE), "")</f>
        <v/>
      </c>
      <c r="E356" s="31" t="str">
        <f>IFERROR(VLOOKUP($B356,' Fridge Tracking'!$A$3:$J$999,6,FALSE), "")</f>
        <v/>
      </c>
      <c r="F356" s="1" t="b">
        <v>0</v>
      </c>
      <c r="H356" s="33"/>
      <c r="I356" s="33"/>
      <c r="J356" s="33"/>
      <c r="K356" s="1"/>
      <c r="L356" s="1" t="b">
        <v>0</v>
      </c>
      <c r="M356" s="1"/>
      <c r="N356" s="1" t="b">
        <v>0</v>
      </c>
    </row>
    <row r="357" spans="1:14">
      <c r="A357" s="29" t="str">
        <f t="shared" si="1"/>
        <v/>
      </c>
      <c r="B357" s="30"/>
      <c r="C357" s="30" t="str">
        <f>IFERROR(VLOOKUP($B357,' Fridge Tracking'!$A$3:$J$999,9,FALSE), "")</f>
        <v/>
      </c>
      <c r="D357" s="31" t="str">
        <f>IFERROR(VLOOKUP($B357,' Fridge Tracking'!$A$3:$J$999,8,FALSE), "")</f>
        <v/>
      </c>
      <c r="E357" s="31" t="str">
        <f>IFERROR(VLOOKUP($B357,' Fridge Tracking'!$A$3:$J$999,6,FALSE), "")</f>
        <v/>
      </c>
      <c r="F357" s="1" t="b">
        <v>0</v>
      </c>
      <c r="H357" s="33"/>
      <c r="I357" s="33"/>
      <c r="J357" s="33"/>
      <c r="K357" s="1"/>
      <c r="L357" s="1" t="b">
        <v>0</v>
      </c>
      <c r="M357" s="1"/>
      <c r="N357" s="1" t="b">
        <v>0</v>
      </c>
    </row>
    <row r="358" spans="1:14">
      <c r="A358" s="29" t="str">
        <f t="shared" si="1"/>
        <v/>
      </c>
      <c r="B358" s="30"/>
      <c r="C358" s="30" t="str">
        <f>IFERROR(VLOOKUP($B358,' Fridge Tracking'!$A$3:$J$999,9,FALSE), "")</f>
        <v/>
      </c>
      <c r="D358" s="31" t="str">
        <f>IFERROR(VLOOKUP($B358,' Fridge Tracking'!$A$3:$J$999,8,FALSE), "")</f>
        <v/>
      </c>
      <c r="E358" s="31" t="str">
        <f>IFERROR(VLOOKUP($B358,' Fridge Tracking'!$A$3:$J$999,6,FALSE), "")</f>
        <v/>
      </c>
      <c r="F358" s="1" t="b">
        <v>0</v>
      </c>
      <c r="H358" s="33"/>
      <c r="I358" s="33"/>
      <c r="J358" s="33"/>
      <c r="K358" s="1"/>
      <c r="L358" s="1" t="b">
        <v>0</v>
      </c>
      <c r="M358" s="1"/>
      <c r="N358" s="1" t="b">
        <v>0</v>
      </c>
    </row>
    <row r="359" spans="1:14">
      <c r="A359" s="29" t="str">
        <f t="shared" si="1"/>
        <v/>
      </c>
      <c r="B359" s="30"/>
      <c r="C359" s="30" t="str">
        <f>IFERROR(VLOOKUP($B359,' Fridge Tracking'!$A$3:$J$999,9,FALSE), "")</f>
        <v/>
      </c>
      <c r="D359" s="31" t="str">
        <f>IFERROR(VLOOKUP($B359,' Fridge Tracking'!$A$3:$J$999,8,FALSE), "")</f>
        <v/>
      </c>
      <c r="E359" s="31" t="str">
        <f>IFERROR(VLOOKUP($B359,' Fridge Tracking'!$A$3:$J$999,6,FALSE), "")</f>
        <v/>
      </c>
      <c r="F359" s="1" t="b">
        <v>0</v>
      </c>
      <c r="H359" s="33"/>
      <c r="I359" s="33"/>
      <c r="J359" s="33"/>
      <c r="K359" s="1"/>
      <c r="L359" s="1" t="b">
        <v>0</v>
      </c>
      <c r="M359" s="1"/>
      <c r="N359" s="1" t="b">
        <v>0</v>
      </c>
    </row>
    <row r="360" spans="1:14">
      <c r="A360" s="29" t="str">
        <f t="shared" si="1"/>
        <v/>
      </c>
      <c r="B360" s="30"/>
      <c r="C360" s="30" t="str">
        <f>IFERROR(VLOOKUP($B360,' Fridge Tracking'!$A$3:$J$999,9,FALSE), "")</f>
        <v/>
      </c>
      <c r="D360" s="31" t="str">
        <f>IFERROR(VLOOKUP($B360,' Fridge Tracking'!$A$3:$J$999,8,FALSE), "")</f>
        <v/>
      </c>
      <c r="E360" s="31" t="str">
        <f>IFERROR(VLOOKUP($B360,' Fridge Tracking'!$A$3:$J$999,6,FALSE), "")</f>
        <v/>
      </c>
      <c r="F360" s="1" t="b">
        <v>0</v>
      </c>
      <c r="H360" s="33"/>
      <c r="I360" s="33"/>
      <c r="J360" s="33"/>
      <c r="K360" s="1"/>
      <c r="L360" s="1" t="b">
        <v>0</v>
      </c>
      <c r="M360" s="1"/>
      <c r="N360" s="1" t="b">
        <v>0</v>
      </c>
    </row>
    <row r="361" spans="1:14">
      <c r="A361" s="29" t="str">
        <f t="shared" si="1"/>
        <v/>
      </c>
      <c r="B361" s="30"/>
      <c r="C361" s="30" t="str">
        <f>IFERROR(VLOOKUP($B361,' Fridge Tracking'!$A$3:$J$999,9,FALSE), "")</f>
        <v/>
      </c>
      <c r="D361" s="31" t="str">
        <f>IFERROR(VLOOKUP($B361,' Fridge Tracking'!$A$3:$J$999,8,FALSE), "")</f>
        <v/>
      </c>
      <c r="E361" s="31" t="str">
        <f>IFERROR(VLOOKUP($B361,' Fridge Tracking'!$A$3:$J$999,6,FALSE), "")</f>
        <v/>
      </c>
      <c r="F361" s="1" t="b">
        <v>0</v>
      </c>
      <c r="H361" s="33"/>
      <c r="I361" s="33"/>
      <c r="J361" s="33"/>
      <c r="K361" s="1"/>
      <c r="L361" s="1" t="b">
        <v>0</v>
      </c>
      <c r="M361" s="1"/>
      <c r="N361" s="1" t="b">
        <v>0</v>
      </c>
    </row>
    <row r="362" spans="1:14">
      <c r="A362" s="29" t="str">
        <f t="shared" si="1"/>
        <v/>
      </c>
      <c r="B362" s="30"/>
      <c r="C362" s="30" t="str">
        <f>IFERROR(VLOOKUP($B362,' Fridge Tracking'!$A$3:$J$999,9,FALSE), "")</f>
        <v/>
      </c>
      <c r="D362" s="31" t="str">
        <f>IFERROR(VLOOKUP($B362,' Fridge Tracking'!$A$3:$J$999,8,FALSE), "")</f>
        <v/>
      </c>
      <c r="E362" s="31" t="str">
        <f>IFERROR(VLOOKUP($B362,' Fridge Tracking'!$A$3:$J$999,6,FALSE), "")</f>
        <v/>
      </c>
      <c r="F362" s="1" t="b">
        <v>0</v>
      </c>
      <c r="H362" s="33"/>
      <c r="I362" s="33"/>
      <c r="J362" s="33"/>
      <c r="K362" s="1"/>
      <c r="L362" s="1" t="b">
        <v>0</v>
      </c>
      <c r="M362" s="1"/>
      <c r="N362" s="1" t="b">
        <v>0</v>
      </c>
    </row>
    <row r="363" spans="1:14">
      <c r="A363" s="29" t="str">
        <f t="shared" si="1"/>
        <v/>
      </c>
      <c r="B363" s="30"/>
      <c r="C363" s="30" t="str">
        <f>IFERROR(VLOOKUP($B363,' Fridge Tracking'!$A$3:$J$999,9,FALSE), "")</f>
        <v/>
      </c>
      <c r="D363" s="31" t="str">
        <f>IFERROR(VLOOKUP($B363,' Fridge Tracking'!$A$3:$J$999,8,FALSE), "")</f>
        <v/>
      </c>
      <c r="E363" s="31" t="str">
        <f>IFERROR(VLOOKUP($B363,' Fridge Tracking'!$A$3:$J$999,6,FALSE), "")</f>
        <v/>
      </c>
      <c r="F363" s="1" t="b">
        <v>0</v>
      </c>
      <c r="H363" s="33"/>
      <c r="I363" s="33"/>
      <c r="J363" s="33"/>
      <c r="K363" s="1"/>
      <c r="L363" s="1" t="b">
        <v>0</v>
      </c>
      <c r="M363" s="1"/>
      <c r="N363" s="1" t="b">
        <v>0</v>
      </c>
    </row>
    <row r="364" spans="1:14">
      <c r="A364" s="29" t="str">
        <f t="shared" si="1"/>
        <v/>
      </c>
      <c r="B364" s="30"/>
      <c r="C364" s="30" t="str">
        <f>IFERROR(VLOOKUP($B364,' Fridge Tracking'!$A$3:$J$999,9,FALSE), "")</f>
        <v/>
      </c>
      <c r="D364" s="31" t="str">
        <f>IFERROR(VLOOKUP($B364,' Fridge Tracking'!$A$3:$J$999,8,FALSE), "")</f>
        <v/>
      </c>
      <c r="E364" s="31" t="str">
        <f>IFERROR(VLOOKUP($B364,' Fridge Tracking'!$A$3:$J$999,6,FALSE), "")</f>
        <v/>
      </c>
      <c r="F364" s="1" t="b">
        <v>0</v>
      </c>
      <c r="H364" s="33"/>
      <c r="I364" s="33"/>
      <c r="J364" s="33"/>
      <c r="K364" s="1"/>
      <c r="L364" s="1" t="b">
        <v>0</v>
      </c>
      <c r="M364" s="1"/>
      <c r="N364" s="1" t="b">
        <v>0</v>
      </c>
    </row>
    <row r="365" spans="1:14">
      <c r="A365" s="29" t="str">
        <f t="shared" si="1"/>
        <v/>
      </c>
      <c r="B365" s="30"/>
      <c r="C365" s="30" t="str">
        <f>IFERROR(VLOOKUP($B365,' Fridge Tracking'!$A$3:$J$999,9,FALSE), "")</f>
        <v/>
      </c>
      <c r="D365" s="31" t="str">
        <f>IFERROR(VLOOKUP($B365,' Fridge Tracking'!$A$3:$J$999,8,FALSE), "")</f>
        <v/>
      </c>
      <c r="E365" s="31" t="str">
        <f>IFERROR(VLOOKUP($B365,' Fridge Tracking'!$A$3:$J$999,6,FALSE), "")</f>
        <v/>
      </c>
      <c r="F365" s="1" t="b">
        <v>0</v>
      </c>
      <c r="H365" s="33"/>
      <c r="I365" s="33"/>
      <c r="J365" s="33"/>
      <c r="K365" s="1"/>
      <c r="L365" s="1" t="b">
        <v>0</v>
      </c>
      <c r="M365" s="1"/>
      <c r="N365" s="1" t="b">
        <v>0</v>
      </c>
    </row>
    <row r="366" spans="1:14">
      <c r="A366" s="29" t="str">
        <f t="shared" si="1"/>
        <v/>
      </c>
      <c r="B366" s="30"/>
      <c r="C366" s="30" t="str">
        <f>IFERROR(VLOOKUP($B366,' Fridge Tracking'!$A$3:$J$999,9,FALSE), "")</f>
        <v/>
      </c>
      <c r="D366" s="31" t="str">
        <f>IFERROR(VLOOKUP($B366,' Fridge Tracking'!$A$3:$J$999,8,FALSE), "")</f>
        <v/>
      </c>
      <c r="E366" s="31" t="str">
        <f>IFERROR(VLOOKUP($B366,' Fridge Tracking'!$A$3:$J$999,6,FALSE), "")</f>
        <v/>
      </c>
      <c r="F366" s="1" t="b">
        <v>0</v>
      </c>
      <c r="H366" s="33"/>
      <c r="I366" s="33"/>
      <c r="J366" s="33"/>
      <c r="K366" s="1"/>
      <c r="L366" s="1" t="b">
        <v>0</v>
      </c>
      <c r="M366" s="1"/>
      <c r="N366" s="1" t="b">
        <v>0</v>
      </c>
    </row>
    <row r="367" spans="1:14">
      <c r="A367" s="29" t="str">
        <f t="shared" si="1"/>
        <v/>
      </c>
      <c r="B367" s="30"/>
      <c r="C367" s="30" t="str">
        <f>IFERROR(VLOOKUP($B367,' Fridge Tracking'!$A$3:$J$999,9,FALSE), "")</f>
        <v/>
      </c>
      <c r="D367" s="31" t="str">
        <f>IFERROR(VLOOKUP($B367,' Fridge Tracking'!$A$3:$J$999,8,FALSE), "")</f>
        <v/>
      </c>
      <c r="E367" s="31" t="str">
        <f>IFERROR(VLOOKUP($B367,' Fridge Tracking'!$A$3:$J$999,6,FALSE), "")</f>
        <v/>
      </c>
      <c r="F367" s="1" t="b">
        <v>0</v>
      </c>
      <c r="H367" s="33"/>
      <c r="I367" s="33"/>
      <c r="J367" s="33"/>
      <c r="K367" s="1"/>
      <c r="L367" s="1" t="b">
        <v>0</v>
      </c>
      <c r="M367" s="1"/>
      <c r="N367" s="1" t="b">
        <v>0</v>
      </c>
    </row>
    <row r="368" spans="1:14">
      <c r="A368" s="29" t="str">
        <f t="shared" si="1"/>
        <v/>
      </c>
      <c r="B368" s="30"/>
      <c r="C368" s="30" t="str">
        <f>IFERROR(VLOOKUP($B368,' Fridge Tracking'!$A$3:$J$999,9,FALSE), "")</f>
        <v/>
      </c>
      <c r="D368" s="31" t="str">
        <f>IFERROR(VLOOKUP($B368,' Fridge Tracking'!$A$3:$J$999,8,FALSE), "")</f>
        <v/>
      </c>
      <c r="E368" s="31" t="str">
        <f>IFERROR(VLOOKUP($B368,' Fridge Tracking'!$A$3:$J$999,6,FALSE), "")</f>
        <v/>
      </c>
      <c r="F368" s="1" t="b">
        <v>0</v>
      </c>
      <c r="H368" s="33"/>
      <c r="I368" s="33"/>
      <c r="J368" s="33"/>
      <c r="K368" s="1"/>
      <c r="L368" s="1" t="b">
        <v>0</v>
      </c>
      <c r="M368" s="1"/>
      <c r="N368" s="1" t="b">
        <v>0</v>
      </c>
    </row>
    <row r="369" spans="1:14">
      <c r="A369" s="29" t="str">
        <f t="shared" si="1"/>
        <v/>
      </c>
      <c r="B369" s="30"/>
      <c r="C369" s="30" t="str">
        <f>IFERROR(VLOOKUP($B369,' Fridge Tracking'!$A$3:$J$999,9,FALSE), "")</f>
        <v/>
      </c>
      <c r="D369" s="31" t="str">
        <f>IFERROR(VLOOKUP($B369,' Fridge Tracking'!$A$3:$J$999,8,FALSE), "")</f>
        <v/>
      </c>
      <c r="E369" s="31" t="str">
        <f>IFERROR(VLOOKUP($B369,' Fridge Tracking'!$A$3:$J$999,6,FALSE), "")</f>
        <v/>
      </c>
      <c r="F369" s="1" t="b">
        <v>0</v>
      </c>
      <c r="H369" s="33"/>
      <c r="I369" s="33"/>
      <c r="J369" s="33"/>
      <c r="K369" s="1"/>
      <c r="L369" s="1" t="b">
        <v>0</v>
      </c>
      <c r="M369" s="1"/>
      <c r="N369" s="1" t="b">
        <v>0</v>
      </c>
    </row>
    <row r="370" spans="1:14">
      <c r="A370" s="29" t="str">
        <f t="shared" si="1"/>
        <v/>
      </c>
      <c r="B370" s="30"/>
      <c r="C370" s="30" t="str">
        <f>IFERROR(VLOOKUP($B370,' Fridge Tracking'!$A$3:$J$999,9,FALSE), "")</f>
        <v/>
      </c>
      <c r="D370" s="31" t="str">
        <f>IFERROR(VLOOKUP($B370,' Fridge Tracking'!$A$3:$J$999,8,FALSE), "")</f>
        <v/>
      </c>
      <c r="E370" s="31" t="str">
        <f>IFERROR(VLOOKUP($B370,' Fridge Tracking'!$A$3:$J$999,6,FALSE), "")</f>
        <v/>
      </c>
      <c r="F370" s="1" t="b">
        <v>0</v>
      </c>
      <c r="H370" s="33"/>
      <c r="I370" s="33"/>
      <c r="J370" s="33"/>
      <c r="K370" s="1"/>
      <c r="L370" s="1" t="b">
        <v>0</v>
      </c>
      <c r="M370" s="1"/>
      <c r="N370" s="1" t="b">
        <v>0</v>
      </c>
    </row>
    <row r="371" spans="1:14">
      <c r="A371" s="29" t="str">
        <f t="shared" si="1"/>
        <v/>
      </c>
      <c r="B371" s="30"/>
      <c r="C371" s="30" t="str">
        <f>IFERROR(VLOOKUP($B371,' Fridge Tracking'!$A$3:$J$999,9,FALSE), "")</f>
        <v/>
      </c>
      <c r="D371" s="31" t="str">
        <f>IFERROR(VLOOKUP($B371,' Fridge Tracking'!$A$3:$J$999,8,FALSE), "")</f>
        <v/>
      </c>
      <c r="E371" s="31" t="str">
        <f>IFERROR(VLOOKUP($B371,' Fridge Tracking'!$A$3:$J$999,6,FALSE), "")</f>
        <v/>
      </c>
      <c r="F371" s="1" t="b">
        <v>0</v>
      </c>
      <c r="H371" s="33"/>
      <c r="I371" s="33"/>
      <c r="J371" s="33"/>
      <c r="K371" s="1"/>
      <c r="L371" s="1" t="b">
        <v>0</v>
      </c>
      <c r="M371" s="1"/>
      <c r="N371" s="1" t="b">
        <v>0</v>
      </c>
    </row>
    <row r="372" spans="1:14">
      <c r="A372" s="29" t="str">
        <f t="shared" si="1"/>
        <v/>
      </c>
      <c r="B372" s="30"/>
      <c r="C372" s="30" t="str">
        <f>IFERROR(VLOOKUP($B372,' Fridge Tracking'!$A$3:$J$999,9,FALSE), "")</f>
        <v/>
      </c>
      <c r="D372" s="31" t="str">
        <f>IFERROR(VLOOKUP($B372,' Fridge Tracking'!$A$3:$J$999,8,FALSE), "")</f>
        <v/>
      </c>
      <c r="E372" s="31" t="str">
        <f>IFERROR(VLOOKUP($B372,' Fridge Tracking'!$A$3:$J$999,6,FALSE), "")</f>
        <v/>
      </c>
      <c r="F372" s="1" t="b">
        <v>0</v>
      </c>
      <c r="H372" s="33"/>
      <c r="I372" s="33"/>
      <c r="J372" s="33"/>
      <c r="K372" s="1"/>
      <c r="L372" s="1" t="b">
        <v>0</v>
      </c>
      <c r="M372" s="1"/>
      <c r="N372" s="1" t="b">
        <v>0</v>
      </c>
    </row>
    <row r="373" spans="1:14">
      <c r="A373" s="29" t="str">
        <f t="shared" si="1"/>
        <v/>
      </c>
      <c r="B373" s="30"/>
      <c r="C373" s="30" t="str">
        <f>IFERROR(VLOOKUP($B373,' Fridge Tracking'!$A$3:$J$999,9,FALSE), "")</f>
        <v/>
      </c>
      <c r="D373" s="31" t="str">
        <f>IFERROR(VLOOKUP($B373,' Fridge Tracking'!$A$3:$J$999,8,FALSE), "")</f>
        <v/>
      </c>
      <c r="E373" s="31" t="str">
        <f>IFERROR(VLOOKUP($B373,' Fridge Tracking'!$A$3:$J$999,6,FALSE), "")</f>
        <v/>
      </c>
      <c r="F373" s="1" t="b">
        <v>0</v>
      </c>
      <c r="H373" s="33"/>
      <c r="I373" s="33"/>
      <c r="J373" s="33"/>
      <c r="K373" s="1"/>
      <c r="L373" s="1" t="b">
        <v>0</v>
      </c>
      <c r="M373" s="1"/>
      <c r="N373" s="1" t="b">
        <v>0</v>
      </c>
    </row>
    <row r="374" spans="1:14">
      <c r="A374" s="29" t="str">
        <f t="shared" si="1"/>
        <v/>
      </c>
      <c r="B374" s="30"/>
      <c r="C374" s="30" t="str">
        <f>IFERROR(VLOOKUP($B374,' Fridge Tracking'!$A$3:$J$999,9,FALSE), "")</f>
        <v/>
      </c>
      <c r="D374" s="31" t="str">
        <f>IFERROR(VLOOKUP($B374,' Fridge Tracking'!$A$3:$J$999,8,FALSE), "")</f>
        <v/>
      </c>
      <c r="E374" s="31" t="str">
        <f>IFERROR(VLOOKUP($B374,' Fridge Tracking'!$A$3:$J$999,6,FALSE), "")</f>
        <v/>
      </c>
      <c r="F374" s="1" t="b">
        <v>0</v>
      </c>
      <c r="H374" s="33"/>
      <c r="I374" s="33"/>
      <c r="J374" s="33"/>
      <c r="K374" s="1"/>
      <c r="L374" s="1" t="b">
        <v>0</v>
      </c>
      <c r="M374" s="1"/>
      <c r="N374" s="1" t="b">
        <v>0</v>
      </c>
    </row>
    <row r="375" spans="1:14">
      <c r="A375" s="29" t="str">
        <f t="shared" si="1"/>
        <v/>
      </c>
      <c r="B375" s="30"/>
      <c r="C375" s="30" t="str">
        <f>IFERROR(VLOOKUP($B375,' Fridge Tracking'!$A$3:$J$999,9,FALSE), "")</f>
        <v/>
      </c>
      <c r="D375" s="31" t="str">
        <f>IFERROR(VLOOKUP($B375,' Fridge Tracking'!$A$3:$J$999,8,FALSE), "")</f>
        <v/>
      </c>
      <c r="E375" s="31" t="str">
        <f>IFERROR(VLOOKUP($B375,' Fridge Tracking'!$A$3:$J$999,6,FALSE), "")</f>
        <v/>
      </c>
      <c r="F375" s="1" t="b">
        <v>0</v>
      </c>
      <c r="H375" s="33"/>
      <c r="I375" s="33"/>
      <c r="J375" s="33"/>
      <c r="K375" s="1"/>
      <c r="L375" s="1" t="b">
        <v>0</v>
      </c>
      <c r="M375" s="1"/>
      <c r="N375" s="1" t="b">
        <v>0</v>
      </c>
    </row>
    <row r="376" spans="1:14">
      <c r="A376" s="29" t="str">
        <f t="shared" si="1"/>
        <v/>
      </c>
      <c r="B376" s="30"/>
      <c r="C376" s="30" t="str">
        <f>IFERROR(VLOOKUP($B376,' Fridge Tracking'!$A$3:$J$999,9,FALSE), "")</f>
        <v/>
      </c>
      <c r="D376" s="31" t="str">
        <f>IFERROR(VLOOKUP($B376,' Fridge Tracking'!$A$3:$J$999,8,FALSE), "")</f>
        <v/>
      </c>
      <c r="E376" s="31" t="str">
        <f>IFERROR(VLOOKUP($B376,' Fridge Tracking'!$A$3:$J$999,6,FALSE), "")</f>
        <v/>
      </c>
      <c r="F376" s="1" t="b">
        <v>0</v>
      </c>
      <c r="H376" s="33"/>
      <c r="I376" s="33"/>
      <c r="J376" s="33"/>
      <c r="K376" s="1"/>
      <c r="L376" s="1" t="b">
        <v>0</v>
      </c>
      <c r="M376" s="1"/>
      <c r="N376" s="1" t="b">
        <v>0</v>
      </c>
    </row>
    <row r="377" spans="1:14">
      <c r="A377" s="29" t="str">
        <f t="shared" si="1"/>
        <v/>
      </c>
      <c r="B377" s="30"/>
      <c r="C377" s="30" t="str">
        <f>IFERROR(VLOOKUP($B377,' Fridge Tracking'!$A$3:$J$999,9,FALSE), "")</f>
        <v/>
      </c>
      <c r="D377" s="31" t="str">
        <f>IFERROR(VLOOKUP($B377,' Fridge Tracking'!$A$3:$J$999,8,FALSE), "")</f>
        <v/>
      </c>
      <c r="E377" s="31" t="str">
        <f>IFERROR(VLOOKUP($B377,' Fridge Tracking'!$A$3:$J$999,6,FALSE), "")</f>
        <v/>
      </c>
      <c r="F377" s="1" t="b">
        <v>0</v>
      </c>
      <c r="H377" s="33"/>
      <c r="I377" s="33"/>
      <c r="J377" s="33"/>
      <c r="K377" s="1"/>
      <c r="L377" s="1" t="b">
        <v>0</v>
      </c>
      <c r="M377" s="1"/>
      <c r="N377" s="1" t="b">
        <v>0</v>
      </c>
    </row>
    <row r="378" spans="1:14">
      <c r="A378" s="29" t="str">
        <f t="shared" si="1"/>
        <v/>
      </c>
      <c r="B378" s="30"/>
      <c r="C378" s="30" t="str">
        <f>IFERROR(VLOOKUP($B378,' Fridge Tracking'!$A$3:$J$999,9,FALSE), "")</f>
        <v/>
      </c>
      <c r="D378" s="31" t="str">
        <f>IFERROR(VLOOKUP($B378,' Fridge Tracking'!$A$3:$J$999,8,FALSE), "")</f>
        <v/>
      </c>
      <c r="E378" s="31" t="str">
        <f>IFERROR(VLOOKUP($B378,' Fridge Tracking'!$A$3:$J$999,6,FALSE), "")</f>
        <v/>
      </c>
      <c r="F378" s="1" t="b">
        <v>0</v>
      </c>
      <c r="H378" s="33"/>
      <c r="I378" s="33"/>
      <c r="J378" s="33"/>
      <c r="K378" s="1"/>
      <c r="L378" s="1" t="b">
        <v>0</v>
      </c>
      <c r="M378" s="1"/>
      <c r="N378" s="1" t="b">
        <v>0</v>
      </c>
    </row>
    <row r="379" spans="1:14">
      <c r="A379" s="29" t="str">
        <f t="shared" si="1"/>
        <v/>
      </c>
      <c r="B379" s="30"/>
      <c r="C379" s="30" t="str">
        <f>IFERROR(VLOOKUP($B379,' Fridge Tracking'!$A$3:$J$999,9,FALSE), "")</f>
        <v/>
      </c>
      <c r="D379" s="31" t="str">
        <f>IFERROR(VLOOKUP($B379,' Fridge Tracking'!$A$3:$J$999,8,FALSE), "")</f>
        <v/>
      </c>
      <c r="E379" s="31" t="str">
        <f>IFERROR(VLOOKUP($B379,' Fridge Tracking'!$A$3:$J$999,6,FALSE), "")</f>
        <v/>
      </c>
      <c r="F379" s="1" t="b">
        <v>0</v>
      </c>
      <c r="H379" s="33"/>
      <c r="I379" s="33"/>
      <c r="J379" s="33"/>
      <c r="K379" s="1"/>
      <c r="L379" s="1" t="b">
        <v>0</v>
      </c>
      <c r="M379" s="1"/>
      <c r="N379" s="1" t="b">
        <v>0</v>
      </c>
    </row>
    <row r="380" spans="1:14">
      <c r="A380" s="29" t="str">
        <f t="shared" si="1"/>
        <v/>
      </c>
      <c r="B380" s="30"/>
      <c r="C380" s="30" t="str">
        <f>IFERROR(VLOOKUP($B380,' Fridge Tracking'!$A$3:$J$999,9,FALSE), "")</f>
        <v/>
      </c>
      <c r="D380" s="31" t="str">
        <f>IFERROR(VLOOKUP($B380,' Fridge Tracking'!$A$3:$J$999,8,FALSE), "")</f>
        <v/>
      </c>
      <c r="E380" s="31" t="str">
        <f>IFERROR(VLOOKUP($B380,' Fridge Tracking'!$A$3:$J$999,6,FALSE), "")</f>
        <v/>
      </c>
      <c r="F380" s="1" t="b">
        <v>0</v>
      </c>
      <c r="H380" s="33"/>
      <c r="I380" s="33"/>
      <c r="J380" s="33"/>
      <c r="K380" s="1"/>
      <c r="L380" s="1" t="b">
        <v>0</v>
      </c>
      <c r="M380" s="1"/>
      <c r="N380" s="1" t="b">
        <v>0</v>
      </c>
    </row>
    <row r="381" spans="1:14">
      <c r="A381" s="29" t="str">
        <f t="shared" si="1"/>
        <v/>
      </c>
      <c r="B381" s="30"/>
      <c r="C381" s="30" t="str">
        <f>IFERROR(VLOOKUP($B381,' Fridge Tracking'!$A$3:$J$999,9,FALSE), "")</f>
        <v/>
      </c>
      <c r="D381" s="31" t="str">
        <f>IFERROR(VLOOKUP($B381,' Fridge Tracking'!$A$3:$J$999,8,FALSE), "")</f>
        <v/>
      </c>
      <c r="E381" s="31" t="str">
        <f>IFERROR(VLOOKUP($B381,' Fridge Tracking'!$A$3:$J$999,6,FALSE), "")</f>
        <v/>
      </c>
      <c r="F381" s="1" t="b">
        <v>0</v>
      </c>
      <c r="H381" s="33"/>
      <c r="I381" s="33"/>
      <c r="J381" s="33"/>
      <c r="K381" s="1"/>
      <c r="L381" s="1" t="b">
        <v>0</v>
      </c>
      <c r="M381" s="1"/>
      <c r="N381" s="1" t="b">
        <v>0</v>
      </c>
    </row>
    <row r="382" spans="1:14">
      <c r="A382" s="29" t="str">
        <f t="shared" si="1"/>
        <v/>
      </c>
      <c r="B382" s="30"/>
      <c r="C382" s="30" t="str">
        <f>IFERROR(VLOOKUP($B382,' Fridge Tracking'!$A$3:$J$999,9,FALSE), "")</f>
        <v/>
      </c>
      <c r="D382" s="31" t="str">
        <f>IFERROR(VLOOKUP($B382,' Fridge Tracking'!$A$3:$J$999,8,FALSE), "")</f>
        <v/>
      </c>
      <c r="E382" s="31" t="str">
        <f>IFERROR(VLOOKUP($B382,' Fridge Tracking'!$A$3:$J$999,6,FALSE), "")</f>
        <v/>
      </c>
      <c r="F382" s="1" t="b">
        <v>0</v>
      </c>
      <c r="H382" s="33"/>
      <c r="I382" s="33"/>
      <c r="J382" s="33"/>
      <c r="K382" s="1"/>
      <c r="L382" s="1" t="b">
        <v>0</v>
      </c>
      <c r="M382" s="1"/>
      <c r="N382" s="1" t="b">
        <v>0</v>
      </c>
    </row>
    <row r="383" spans="1:14">
      <c r="A383" s="29" t="str">
        <f t="shared" si="1"/>
        <v/>
      </c>
      <c r="B383" s="30"/>
      <c r="C383" s="30" t="str">
        <f>IFERROR(VLOOKUP($B383,' Fridge Tracking'!$A$3:$J$999,9,FALSE), "")</f>
        <v/>
      </c>
      <c r="D383" s="31" t="str">
        <f>IFERROR(VLOOKUP($B383,' Fridge Tracking'!$A$3:$J$999,8,FALSE), "")</f>
        <v/>
      </c>
      <c r="E383" s="31" t="str">
        <f>IFERROR(VLOOKUP($B383,' Fridge Tracking'!$A$3:$J$999,6,FALSE), "")</f>
        <v/>
      </c>
      <c r="F383" s="1" t="b">
        <v>0</v>
      </c>
      <c r="H383" s="33"/>
      <c r="I383" s="33"/>
      <c r="J383" s="33"/>
      <c r="K383" s="1"/>
      <c r="L383" s="1" t="b">
        <v>0</v>
      </c>
      <c r="M383" s="1"/>
      <c r="N383" s="1" t="b">
        <v>0</v>
      </c>
    </row>
    <row r="384" spans="1:14">
      <c r="A384" s="29" t="str">
        <f t="shared" si="1"/>
        <v/>
      </c>
      <c r="B384" s="30"/>
      <c r="C384" s="30" t="str">
        <f>IFERROR(VLOOKUP($B384,' Fridge Tracking'!$A$3:$J$999,9,FALSE), "")</f>
        <v/>
      </c>
      <c r="D384" s="31" t="str">
        <f>IFERROR(VLOOKUP($B384,' Fridge Tracking'!$A$3:$J$999,8,FALSE), "")</f>
        <v/>
      </c>
      <c r="E384" s="31" t="str">
        <f>IFERROR(VLOOKUP($B384,' Fridge Tracking'!$A$3:$J$999,6,FALSE), "")</f>
        <v/>
      </c>
      <c r="F384" s="1" t="b">
        <v>0</v>
      </c>
      <c r="H384" s="33"/>
      <c r="I384" s="33"/>
      <c r="J384" s="33"/>
      <c r="K384" s="1"/>
      <c r="L384" s="1" t="b">
        <v>0</v>
      </c>
      <c r="M384" s="1"/>
      <c r="N384" s="1" t="b">
        <v>0</v>
      </c>
    </row>
    <row r="385" spans="1:14">
      <c r="A385" s="29" t="str">
        <f t="shared" si="1"/>
        <v/>
      </c>
      <c r="B385" s="30"/>
      <c r="C385" s="30" t="str">
        <f>IFERROR(VLOOKUP($B385,' Fridge Tracking'!$A$3:$J$999,9,FALSE), "")</f>
        <v/>
      </c>
      <c r="D385" s="31" t="str">
        <f>IFERROR(VLOOKUP($B385,' Fridge Tracking'!$A$3:$J$999,8,FALSE), "")</f>
        <v/>
      </c>
      <c r="E385" s="31" t="str">
        <f>IFERROR(VLOOKUP($B385,' Fridge Tracking'!$A$3:$J$999,6,FALSE), "")</f>
        <v/>
      </c>
      <c r="F385" s="1" t="b">
        <v>0</v>
      </c>
      <c r="H385" s="33"/>
      <c r="I385" s="33"/>
      <c r="J385" s="33"/>
      <c r="K385" s="1"/>
      <c r="L385" s="1" t="b">
        <v>0</v>
      </c>
      <c r="M385" s="1"/>
      <c r="N385" s="1" t="b">
        <v>0</v>
      </c>
    </row>
    <row r="386" spans="1:14">
      <c r="A386" s="29" t="str">
        <f t="shared" si="1"/>
        <v/>
      </c>
      <c r="B386" s="30"/>
      <c r="C386" s="30" t="str">
        <f>IFERROR(VLOOKUP($B386,' Fridge Tracking'!$A$3:$J$999,9,FALSE), "")</f>
        <v/>
      </c>
      <c r="D386" s="31" t="str">
        <f>IFERROR(VLOOKUP($B386,' Fridge Tracking'!$A$3:$J$999,8,FALSE), "")</f>
        <v/>
      </c>
      <c r="E386" s="31" t="str">
        <f>IFERROR(VLOOKUP($B386,' Fridge Tracking'!$A$3:$J$999,6,FALSE), "")</f>
        <v/>
      </c>
      <c r="F386" s="1" t="b">
        <v>0</v>
      </c>
      <c r="H386" s="33"/>
      <c r="I386" s="33"/>
      <c r="J386" s="33"/>
      <c r="K386" s="1"/>
      <c r="L386" s="1" t="b">
        <v>0</v>
      </c>
      <c r="M386" s="1"/>
      <c r="N386" s="1" t="b">
        <v>0</v>
      </c>
    </row>
    <row r="387" spans="1:14">
      <c r="A387" s="29" t="str">
        <f t="shared" si="1"/>
        <v/>
      </c>
      <c r="B387" s="30"/>
      <c r="C387" s="30" t="str">
        <f>IFERROR(VLOOKUP($B387,' Fridge Tracking'!$A$3:$J$999,9,FALSE), "")</f>
        <v/>
      </c>
      <c r="D387" s="31" t="str">
        <f>IFERROR(VLOOKUP($B387,' Fridge Tracking'!$A$3:$J$999,8,FALSE), "")</f>
        <v/>
      </c>
      <c r="E387" s="31" t="str">
        <f>IFERROR(VLOOKUP($B387,' Fridge Tracking'!$A$3:$J$999,6,FALSE), "")</f>
        <v/>
      </c>
      <c r="F387" s="1" t="b">
        <v>0</v>
      </c>
      <c r="H387" s="33"/>
      <c r="I387" s="33"/>
      <c r="J387" s="33"/>
      <c r="K387" s="1"/>
      <c r="L387" s="1" t="b">
        <v>0</v>
      </c>
      <c r="M387" s="1"/>
      <c r="N387" s="1" t="b">
        <v>0</v>
      </c>
    </row>
    <row r="388" spans="1:14">
      <c r="A388" s="29" t="str">
        <f t="shared" si="1"/>
        <v/>
      </c>
      <c r="B388" s="30"/>
      <c r="C388" s="30" t="str">
        <f>IFERROR(VLOOKUP($B388,' Fridge Tracking'!$A$3:$J$999,9,FALSE), "")</f>
        <v/>
      </c>
      <c r="D388" s="31" t="str">
        <f>IFERROR(VLOOKUP($B388,' Fridge Tracking'!$A$3:$J$999,8,FALSE), "")</f>
        <v/>
      </c>
      <c r="E388" s="31" t="str">
        <f>IFERROR(VLOOKUP($B388,' Fridge Tracking'!$A$3:$J$999,6,FALSE), "")</f>
        <v/>
      </c>
      <c r="F388" s="1" t="b">
        <v>0</v>
      </c>
      <c r="H388" s="33"/>
      <c r="I388" s="33"/>
      <c r="J388" s="33"/>
      <c r="K388" s="1"/>
      <c r="L388" s="1" t="b">
        <v>0</v>
      </c>
      <c r="M388" s="1"/>
      <c r="N388" s="1" t="b">
        <v>0</v>
      </c>
    </row>
    <row r="389" spans="1:14">
      <c r="A389" s="29" t="str">
        <f t="shared" si="1"/>
        <v/>
      </c>
      <c r="B389" s="30"/>
      <c r="C389" s="30" t="str">
        <f>IFERROR(VLOOKUP($B389,' Fridge Tracking'!$A$3:$J$999,9,FALSE), "")</f>
        <v/>
      </c>
      <c r="D389" s="31" t="str">
        <f>IFERROR(VLOOKUP($B389,' Fridge Tracking'!$A$3:$J$999,8,FALSE), "")</f>
        <v/>
      </c>
      <c r="E389" s="31" t="str">
        <f>IFERROR(VLOOKUP($B389,' Fridge Tracking'!$A$3:$J$999,6,FALSE), "")</f>
        <v/>
      </c>
      <c r="F389" s="1" t="b">
        <v>0</v>
      </c>
      <c r="H389" s="33"/>
      <c r="I389" s="33"/>
      <c r="J389" s="33"/>
      <c r="K389" s="1"/>
      <c r="L389" s="1" t="b">
        <v>0</v>
      </c>
      <c r="M389" s="1"/>
      <c r="N389" s="1" t="b">
        <v>0</v>
      </c>
    </row>
    <row r="390" spans="1:14">
      <c r="A390" s="29" t="str">
        <f t="shared" si="1"/>
        <v/>
      </c>
      <c r="B390" s="30"/>
      <c r="C390" s="30" t="str">
        <f>IFERROR(VLOOKUP($B390,' Fridge Tracking'!$A$3:$J$999,9,FALSE), "")</f>
        <v/>
      </c>
      <c r="D390" s="31" t="str">
        <f>IFERROR(VLOOKUP($B390,' Fridge Tracking'!$A$3:$J$999,8,FALSE), "")</f>
        <v/>
      </c>
      <c r="E390" s="31" t="str">
        <f>IFERROR(VLOOKUP($B390,' Fridge Tracking'!$A$3:$J$999,6,FALSE), "")</f>
        <v/>
      </c>
      <c r="F390" s="1" t="b">
        <v>0</v>
      </c>
      <c r="H390" s="33"/>
      <c r="I390" s="33"/>
      <c r="J390" s="33"/>
      <c r="K390" s="1"/>
      <c r="L390" s="1" t="b">
        <v>0</v>
      </c>
      <c r="M390" s="1"/>
      <c r="N390" s="1" t="b">
        <v>0</v>
      </c>
    </row>
    <row r="391" spans="1:14">
      <c r="A391" s="29" t="str">
        <f t="shared" si="1"/>
        <v/>
      </c>
      <c r="B391" s="30"/>
      <c r="C391" s="30" t="str">
        <f>IFERROR(VLOOKUP($B391,' Fridge Tracking'!$A$3:$J$999,9,FALSE), "")</f>
        <v/>
      </c>
      <c r="D391" s="31" t="str">
        <f>IFERROR(VLOOKUP($B391,' Fridge Tracking'!$A$3:$J$999,8,FALSE), "")</f>
        <v/>
      </c>
      <c r="E391" s="31" t="str">
        <f>IFERROR(VLOOKUP($B391,' Fridge Tracking'!$A$3:$J$999,6,FALSE), "")</f>
        <v/>
      </c>
      <c r="F391" s="1" t="b">
        <v>0</v>
      </c>
      <c r="H391" s="33"/>
      <c r="I391" s="33"/>
      <c r="J391" s="33"/>
      <c r="K391" s="1"/>
      <c r="L391" s="1" t="b">
        <v>0</v>
      </c>
      <c r="M391" s="1"/>
      <c r="N391" s="1" t="b">
        <v>0</v>
      </c>
    </row>
    <row r="392" spans="1:14">
      <c r="A392" s="29" t="str">
        <f t="shared" si="1"/>
        <v/>
      </c>
      <c r="B392" s="30"/>
      <c r="C392" s="30" t="str">
        <f>IFERROR(VLOOKUP($B392,' Fridge Tracking'!$A$3:$J$999,9,FALSE), "")</f>
        <v/>
      </c>
      <c r="D392" s="31" t="str">
        <f>IFERROR(VLOOKUP($B392,' Fridge Tracking'!$A$3:$J$999,8,FALSE), "")</f>
        <v/>
      </c>
      <c r="E392" s="31" t="str">
        <f>IFERROR(VLOOKUP($B392,' Fridge Tracking'!$A$3:$J$999,6,FALSE), "")</f>
        <v/>
      </c>
      <c r="F392" s="1" t="b">
        <v>0</v>
      </c>
      <c r="H392" s="33"/>
      <c r="I392" s="33"/>
      <c r="J392" s="33"/>
      <c r="K392" s="1"/>
      <c r="L392" s="1" t="b">
        <v>0</v>
      </c>
      <c r="M392" s="1"/>
      <c r="N392" s="1" t="b">
        <v>0</v>
      </c>
    </row>
    <row r="393" spans="1:14">
      <c r="A393" s="29" t="str">
        <f t="shared" si="1"/>
        <v/>
      </c>
      <c r="B393" s="30"/>
      <c r="C393" s="30" t="str">
        <f>IFERROR(VLOOKUP($B393,' Fridge Tracking'!$A$3:$J$999,9,FALSE), "")</f>
        <v/>
      </c>
      <c r="D393" s="31" t="str">
        <f>IFERROR(VLOOKUP($B393,' Fridge Tracking'!$A$3:$J$999,8,FALSE), "")</f>
        <v/>
      </c>
      <c r="E393" s="31" t="str">
        <f>IFERROR(VLOOKUP($B393,' Fridge Tracking'!$A$3:$J$999,6,FALSE), "")</f>
        <v/>
      </c>
      <c r="F393" s="1" t="b">
        <v>0</v>
      </c>
      <c r="H393" s="33"/>
      <c r="I393" s="33"/>
      <c r="J393" s="33"/>
      <c r="K393" s="1"/>
      <c r="L393" s="1" t="b">
        <v>0</v>
      </c>
      <c r="M393" s="1"/>
      <c r="N393" s="1" t="b">
        <v>0</v>
      </c>
    </row>
    <row r="394" spans="1:14">
      <c r="A394" s="29" t="str">
        <f t="shared" si="1"/>
        <v/>
      </c>
      <c r="B394" s="30"/>
      <c r="C394" s="30" t="str">
        <f>IFERROR(VLOOKUP($B394,' Fridge Tracking'!$A$3:$J$999,9,FALSE), "")</f>
        <v/>
      </c>
      <c r="D394" s="31" t="str">
        <f>IFERROR(VLOOKUP($B394,' Fridge Tracking'!$A$3:$J$999,8,FALSE), "")</f>
        <v/>
      </c>
      <c r="E394" s="31" t="str">
        <f>IFERROR(VLOOKUP($B394,' Fridge Tracking'!$A$3:$J$999,6,FALSE), "")</f>
        <v/>
      </c>
      <c r="F394" s="1" t="b">
        <v>0</v>
      </c>
      <c r="H394" s="33"/>
      <c r="I394" s="33"/>
      <c r="J394" s="33"/>
      <c r="K394" s="1"/>
      <c r="L394" s="1" t="b">
        <v>0</v>
      </c>
      <c r="M394" s="1"/>
      <c r="N394" s="1" t="b">
        <v>0</v>
      </c>
    </row>
    <row r="395" spans="1:14">
      <c r="A395" s="29" t="str">
        <f t="shared" si="1"/>
        <v/>
      </c>
      <c r="B395" s="30"/>
      <c r="C395" s="30" t="str">
        <f>IFERROR(VLOOKUP($B395,' Fridge Tracking'!$A$3:$J$999,9,FALSE), "")</f>
        <v/>
      </c>
      <c r="D395" s="31" t="str">
        <f>IFERROR(VLOOKUP($B395,' Fridge Tracking'!$A$3:$J$999,8,FALSE), "")</f>
        <v/>
      </c>
      <c r="E395" s="31" t="str">
        <f>IFERROR(VLOOKUP($B395,' Fridge Tracking'!$A$3:$J$999,6,FALSE), "")</f>
        <v/>
      </c>
      <c r="F395" s="1" t="b">
        <v>0</v>
      </c>
      <c r="H395" s="33"/>
      <c r="I395" s="33"/>
      <c r="J395" s="33"/>
      <c r="K395" s="1"/>
      <c r="L395" s="1" t="b">
        <v>0</v>
      </c>
      <c r="M395" s="1"/>
      <c r="N395" s="1" t="b">
        <v>0</v>
      </c>
    </row>
    <row r="396" spans="1:14">
      <c r="A396" s="29" t="str">
        <f t="shared" si="1"/>
        <v/>
      </c>
      <c r="B396" s="30"/>
      <c r="C396" s="30" t="str">
        <f>IFERROR(VLOOKUP($B396,' Fridge Tracking'!$A$3:$J$999,9,FALSE), "")</f>
        <v/>
      </c>
      <c r="D396" s="31" t="str">
        <f>IFERROR(VLOOKUP($B396,' Fridge Tracking'!$A$3:$J$999,8,FALSE), "")</f>
        <v/>
      </c>
      <c r="E396" s="31" t="str">
        <f>IFERROR(VLOOKUP($B396,' Fridge Tracking'!$A$3:$J$999,6,FALSE), "")</f>
        <v/>
      </c>
      <c r="F396" s="1" t="b">
        <v>0</v>
      </c>
      <c r="H396" s="33"/>
      <c r="I396" s="33"/>
      <c r="J396" s="33"/>
      <c r="K396" s="1"/>
      <c r="L396" s="1" t="b">
        <v>0</v>
      </c>
      <c r="M396" s="1"/>
      <c r="N396" s="1" t="b">
        <v>0</v>
      </c>
    </row>
    <row r="397" spans="1:14">
      <c r="A397" s="29" t="str">
        <f t="shared" si="1"/>
        <v/>
      </c>
      <c r="B397" s="30"/>
      <c r="C397" s="30" t="str">
        <f>IFERROR(VLOOKUP($B397,' Fridge Tracking'!$A$3:$J$999,9,FALSE), "")</f>
        <v/>
      </c>
      <c r="D397" s="31" t="str">
        <f>IFERROR(VLOOKUP($B397,' Fridge Tracking'!$A$3:$J$999,8,FALSE), "")</f>
        <v/>
      </c>
      <c r="E397" s="31" t="str">
        <f>IFERROR(VLOOKUP($B397,' Fridge Tracking'!$A$3:$J$999,6,FALSE), "")</f>
        <v/>
      </c>
      <c r="F397" s="1" t="b">
        <v>0</v>
      </c>
      <c r="H397" s="33"/>
      <c r="I397" s="33"/>
      <c r="J397" s="33"/>
      <c r="K397" s="1"/>
      <c r="L397" s="1" t="b">
        <v>0</v>
      </c>
      <c r="M397" s="1"/>
      <c r="N397" s="1" t="b">
        <v>0</v>
      </c>
    </row>
    <row r="398" spans="1:14">
      <c r="A398" s="29" t="str">
        <f t="shared" si="1"/>
        <v/>
      </c>
      <c r="B398" s="30"/>
      <c r="C398" s="30" t="str">
        <f>IFERROR(VLOOKUP($B398,' Fridge Tracking'!$A$3:$J$999,9,FALSE), "")</f>
        <v/>
      </c>
      <c r="D398" s="31" t="str">
        <f>IFERROR(VLOOKUP($B398,' Fridge Tracking'!$A$3:$J$999,8,FALSE), "")</f>
        <v/>
      </c>
      <c r="E398" s="31" t="str">
        <f>IFERROR(VLOOKUP($B398,' Fridge Tracking'!$A$3:$J$999,6,FALSE), "")</f>
        <v/>
      </c>
      <c r="F398" s="1" t="b">
        <v>0</v>
      </c>
      <c r="H398" s="33"/>
      <c r="I398" s="33"/>
      <c r="J398" s="33"/>
      <c r="K398" s="1"/>
      <c r="L398" s="1" t="b">
        <v>0</v>
      </c>
      <c r="M398" s="1"/>
      <c r="N398" s="1" t="b">
        <v>0</v>
      </c>
    </row>
    <row r="399" spans="1:14">
      <c r="A399" s="29" t="str">
        <f t="shared" si="1"/>
        <v/>
      </c>
      <c r="B399" s="30"/>
      <c r="C399" s="30" t="str">
        <f>IFERROR(VLOOKUP($B399,' Fridge Tracking'!$A$3:$J$999,9,FALSE), "")</f>
        <v/>
      </c>
      <c r="D399" s="31" t="str">
        <f>IFERROR(VLOOKUP($B399,' Fridge Tracking'!$A$3:$J$999,8,FALSE), "")</f>
        <v/>
      </c>
      <c r="E399" s="31" t="str">
        <f>IFERROR(VLOOKUP($B399,' Fridge Tracking'!$A$3:$J$999,6,FALSE), "")</f>
        <v/>
      </c>
      <c r="F399" s="1" t="b">
        <v>0</v>
      </c>
      <c r="H399" s="33"/>
      <c r="I399" s="33"/>
      <c r="J399" s="33"/>
      <c r="K399" s="1"/>
      <c r="L399" s="1" t="b">
        <v>0</v>
      </c>
      <c r="M399" s="1"/>
      <c r="N399" s="1" t="b">
        <v>0</v>
      </c>
    </row>
    <row r="400" spans="1:14">
      <c r="A400" s="29" t="str">
        <f t="shared" si="1"/>
        <v/>
      </c>
      <c r="B400" s="30"/>
      <c r="C400" s="30" t="str">
        <f>IFERROR(VLOOKUP($B400,' Fridge Tracking'!$A$3:$J$999,9,FALSE), "")</f>
        <v/>
      </c>
      <c r="D400" s="31" t="str">
        <f>IFERROR(VLOOKUP($B400,' Fridge Tracking'!$A$3:$J$999,8,FALSE), "")</f>
        <v/>
      </c>
      <c r="E400" s="31" t="str">
        <f>IFERROR(VLOOKUP($B400,' Fridge Tracking'!$A$3:$J$999,6,FALSE), "")</f>
        <v/>
      </c>
      <c r="F400" s="1" t="b">
        <v>0</v>
      </c>
      <c r="H400" s="33"/>
      <c r="I400" s="33"/>
      <c r="J400" s="33"/>
      <c r="K400" s="1"/>
      <c r="L400" s="1" t="b">
        <v>0</v>
      </c>
      <c r="M400" s="1"/>
      <c r="N400" s="1" t="b">
        <v>0</v>
      </c>
    </row>
    <row r="401" spans="1:14">
      <c r="A401" s="29" t="str">
        <f t="shared" si="1"/>
        <v/>
      </c>
      <c r="B401" s="30"/>
      <c r="C401" s="30" t="str">
        <f>IFERROR(VLOOKUP($B401,' Fridge Tracking'!$A$3:$J$999,9,FALSE), "")</f>
        <v/>
      </c>
      <c r="D401" s="31" t="str">
        <f>IFERROR(VLOOKUP($B401,' Fridge Tracking'!$A$3:$J$999,8,FALSE), "")</f>
        <v/>
      </c>
      <c r="E401" s="31" t="str">
        <f>IFERROR(VLOOKUP($B401,' Fridge Tracking'!$A$3:$J$999,6,FALSE), "")</f>
        <v/>
      </c>
      <c r="F401" s="1" t="b">
        <v>0</v>
      </c>
      <c r="H401" s="33"/>
      <c r="I401" s="33"/>
      <c r="J401" s="33"/>
      <c r="K401" s="1"/>
      <c r="L401" s="1" t="b">
        <v>0</v>
      </c>
      <c r="M401" s="1"/>
      <c r="N401" s="1" t="b">
        <v>0</v>
      </c>
    </row>
    <row r="402" spans="1:14">
      <c r="A402" s="29" t="str">
        <f t="shared" si="1"/>
        <v/>
      </c>
      <c r="B402" s="30"/>
      <c r="C402" s="30" t="str">
        <f>IFERROR(VLOOKUP($B402,' Fridge Tracking'!$A$3:$J$999,9,FALSE), "")</f>
        <v/>
      </c>
      <c r="D402" s="31" t="str">
        <f>IFERROR(VLOOKUP($B402,' Fridge Tracking'!$A$3:$J$999,8,FALSE), "")</f>
        <v/>
      </c>
      <c r="E402" s="31" t="str">
        <f>IFERROR(VLOOKUP($B402,' Fridge Tracking'!$A$3:$J$999,6,FALSE), "")</f>
        <v/>
      </c>
      <c r="F402" s="1" t="b">
        <v>0</v>
      </c>
      <c r="H402" s="33"/>
      <c r="I402" s="33"/>
      <c r="J402" s="33"/>
      <c r="K402" s="1"/>
      <c r="L402" s="1" t="b">
        <v>0</v>
      </c>
      <c r="M402" s="1"/>
      <c r="N402" s="1" t="b">
        <v>0</v>
      </c>
    </row>
    <row r="403" spans="1:14">
      <c r="A403" s="29" t="str">
        <f t="shared" si="1"/>
        <v/>
      </c>
      <c r="B403" s="30"/>
      <c r="C403" s="30" t="str">
        <f>IFERROR(VLOOKUP($B403,' Fridge Tracking'!$A$3:$J$999,9,FALSE), "")</f>
        <v/>
      </c>
      <c r="D403" s="31" t="str">
        <f>IFERROR(VLOOKUP($B403,' Fridge Tracking'!$A$3:$J$999,8,FALSE), "")</f>
        <v/>
      </c>
      <c r="E403" s="31" t="str">
        <f>IFERROR(VLOOKUP($B403,' Fridge Tracking'!$A$3:$J$999,6,FALSE), "")</f>
        <v/>
      </c>
      <c r="F403" s="1" t="b">
        <v>0</v>
      </c>
      <c r="H403" s="33"/>
      <c r="I403" s="33"/>
      <c r="J403" s="33"/>
      <c r="K403" s="1"/>
      <c r="L403" s="1" t="b">
        <v>0</v>
      </c>
      <c r="M403" s="1"/>
      <c r="N403" s="1" t="b">
        <v>0</v>
      </c>
    </row>
    <row r="404" spans="1:14">
      <c r="A404" s="29" t="str">
        <f t="shared" si="1"/>
        <v/>
      </c>
      <c r="B404" s="30"/>
      <c r="C404" s="30" t="str">
        <f>IFERROR(VLOOKUP($B404,' Fridge Tracking'!$A$3:$J$999,9,FALSE), "")</f>
        <v/>
      </c>
      <c r="D404" s="31" t="str">
        <f>IFERROR(VLOOKUP($B404,' Fridge Tracking'!$A$3:$J$999,8,FALSE), "")</f>
        <v/>
      </c>
      <c r="E404" s="31" t="str">
        <f>IFERROR(VLOOKUP($B404,' Fridge Tracking'!$A$3:$J$999,6,FALSE), "")</f>
        <v/>
      </c>
      <c r="F404" s="1" t="b">
        <v>0</v>
      </c>
      <c r="H404" s="33"/>
      <c r="I404" s="33"/>
      <c r="J404" s="33"/>
      <c r="K404" s="1"/>
      <c r="L404" s="1" t="b">
        <v>0</v>
      </c>
      <c r="M404" s="1"/>
      <c r="N404" s="1" t="b">
        <v>0</v>
      </c>
    </row>
    <row r="405" spans="1:14">
      <c r="A405" s="29" t="str">
        <f t="shared" si="1"/>
        <v/>
      </c>
      <c r="B405" s="30"/>
      <c r="C405" s="30" t="str">
        <f>IFERROR(VLOOKUP($B405,' Fridge Tracking'!$A$3:$J$999,9,FALSE), "")</f>
        <v/>
      </c>
      <c r="D405" s="31" t="str">
        <f>IFERROR(VLOOKUP($B405,' Fridge Tracking'!$A$3:$J$999,8,FALSE), "")</f>
        <v/>
      </c>
      <c r="E405" s="31" t="str">
        <f>IFERROR(VLOOKUP($B405,' Fridge Tracking'!$A$3:$J$999,6,FALSE), "")</f>
        <v/>
      </c>
      <c r="F405" s="1" t="b">
        <v>0</v>
      </c>
      <c r="H405" s="33"/>
      <c r="I405" s="33"/>
      <c r="J405" s="33"/>
      <c r="K405" s="1"/>
      <c r="L405" s="1" t="b">
        <v>0</v>
      </c>
      <c r="M405" s="1"/>
      <c r="N405" s="1" t="b">
        <v>0</v>
      </c>
    </row>
    <row r="406" spans="1:14">
      <c r="A406" s="29" t="str">
        <f t="shared" si="1"/>
        <v/>
      </c>
      <c r="B406" s="30"/>
      <c r="C406" s="30" t="str">
        <f>IFERROR(VLOOKUP($B406,' Fridge Tracking'!$A$3:$J$999,9,FALSE), "")</f>
        <v/>
      </c>
      <c r="D406" s="31" t="str">
        <f>IFERROR(VLOOKUP($B406,' Fridge Tracking'!$A$3:$J$999,8,FALSE), "")</f>
        <v/>
      </c>
      <c r="E406" s="31" t="str">
        <f>IFERROR(VLOOKUP($B406,' Fridge Tracking'!$A$3:$J$999,6,FALSE), "")</f>
        <v/>
      </c>
      <c r="F406" s="1" t="b">
        <v>0</v>
      </c>
      <c r="H406" s="33"/>
      <c r="I406" s="33"/>
      <c r="J406" s="33"/>
      <c r="K406" s="1"/>
      <c r="L406" s="1" t="b">
        <v>0</v>
      </c>
      <c r="M406" s="1"/>
      <c r="N406" s="1" t="b">
        <v>0</v>
      </c>
    </row>
    <row r="407" spans="1:14">
      <c r="A407" s="29" t="str">
        <f t="shared" si="1"/>
        <v/>
      </c>
      <c r="B407" s="30"/>
      <c r="C407" s="30" t="str">
        <f>IFERROR(VLOOKUP($B407,' Fridge Tracking'!$A$3:$J$999,9,FALSE), "")</f>
        <v/>
      </c>
      <c r="D407" s="31" t="str">
        <f>IFERROR(VLOOKUP($B407,' Fridge Tracking'!$A$3:$J$999,8,FALSE), "")</f>
        <v/>
      </c>
      <c r="E407" s="31" t="str">
        <f>IFERROR(VLOOKUP($B407,' Fridge Tracking'!$A$3:$J$999,6,FALSE), "")</f>
        <v/>
      </c>
      <c r="F407" s="1" t="b">
        <v>0</v>
      </c>
      <c r="H407" s="33"/>
      <c r="I407" s="33"/>
      <c r="J407" s="33"/>
      <c r="K407" s="1"/>
      <c r="L407" s="1" t="b">
        <v>0</v>
      </c>
      <c r="M407" s="1"/>
      <c r="N407" s="1" t="b">
        <v>0</v>
      </c>
    </row>
    <row r="408" spans="1:14">
      <c r="A408" s="29" t="str">
        <f t="shared" si="1"/>
        <v/>
      </c>
      <c r="B408" s="30"/>
      <c r="C408" s="30" t="str">
        <f>IFERROR(VLOOKUP($B408,' Fridge Tracking'!$A$3:$J$999,9,FALSE), "")</f>
        <v/>
      </c>
      <c r="D408" s="31" t="str">
        <f>IFERROR(VLOOKUP($B408,' Fridge Tracking'!$A$3:$J$999,8,FALSE), "")</f>
        <v/>
      </c>
      <c r="E408" s="31" t="str">
        <f>IFERROR(VLOOKUP($B408,' Fridge Tracking'!$A$3:$J$999,6,FALSE), "")</f>
        <v/>
      </c>
      <c r="F408" s="1" t="b">
        <v>0</v>
      </c>
      <c r="H408" s="33"/>
      <c r="I408" s="33"/>
      <c r="J408" s="33"/>
      <c r="K408" s="1"/>
      <c r="L408" s="1" t="b">
        <v>0</v>
      </c>
      <c r="M408" s="1"/>
      <c r="N408" s="1" t="b">
        <v>0</v>
      </c>
    </row>
    <row r="409" spans="1:14">
      <c r="A409" s="29" t="str">
        <f t="shared" si="1"/>
        <v/>
      </c>
      <c r="B409" s="30"/>
      <c r="C409" s="30" t="str">
        <f>IFERROR(VLOOKUP($B409,' Fridge Tracking'!$A$3:$J$999,9,FALSE), "")</f>
        <v/>
      </c>
      <c r="D409" s="31" t="str">
        <f>IFERROR(VLOOKUP($B409,' Fridge Tracking'!$A$3:$J$999,8,FALSE), "")</f>
        <v/>
      </c>
      <c r="E409" s="31" t="str">
        <f>IFERROR(VLOOKUP($B409,' Fridge Tracking'!$A$3:$J$999,6,FALSE), "")</f>
        <v/>
      </c>
      <c r="F409" s="1" t="b">
        <v>0</v>
      </c>
      <c r="H409" s="33"/>
      <c r="I409" s="33"/>
      <c r="J409" s="33"/>
      <c r="K409" s="1"/>
      <c r="L409" s="1" t="b">
        <v>0</v>
      </c>
      <c r="M409" s="1"/>
      <c r="N409" s="1" t="b">
        <v>0</v>
      </c>
    </row>
    <row r="410" spans="1:14">
      <c r="A410" s="29" t="str">
        <f t="shared" si="1"/>
        <v/>
      </c>
      <c r="B410" s="30"/>
      <c r="C410" s="30" t="str">
        <f>IFERROR(VLOOKUP($B410,' Fridge Tracking'!$A$3:$J$999,9,FALSE), "")</f>
        <v/>
      </c>
      <c r="D410" s="31" t="str">
        <f>IFERROR(VLOOKUP($B410,' Fridge Tracking'!$A$3:$J$999,8,FALSE), "")</f>
        <v/>
      </c>
      <c r="E410" s="31" t="str">
        <f>IFERROR(VLOOKUP($B410,' Fridge Tracking'!$A$3:$J$999,6,FALSE), "")</f>
        <v/>
      </c>
      <c r="F410" s="1" t="b">
        <v>0</v>
      </c>
      <c r="H410" s="33"/>
      <c r="I410" s="33"/>
      <c r="J410" s="33"/>
      <c r="K410" s="1"/>
      <c r="L410" s="1" t="b">
        <v>0</v>
      </c>
      <c r="M410" s="1"/>
      <c r="N410" s="1" t="b">
        <v>0</v>
      </c>
    </row>
    <row r="411" spans="1:14">
      <c r="A411" s="29" t="str">
        <f t="shared" si="1"/>
        <v/>
      </c>
      <c r="B411" s="30"/>
      <c r="C411" s="30" t="str">
        <f>IFERROR(VLOOKUP($B411,' Fridge Tracking'!$A$3:$J$999,9,FALSE), "")</f>
        <v/>
      </c>
      <c r="D411" s="31" t="str">
        <f>IFERROR(VLOOKUP($B411,' Fridge Tracking'!$A$3:$J$999,8,FALSE), "")</f>
        <v/>
      </c>
      <c r="E411" s="31" t="str">
        <f>IFERROR(VLOOKUP($B411,' Fridge Tracking'!$A$3:$J$999,6,FALSE), "")</f>
        <v/>
      </c>
      <c r="F411" s="1" t="b">
        <v>0</v>
      </c>
      <c r="H411" s="33"/>
      <c r="I411" s="33"/>
      <c r="J411" s="33"/>
      <c r="K411" s="1"/>
      <c r="L411" s="1" t="b">
        <v>0</v>
      </c>
      <c r="M411" s="1"/>
      <c r="N411" s="1" t="b">
        <v>0</v>
      </c>
    </row>
    <row r="412" spans="1:14">
      <c r="A412" s="29" t="str">
        <f t="shared" si="1"/>
        <v/>
      </c>
      <c r="B412" s="30"/>
      <c r="C412" s="30" t="str">
        <f>IFERROR(VLOOKUP($B412,' Fridge Tracking'!$A$3:$J$999,9,FALSE), "")</f>
        <v/>
      </c>
      <c r="D412" s="31" t="str">
        <f>IFERROR(VLOOKUP($B412,' Fridge Tracking'!$A$3:$J$999,8,FALSE), "")</f>
        <v/>
      </c>
      <c r="E412" s="31" t="str">
        <f>IFERROR(VLOOKUP($B412,' Fridge Tracking'!$A$3:$J$999,6,FALSE), "")</f>
        <v/>
      </c>
      <c r="F412" s="1" t="b">
        <v>0</v>
      </c>
      <c r="H412" s="33"/>
      <c r="I412" s="33"/>
      <c r="J412" s="33"/>
      <c r="K412" s="1"/>
      <c r="L412" s="1" t="b">
        <v>0</v>
      </c>
      <c r="M412" s="1"/>
      <c r="N412" s="1" t="b">
        <v>0</v>
      </c>
    </row>
    <row r="413" spans="1:14">
      <c r="A413" s="29" t="str">
        <f t="shared" si="1"/>
        <v/>
      </c>
      <c r="B413" s="30"/>
      <c r="C413" s="30" t="str">
        <f>IFERROR(VLOOKUP($B413,' Fridge Tracking'!$A$3:$J$999,9,FALSE), "")</f>
        <v/>
      </c>
      <c r="D413" s="31" t="str">
        <f>IFERROR(VLOOKUP($B413,' Fridge Tracking'!$A$3:$J$999,8,FALSE), "")</f>
        <v/>
      </c>
      <c r="E413" s="31" t="str">
        <f>IFERROR(VLOOKUP($B413,' Fridge Tracking'!$A$3:$J$999,6,FALSE), "")</f>
        <v/>
      </c>
      <c r="F413" s="1" t="b">
        <v>0</v>
      </c>
      <c r="H413" s="33"/>
      <c r="I413" s="33"/>
      <c r="J413" s="33"/>
      <c r="K413" s="1"/>
      <c r="L413" s="1" t="b">
        <v>0</v>
      </c>
      <c r="M413" s="1"/>
      <c r="N413" s="1" t="b">
        <v>0</v>
      </c>
    </row>
    <row r="414" spans="1:14">
      <c r="A414" s="29" t="str">
        <f t="shared" si="1"/>
        <v/>
      </c>
      <c r="B414" s="30"/>
      <c r="C414" s="30" t="str">
        <f>IFERROR(VLOOKUP($B414,' Fridge Tracking'!$A$3:$J$999,9,FALSE), "")</f>
        <v/>
      </c>
      <c r="D414" s="31" t="str">
        <f>IFERROR(VLOOKUP($B414,' Fridge Tracking'!$A$3:$J$999,8,FALSE), "")</f>
        <v/>
      </c>
      <c r="E414" s="31" t="str">
        <f>IFERROR(VLOOKUP($B414,' Fridge Tracking'!$A$3:$J$999,6,FALSE), "")</f>
        <v/>
      </c>
      <c r="F414" s="1" t="b">
        <v>0</v>
      </c>
      <c r="H414" s="33"/>
      <c r="I414" s="33"/>
      <c r="J414" s="33"/>
      <c r="K414" s="1"/>
      <c r="L414" s="1" t="b">
        <v>0</v>
      </c>
      <c r="M414" s="1"/>
      <c r="N414" s="1" t="b">
        <v>0</v>
      </c>
    </row>
    <row r="415" spans="1:14">
      <c r="A415" s="29" t="str">
        <f t="shared" si="1"/>
        <v/>
      </c>
      <c r="B415" s="30"/>
      <c r="C415" s="30" t="str">
        <f>IFERROR(VLOOKUP($B415,' Fridge Tracking'!$A$3:$J$999,9,FALSE), "")</f>
        <v/>
      </c>
      <c r="D415" s="31" t="str">
        <f>IFERROR(VLOOKUP($B415,' Fridge Tracking'!$A$3:$J$999,8,FALSE), "")</f>
        <v/>
      </c>
      <c r="E415" s="31" t="str">
        <f>IFERROR(VLOOKUP($B415,' Fridge Tracking'!$A$3:$J$999,6,FALSE), "")</f>
        <v/>
      </c>
      <c r="F415" s="1" t="b">
        <v>0</v>
      </c>
      <c r="H415" s="33"/>
      <c r="I415" s="33"/>
      <c r="J415" s="33"/>
      <c r="K415" s="1"/>
      <c r="L415" s="1" t="b">
        <v>0</v>
      </c>
      <c r="M415" s="1"/>
      <c r="N415" s="1" t="b">
        <v>0</v>
      </c>
    </row>
    <row r="416" spans="1:14">
      <c r="A416" s="29" t="str">
        <f t="shared" si="1"/>
        <v/>
      </c>
      <c r="B416" s="30"/>
      <c r="C416" s="30" t="str">
        <f>IFERROR(VLOOKUP($B416,' Fridge Tracking'!$A$3:$J$999,9,FALSE), "")</f>
        <v/>
      </c>
      <c r="D416" s="31" t="str">
        <f>IFERROR(VLOOKUP($B416,' Fridge Tracking'!$A$3:$J$999,8,FALSE), "")</f>
        <v/>
      </c>
      <c r="E416" s="31" t="str">
        <f>IFERROR(VLOOKUP($B416,' Fridge Tracking'!$A$3:$J$999,6,FALSE), "")</f>
        <v/>
      </c>
      <c r="F416" s="1" t="b">
        <v>0</v>
      </c>
      <c r="H416" s="33"/>
      <c r="I416" s="33"/>
      <c r="J416" s="33"/>
      <c r="K416" s="1"/>
      <c r="L416" s="1" t="b">
        <v>0</v>
      </c>
      <c r="M416" s="1"/>
      <c r="N416" s="1" t="b">
        <v>0</v>
      </c>
    </row>
    <row r="417" spans="1:14">
      <c r="A417" s="29" t="str">
        <f t="shared" si="1"/>
        <v/>
      </c>
      <c r="B417" s="30"/>
      <c r="C417" s="30" t="str">
        <f>IFERROR(VLOOKUP($B417,' Fridge Tracking'!$A$3:$J$999,9,FALSE), "")</f>
        <v/>
      </c>
      <c r="D417" s="31" t="str">
        <f>IFERROR(VLOOKUP($B417,' Fridge Tracking'!$A$3:$J$999,8,FALSE), "")</f>
        <v/>
      </c>
      <c r="E417" s="31" t="str">
        <f>IFERROR(VLOOKUP($B417,' Fridge Tracking'!$A$3:$J$999,6,FALSE), "")</f>
        <v/>
      </c>
      <c r="F417" s="1" t="b">
        <v>0</v>
      </c>
      <c r="H417" s="33"/>
      <c r="I417" s="33"/>
      <c r="J417" s="33"/>
      <c r="K417" s="1"/>
      <c r="L417" s="1" t="b">
        <v>0</v>
      </c>
      <c r="M417" s="1"/>
      <c r="N417" s="1" t="b">
        <v>0</v>
      </c>
    </row>
    <row r="418" spans="1:14">
      <c r="A418" s="29" t="str">
        <f t="shared" si="1"/>
        <v/>
      </c>
      <c r="B418" s="30"/>
      <c r="C418" s="30" t="str">
        <f>IFERROR(VLOOKUP($B418,' Fridge Tracking'!$A$3:$J$999,9,FALSE), "")</f>
        <v/>
      </c>
      <c r="D418" s="31" t="str">
        <f>IFERROR(VLOOKUP($B418,' Fridge Tracking'!$A$3:$J$999,8,FALSE), "")</f>
        <v/>
      </c>
      <c r="E418" s="31" t="str">
        <f>IFERROR(VLOOKUP($B418,' Fridge Tracking'!$A$3:$J$999,6,FALSE), "")</f>
        <v/>
      </c>
      <c r="F418" s="1" t="b">
        <v>0</v>
      </c>
      <c r="H418" s="33"/>
      <c r="I418" s="33"/>
      <c r="J418" s="33"/>
      <c r="K418" s="1"/>
      <c r="L418" s="1" t="b">
        <v>0</v>
      </c>
      <c r="M418" s="1"/>
      <c r="N418" s="1" t="b">
        <v>0</v>
      </c>
    </row>
    <row r="419" spans="1:14">
      <c r="A419" s="29" t="str">
        <f t="shared" si="1"/>
        <v/>
      </c>
      <c r="B419" s="30"/>
      <c r="C419" s="30" t="str">
        <f>IFERROR(VLOOKUP($B419,' Fridge Tracking'!$A$3:$J$999,9,FALSE), "")</f>
        <v/>
      </c>
      <c r="D419" s="31" t="str">
        <f>IFERROR(VLOOKUP($B419,' Fridge Tracking'!$A$3:$J$999,8,FALSE), "")</f>
        <v/>
      </c>
      <c r="E419" s="31" t="str">
        <f>IFERROR(VLOOKUP($B419,' Fridge Tracking'!$A$3:$J$999,6,FALSE), "")</f>
        <v/>
      </c>
      <c r="F419" s="1" t="b">
        <v>0</v>
      </c>
      <c r="H419" s="33"/>
      <c r="I419" s="33"/>
      <c r="J419" s="33"/>
      <c r="K419" s="1"/>
      <c r="L419" s="1" t="b">
        <v>0</v>
      </c>
      <c r="M419" s="1"/>
      <c r="N419" s="1" t="b">
        <v>0</v>
      </c>
    </row>
    <row r="420" spans="1:14">
      <c r="A420" s="29" t="str">
        <f t="shared" si="1"/>
        <v/>
      </c>
      <c r="B420" s="30"/>
      <c r="C420" s="30" t="str">
        <f>IFERROR(VLOOKUP($B420,' Fridge Tracking'!$A$3:$J$999,9,FALSE), "")</f>
        <v/>
      </c>
      <c r="D420" s="31" t="str">
        <f>IFERROR(VLOOKUP($B420,' Fridge Tracking'!$A$3:$J$999,8,FALSE), "")</f>
        <v/>
      </c>
      <c r="E420" s="31" t="str">
        <f>IFERROR(VLOOKUP($B420,' Fridge Tracking'!$A$3:$J$999,6,FALSE), "")</f>
        <v/>
      </c>
      <c r="F420" s="1" t="b">
        <v>0</v>
      </c>
      <c r="H420" s="33"/>
      <c r="I420" s="33"/>
      <c r="J420" s="33"/>
      <c r="K420" s="1"/>
      <c r="L420" s="1" t="b">
        <v>0</v>
      </c>
      <c r="M420" s="1"/>
      <c r="N420" s="1" t="b">
        <v>0</v>
      </c>
    </row>
    <row r="421" spans="1:14">
      <c r="A421" s="29" t="str">
        <f t="shared" si="1"/>
        <v/>
      </c>
      <c r="B421" s="30"/>
      <c r="C421" s="30" t="str">
        <f>IFERROR(VLOOKUP($B421,' Fridge Tracking'!$A$3:$J$999,9,FALSE), "")</f>
        <v/>
      </c>
      <c r="D421" s="31" t="str">
        <f>IFERROR(VLOOKUP($B421,' Fridge Tracking'!$A$3:$J$999,8,FALSE), "")</f>
        <v/>
      </c>
      <c r="E421" s="31" t="str">
        <f>IFERROR(VLOOKUP($B421,' Fridge Tracking'!$A$3:$J$999,6,FALSE), "")</f>
        <v/>
      </c>
      <c r="F421" s="1" t="b">
        <v>0</v>
      </c>
      <c r="H421" s="33"/>
      <c r="I421" s="33"/>
      <c r="J421" s="33"/>
      <c r="K421" s="1"/>
      <c r="L421" s="1" t="b">
        <v>0</v>
      </c>
      <c r="M421" s="1"/>
      <c r="N421" s="1" t="b">
        <v>0</v>
      </c>
    </row>
    <row r="422" spans="1:14">
      <c r="A422" s="29" t="str">
        <f t="shared" si="1"/>
        <v/>
      </c>
      <c r="B422" s="30"/>
      <c r="C422" s="30" t="str">
        <f>IFERROR(VLOOKUP($B422,' Fridge Tracking'!$A$3:$J$999,9,FALSE), "")</f>
        <v/>
      </c>
      <c r="D422" s="31" t="str">
        <f>IFERROR(VLOOKUP($B422,' Fridge Tracking'!$A$3:$J$999,8,FALSE), "")</f>
        <v/>
      </c>
      <c r="E422" s="31" t="str">
        <f>IFERROR(VLOOKUP($B422,' Fridge Tracking'!$A$3:$J$999,6,FALSE), "")</f>
        <v/>
      </c>
      <c r="F422" s="1" t="b">
        <v>0</v>
      </c>
      <c r="H422" s="33"/>
      <c r="I422" s="33"/>
      <c r="J422" s="33"/>
      <c r="K422" s="1"/>
      <c r="L422" s="1" t="b">
        <v>0</v>
      </c>
      <c r="M422" s="1"/>
      <c r="N422" s="1" t="b">
        <v>0</v>
      </c>
    </row>
    <row r="423" spans="1:14">
      <c r="A423" s="29" t="str">
        <f t="shared" si="1"/>
        <v/>
      </c>
      <c r="B423" s="30"/>
      <c r="C423" s="30" t="str">
        <f>IFERROR(VLOOKUP($B423,' Fridge Tracking'!$A$3:$J$999,9,FALSE), "")</f>
        <v/>
      </c>
      <c r="D423" s="31" t="str">
        <f>IFERROR(VLOOKUP($B423,' Fridge Tracking'!$A$3:$J$999,8,FALSE), "")</f>
        <v/>
      </c>
      <c r="E423" s="31" t="str">
        <f>IFERROR(VLOOKUP($B423,' Fridge Tracking'!$A$3:$J$999,6,FALSE), "")</f>
        <v/>
      </c>
      <c r="F423" s="1" t="b">
        <v>0</v>
      </c>
      <c r="H423" s="33"/>
      <c r="I423" s="33"/>
      <c r="J423" s="33"/>
      <c r="K423" s="1"/>
      <c r="L423" s="1" t="b">
        <v>0</v>
      </c>
      <c r="M423" s="1"/>
      <c r="N423" s="1" t="b">
        <v>0</v>
      </c>
    </row>
    <row r="424" spans="1:14">
      <c r="A424" s="29" t="str">
        <f t="shared" si="1"/>
        <v/>
      </c>
      <c r="B424" s="30"/>
      <c r="C424" s="30" t="str">
        <f>IFERROR(VLOOKUP($B424,' Fridge Tracking'!$A$3:$J$999,9,FALSE), "")</f>
        <v/>
      </c>
      <c r="D424" s="31" t="str">
        <f>IFERROR(VLOOKUP($B424,' Fridge Tracking'!$A$3:$J$999,8,FALSE), "")</f>
        <v/>
      </c>
      <c r="E424" s="31" t="str">
        <f>IFERROR(VLOOKUP($B424,' Fridge Tracking'!$A$3:$J$999,6,FALSE), "")</f>
        <v/>
      </c>
      <c r="F424" s="1" t="b">
        <v>0</v>
      </c>
      <c r="H424" s="33"/>
      <c r="I424" s="33"/>
      <c r="J424" s="33"/>
      <c r="K424" s="1"/>
      <c r="L424" s="1" t="b">
        <v>0</v>
      </c>
      <c r="M424" s="1"/>
      <c r="N424" s="1" t="b">
        <v>0</v>
      </c>
    </row>
    <row r="425" spans="1:14">
      <c r="A425" s="29" t="str">
        <f t="shared" si="1"/>
        <v/>
      </c>
      <c r="B425" s="30"/>
      <c r="C425" s="30" t="str">
        <f>IFERROR(VLOOKUP($B425,' Fridge Tracking'!$A$3:$J$999,9,FALSE), "")</f>
        <v/>
      </c>
      <c r="D425" s="31" t="str">
        <f>IFERROR(VLOOKUP($B425,' Fridge Tracking'!$A$3:$J$999,8,FALSE), "")</f>
        <v/>
      </c>
      <c r="E425" s="31" t="str">
        <f>IFERROR(VLOOKUP($B425,' Fridge Tracking'!$A$3:$J$999,6,FALSE), "")</f>
        <v/>
      </c>
      <c r="F425" s="1" t="b">
        <v>0</v>
      </c>
      <c r="H425" s="33"/>
      <c r="I425" s="33"/>
      <c r="J425" s="33"/>
      <c r="K425" s="1"/>
      <c r="L425" s="1" t="b">
        <v>0</v>
      </c>
      <c r="M425" s="1"/>
      <c r="N425" s="1" t="b">
        <v>0</v>
      </c>
    </row>
    <row r="426" spans="1:14">
      <c r="A426" s="29" t="str">
        <f t="shared" si="1"/>
        <v/>
      </c>
      <c r="B426" s="30"/>
      <c r="C426" s="30" t="str">
        <f>IFERROR(VLOOKUP($B426,' Fridge Tracking'!$A$3:$J$999,9,FALSE), "")</f>
        <v/>
      </c>
      <c r="D426" s="31" t="str">
        <f>IFERROR(VLOOKUP($B426,' Fridge Tracking'!$A$3:$J$999,8,FALSE), "")</f>
        <v/>
      </c>
      <c r="E426" s="31" t="str">
        <f>IFERROR(VLOOKUP($B426,' Fridge Tracking'!$A$3:$J$999,6,FALSE), "")</f>
        <v/>
      </c>
      <c r="F426" s="1" t="b">
        <v>0</v>
      </c>
      <c r="H426" s="33"/>
      <c r="I426" s="33"/>
      <c r="J426" s="33"/>
      <c r="K426" s="1"/>
      <c r="L426" s="1" t="b">
        <v>0</v>
      </c>
      <c r="M426" s="1"/>
      <c r="N426" s="1" t="b">
        <v>0</v>
      </c>
    </row>
    <row r="427" spans="1:14">
      <c r="A427" s="29" t="str">
        <f t="shared" si="1"/>
        <v/>
      </c>
      <c r="B427" s="30"/>
      <c r="C427" s="30" t="str">
        <f>IFERROR(VLOOKUP($B427,' Fridge Tracking'!$A$3:$J$999,9,FALSE), "")</f>
        <v/>
      </c>
      <c r="D427" s="31" t="str">
        <f>IFERROR(VLOOKUP($B427,' Fridge Tracking'!$A$3:$J$999,8,FALSE), "")</f>
        <v/>
      </c>
      <c r="E427" s="31" t="str">
        <f>IFERROR(VLOOKUP($B427,' Fridge Tracking'!$A$3:$J$999,6,FALSE), "")</f>
        <v/>
      </c>
      <c r="F427" s="1" t="b">
        <v>0</v>
      </c>
      <c r="H427" s="33"/>
      <c r="I427" s="33"/>
      <c r="J427" s="33"/>
      <c r="K427" s="1"/>
      <c r="L427" s="1" t="b">
        <v>0</v>
      </c>
      <c r="M427" s="1"/>
      <c r="N427" s="1" t="b">
        <v>0</v>
      </c>
    </row>
    <row r="428" spans="1:14">
      <c r="A428" s="29" t="str">
        <f t="shared" si="1"/>
        <v/>
      </c>
      <c r="B428" s="30"/>
      <c r="C428" s="30" t="str">
        <f>IFERROR(VLOOKUP($B428,' Fridge Tracking'!$A$3:$J$999,9,FALSE), "")</f>
        <v/>
      </c>
      <c r="D428" s="31" t="str">
        <f>IFERROR(VLOOKUP($B428,' Fridge Tracking'!$A$3:$J$999,8,FALSE), "")</f>
        <v/>
      </c>
      <c r="E428" s="31" t="str">
        <f>IFERROR(VLOOKUP($B428,' Fridge Tracking'!$A$3:$J$999,6,FALSE), "")</f>
        <v/>
      </c>
      <c r="F428" s="1" t="b">
        <v>0</v>
      </c>
      <c r="H428" s="33"/>
      <c r="I428" s="33"/>
      <c r="J428" s="33"/>
      <c r="K428" s="1"/>
      <c r="L428" s="1" t="b">
        <v>0</v>
      </c>
      <c r="M428" s="1"/>
      <c r="N428" s="1" t="b">
        <v>0</v>
      </c>
    </row>
    <row r="429" spans="1:14">
      <c r="A429" s="29" t="str">
        <f t="shared" si="1"/>
        <v/>
      </c>
      <c r="B429" s="30"/>
      <c r="C429" s="30" t="str">
        <f>IFERROR(VLOOKUP($B429,' Fridge Tracking'!$A$3:$J$999,9,FALSE), "")</f>
        <v/>
      </c>
      <c r="D429" s="31" t="str">
        <f>IFERROR(VLOOKUP($B429,' Fridge Tracking'!$A$3:$J$999,8,FALSE), "")</f>
        <v/>
      </c>
      <c r="E429" s="31" t="str">
        <f>IFERROR(VLOOKUP($B429,' Fridge Tracking'!$A$3:$J$999,6,FALSE), "")</f>
        <v/>
      </c>
      <c r="F429" s="1" t="b">
        <v>0</v>
      </c>
      <c r="H429" s="33"/>
      <c r="I429" s="33"/>
      <c r="J429" s="33"/>
      <c r="K429" s="1"/>
      <c r="L429" s="1" t="b">
        <v>0</v>
      </c>
      <c r="M429" s="1"/>
      <c r="N429" s="1" t="b">
        <v>0</v>
      </c>
    </row>
    <row r="430" spans="1:14">
      <c r="A430" s="29" t="str">
        <f t="shared" si="1"/>
        <v/>
      </c>
      <c r="B430" s="30"/>
      <c r="C430" s="30" t="str">
        <f>IFERROR(VLOOKUP($B430,' Fridge Tracking'!$A$3:$J$999,9,FALSE), "")</f>
        <v/>
      </c>
      <c r="D430" s="31" t="str">
        <f>IFERROR(VLOOKUP($B430,' Fridge Tracking'!$A$3:$J$999,8,FALSE), "")</f>
        <v/>
      </c>
      <c r="E430" s="31" t="str">
        <f>IFERROR(VLOOKUP($B430,' Fridge Tracking'!$A$3:$J$999,6,FALSE), "")</f>
        <v/>
      </c>
      <c r="F430" s="1" t="b">
        <v>0</v>
      </c>
      <c r="H430" s="33"/>
      <c r="I430" s="33"/>
      <c r="J430" s="33"/>
      <c r="K430" s="1"/>
      <c r="L430" s="1" t="b">
        <v>0</v>
      </c>
      <c r="M430" s="1"/>
      <c r="N430" s="1" t="b">
        <v>0</v>
      </c>
    </row>
    <row r="431" spans="1:14">
      <c r="A431" s="29" t="str">
        <f t="shared" si="1"/>
        <v/>
      </c>
      <c r="B431" s="30"/>
      <c r="C431" s="30" t="str">
        <f>IFERROR(VLOOKUP($B431,' Fridge Tracking'!$A$3:$J$999,9,FALSE), "")</f>
        <v/>
      </c>
      <c r="D431" s="31" t="str">
        <f>IFERROR(VLOOKUP($B431,' Fridge Tracking'!$A$3:$J$999,8,FALSE), "")</f>
        <v/>
      </c>
      <c r="E431" s="31" t="str">
        <f>IFERROR(VLOOKUP($B431,' Fridge Tracking'!$A$3:$J$999,6,FALSE), "")</f>
        <v/>
      </c>
      <c r="F431" s="1" t="b">
        <v>0</v>
      </c>
      <c r="H431" s="33"/>
      <c r="I431" s="33"/>
      <c r="J431" s="33"/>
      <c r="K431" s="1"/>
      <c r="L431" s="1" t="b">
        <v>0</v>
      </c>
      <c r="M431" s="1"/>
      <c r="N431" s="1" t="b">
        <v>0</v>
      </c>
    </row>
    <row r="432" spans="1:14">
      <c r="A432" s="29" t="str">
        <f t="shared" si="1"/>
        <v/>
      </c>
      <c r="B432" s="30"/>
      <c r="C432" s="30" t="str">
        <f>IFERROR(VLOOKUP($B432,' Fridge Tracking'!$A$3:$J$999,9,FALSE), "")</f>
        <v/>
      </c>
      <c r="D432" s="31" t="str">
        <f>IFERROR(VLOOKUP($B432,' Fridge Tracking'!$A$3:$J$999,8,FALSE), "")</f>
        <v/>
      </c>
      <c r="E432" s="31" t="str">
        <f>IFERROR(VLOOKUP($B432,' Fridge Tracking'!$A$3:$J$999,6,FALSE), "")</f>
        <v/>
      </c>
      <c r="F432" s="1" t="b">
        <v>0</v>
      </c>
      <c r="H432" s="33"/>
      <c r="I432" s="33"/>
      <c r="J432" s="33"/>
      <c r="K432" s="1"/>
      <c r="L432" s="1" t="b">
        <v>0</v>
      </c>
      <c r="M432" s="1"/>
      <c r="N432" s="1" t="b">
        <v>0</v>
      </c>
    </row>
    <row r="433" spans="1:14">
      <c r="A433" s="29" t="str">
        <f t="shared" si="1"/>
        <v/>
      </c>
      <c r="B433" s="30"/>
      <c r="C433" s="30" t="str">
        <f>IFERROR(VLOOKUP($B433,' Fridge Tracking'!$A$3:$J$999,9,FALSE), "")</f>
        <v/>
      </c>
      <c r="D433" s="31" t="str">
        <f>IFERROR(VLOOKUP($B433,' Fridge Tracking'!$A$3:$J$999,8,FALSE), "")</f>
        <v/>
      </c>
      <c r="E433" s="31" t="str">
        <f>IFERROR(VLOOKUP($B433,' Fridge Tracking'!$A$3:$J$999,6,FALSE), "")</f>
        <v/>
      </c>
      <c r="F433" s="1" t="b">
        <v>0</v>
      </c>
      <c r="H433" s="33"/>
      <c r="I433" s="33"/>
      <c r="J433" s="33"/>
      <c r="K433" s="1"/>
      <c r="L433" s="1" t="b">
        <v>0</v>
      </c>
      <c r="M433" s="1"/>
      <c r="N433" s="1" t="b">
        <v>0</v>
      </c>
    </row>
    <row r="434" spans="1:14">
      <c r="A434" s="29" t="str">
        <f t="shared" si="1"/>
        <v/>
      </c>
      <c r="B434" s="30"/>
      <c r="C434" s="30" t="str">
        <f>IFERROR(VLOOKUP($B434,' Fridge Tracking'!$A$3:$J$999,9,FALSE), "")</f>
        <v/>
      </c>
      <c r="D434" s="31" t="str">
        <f>IFERROR(VLOOKUP($B434,' Fridge Tracking'!$A$3:$J$999,8,FALSE), "")</f>
        <v/>
      </c>
      <c r="E434" s="31" t="str">
        <f>IFERROR(VLOOKUP($B434,' Fridge Tracking'!$A$3:$J$999,6,FALSE), "")</f>
        <v/>
      </c>
      <c r="F434" s="1" t="b">
        <v>0</v>
      </c>
      <c r="H434" s="33"/>
      <c r="I434" s="33"/>
      <c r="J434" s="33"/>
      <c r="K434" s="1"/>
      <c r="L434" s="1" t="b">
        <v>0</v>
      </c>
      <c r="M434" s="1"/>
      <c r="N434" s="1" t="b">
        <v>0</v>
      </c>
    </row>
    <row r="435" spans="1:14">
      <c r="A435" s="29" t="str">
        <f t="shared" si="1"/>
        <v/>
      </c>
      <c r="B435" s="30"/>
      <c r="C435" s="30" t="str">
        <f>IFERROR(VLOOKUP($B435,' Fridge Tracking'!$A$3:$J$999,9,FALSE), "")</f>
        <v/>
      </c>
      <c r="D435" s="31" t="str">
        <f>IFERROR(VLOOKUP($B435,' Fridge Tracking'!$A$3:$J$999,8,FALSE), "")</f>
        <v/>
      </c>
      <c r="E435" s="31" t="str">
        <f>IFERROR(VLOOKUP($B435,' Fridge Tracking'!$A$3:$J$999,6,FALSE), "")</f>
        <v/>
      </c>
      <c r="F435" s="1" t="b">
        <v>0</v>
      </c>
      <c r="H435" s="33"/>
      <c r="I435" s="33"/>
      <c r="J435" s="33"/>
      <c r="K435" s="1"/>
      <c r="L435" s="1" t="b">
        <v>0</v>
      </c>
      <c r="M435" s="1"/>
      <c r="N435" s="1" t="b">
        <v>0</v>
      </c>
    </row>
    <row r="436" spans="1:14">
      <c r="A436" s="29" t="str">
        <f t="shared" si="1"/>
        <v/>
      </c>
      <c r="B436" s="30"/>
      <c r="C436" s="30" t="str">
        <f>IFERROR(VLOOKUP($B436,' Fridge Tracking'!$A$3:$J$999,9,FALSE), "")</f>
        <v/>
      </c>
      <c r="D436" s="31" t="str">
        <f>IFERROR(VLOOKUP($B436,' Fridge Tracking'!$A$3:$J$999,8,FALSE), "")</f>
        <v/>
      </c>
      <c r="E436" s="31" t="str">
        <f>IFERROR(VLOOKUP($B436,' Fridge Tracking'!$A$3:$J$999,6,FALSE), "")</f>
        <v/>
      </c>
      <c r="F436" s="1" t="b">
        <v>0</v>
      </c>
      <c r="H436" s="33"/>
      <c r="I436" s="33"/>
      <c r="J436" s="33"/>
      <c r="K436" s="1"/>
      <c r="L436" s="1" t="b">
        <v>0</v>
      </c>
      <c r="M436" s="1"/>
      <c r="N436" s="1" t="b">
        <v>0</v>
      </c>
    </row>
    <row r="437" spans="1:14">
      <c r="A437" s="29" t="str">
        <f t="shared" si="1"/>
        <v/>
      </c>
      <c r="B437" s="30"/>
      <c r="C437" s="30" t="str">
        <f>IFERROR(VLOOKUP($B437,' Fridge Tracking'!$A$3:$J$999,9,FALSE), "")</f>
        <v/>
      </c>
      <c r="D437" s="31" t="str">
        <f>IFERROR(VLOOKUP($B437,' Fridge Tracking'!$A$3:$J$999,8,FALSE), "")</f>
        <v/>
      </c>
      <c r="E437" s="31" t="str">
        <f>IFERROR(VLOOKUP($B437,' Fridge Tracking'!$A$3:$J$999,6,FALSE), "")</f>
        <v/>
      </c>
      <c r="F437" s="1" t="b">
        <v>0</v>
      </c>
      <c r="H437" s="33"/>
      <c r="I437" s="33"/>
      <c r="J437" s="33"/>
      <c r="K437" s="1"/>
      <c r="L437" s="1" t="b">
        <v>0</v>
      </c>
      <c r="M437" s="1"/>
      <c r="N437" s="1" t="b">
        <v>0</v>
      </c>
    </row>
    <row r="438" spans="1:14">
      <c r="A438" s="29" t="str">
        <f t="shared" si="1"/>
        <v/>
      </c>
      <c r="B438" s="30"/>
      <c r="C438" s="30" t="str">
        <f>IFERROR(VLOOKUP($B438,' Fridge Tracking'!$A$3:$J$999,9,FALSE), "")</f>
        <v/>
      </c>
      <c r="D438" s="31" t="str">
        <f>IFERROR(VLOOKUP($B438,' Fridge Tracking'!$A$3:$J$999,8,FALSE), "")</f>
        <v/>
      </c>
      <c r="E438" s="31" t="str">
        <f>IFERROR(VLOOKUP($B438,' Fridge Tracking'!$A$3:$J$999,6,FALSE), "")</f>
        <v/>
      </c>
      <c r="F438" s="1" t="b">
        <v>0</v>
      </c>
      <c r="H438" s="33"/>
      <c r="I438" s="33"/>
      <c r="J438" s="33"/>
      <c r="K438" s="1"/>
      <c r="L438" s="1" t="b">
        <v>0</v>
      </c>
      <c r="M438" s="1"/>
      <c r="N438" s="1" t="b">
        <v>0</v>
      </c>
    </row>
    <row r="439" spans="1:14">
      <c r="A439" s="29" t="str">
        <f t="shared" si="1"/>
        <v/>
      </c>
      <c r="B439" s="30"/>
      <c r="C439" s="30" t="str">
        <f>IFERROR(VLOOKUP($B439,' Fridge Tracking'!$A$3:$J$999,9,FALSE), "")</f>
        <v/>
      </c>
      <c r="D439" s="31" t="str">
        <f>IFERROR(VLOOKUP($B439,' Fridge Tracking'!$A$3:$J$999,8,FALSE), "")</f>
        <v/>
      </c>
      <c r="E439" s="31" t="str">
        <f>IFERROR(VLOOKUP($B439,' Fridge Tracking'!$A$3:$J$999,6,FALSE), "")</f>
        <v/>
      </c>
      <c r="F439" s="1" t="b">
        <v>0</v>
      </c>
      <c r="H439" s="33"/>
      <c r="I439" s="33"/>
      <c r="J439" s="33"/>
      <c r="K439" s="1"/>
      <c r="L439" s="1" t="b">
        <v>0</v>
      </c>
      <c r="M439" s="1"/>
      <c r="N439" s="1" t="b">
        <v>0</v>
      </c>
    </row>
    <row r="440" spans="1:14">
      <c r="A440" s="29" t="str">
        <f t="shared" si="1"/>
        <v/>
      </c>
      <c r="B440" s="30"/>
      <c r="C440" s="30" t="str">
        <f>IFERROR(VLOOKUP($B440,' Fridge Tracking'!$A$3:$J$999,9,FALSE), "")</f>
        <v/>
      </c>
      <c r="D440" s="31" t="str">
        <f>IFERROR(VLOOKUP($B440,' Fridge Tracking'!$A$3:$J$999,8,FALSE), "")</f>
        <v/>
      </c>
      <c r="E440" s="31" t="str">
        <f>IFERROR(VLOOKUP($B440,' Fridge Tracking'!$A$3:$J$999,6,FALSE), "")</f>
        <v/>
      </c>
      <c r="F440" s="1" t="b">
        <v>0</v>
      </c>
      <c r="H440" s="33"/>
      <c r="I440" s="33"/>
      <c r="J440" s="33"/>
      <c r="K440" s="1"/>
      <c r="L440" s="1" t="b">
        <v>0</v>
      </c>
      <c r="M440" s="1"/>
      <c r="N440" s="1" t="b">
        <v>0</v>
      </c>
    </row>
    <row r="441" spans="1:14">
      <c r="A441" s="29" t="str">
        <f t="shared" si="1"/>
        <v/>
      </c>
      <c r="B441" s="30"/>
      <c r="C441" s="30" t="str">
        <f>IFERROR(VLOOKUP($B441,' Fridge Tracking'!$A$3:$J$999,9,FALSE), "")</f>
        <v/>
      </c>
      <c r="D441" s="31" t="str">
        <f>IFERROR(VLOOKUP($B441,' Fridge Tracking'!$A$3:$J$999,8,FALSE), "")</f>
        <v/>
      </c>
      <c r="E441" s="31" t="str">
        <f>IFERROR(VLOOKUP($B441,' Fridge Tracking'!$A$3:$J$999,6,FALSE), "")</f>
        <v/>
      </c>
      <c r="F441" s="1" t="b">
        <v>0</v>
      </c>
      <c r="H441" s="33"/>
      <c r="I441" s="33"/>
      <c r="J441" s="33"/>
      <c r="K441" s="1"/>
      <c r="L441" s="1" t="b">
        <v>0</v>
      </c>
      <c r="M441" s="1"/>
      <c r="N441" s="1" t="b">
        <v>0</v>
      </c>
    </row>
    <row r="442" spans="1:14">
      <c r="A442" s="29" t="str">
        <f t="shared" si="1"/>
        <v/>
      </c>
      <c r="B442" s="30"/>
      <c r="C442" s="30" t="str">
        <f>IFERROR(VLOOKUP($B442,' Fridge Tracking'!$A$3:$J$999,9,FALSE), "")</f>
        <v/>
      </c>
      <c r="D442" s="31" t="str">
        <f>IFERROR(VLOOKUP($B442,' Fridge Tracking'!$A$3:$J$999,8,FALSE), "")</f>
        <v/>
      </c>
      <c r="E442" s="31" t="str">
        <f>IFERROR(VLOOKUP($B442,' Fridge Tracking'!$A$3:$J$999,6,FALSE), "")</f>
        <v/>
      </c>
      <c r="F442" s="1" t="b">
        <v>0</v>
      </c>
      <c r="H442" s="33"/>
      <c r="I442" s="33"/>
      <c r="J442" s="33"/>
      <c r="K442" s="1"/>
      <c r="L442" s="1" t="b">
        <v>0</v>
      </c>
      <c r="M442" s="1"/>
      <c r="N442" s="1" t="b">
        <v>0</v>
      </c>
    </row>
    <row r="443" spans="1:14">
      <c r="A443" s="29" t="str">
        <f t="shared" si="1"/>
        <v/>
      </c>
      <c r="B443" s="30"/>
      <c r="C443" s="30" t="str">
        <f>IFERROR(VLOOKUP($B443,' Fridge Tracking'!$A$3:$J$999,9,FALSE), "")</f>
        <v/>
      </c>
      <c r="D443" s="31" t="str">
        <f>IFERROR(VLOOKUP($B443,' Fridge Tracking'!$A$3:$J$999,8,FALSE), "")</f>
        <v/>
      </c>
      <c r="E443" s="31" t="str">
        <f>IFERROR(VLOOKUP($B443,' Fridge Tracking'!$A$3:$J$999,6,FALSE), "")</f>
        <v/>
      </c>
      <c r="F443" s="1" t="b">
        <v>0</v>
      </c>
      <c r="H443" s="33"/>
      <c r="I443" s="33"/>
      <c r="J443" s="33"/>
      <c r="K443" s="1"/>
      <c r="L443" s="1" t="b">
        <v>0</v>
      </c>
      <c r="M443" s="1"/>
      <c r="N443" s="1" t="b">
        <v>0</v>
      </c>
    </row>
    <row r="444" spans="1:14">
      <c r="A444" s="29" t="str">
        <f t="shared" si="1"/>
        <v/>
      </c>
      <c r="B444" s="30"/>
      <c r="C444" s="30" t="str">
        <f>IFERROR(VLOOKUP($B444,' Fridge Tracking'!$A$3:$J$999,9,FALSE), "")</f>
        <v/>
      </c>
      <c r="D444" s="31" t="str">
        <f>IFERROR(VLOOKUP($B444,' Fridge Tracking'!$A$3:$J$999,8,FALSE), "")</f>
        <v/>
      </c>
      <c r="E444" s="31" t="str">
        <f>IFERROR(VLOOKUP($B444,' Fridge Tracking'!$A$3:$J$999,6,FALSE), "")</f>
        <v/>
      </c>
      <c r="F444" s="1" t="b">
        <v>0</v>
      </c>
      <c r="H444" s="33"/>
      <c r="I444" s="33"/>
      <c r="J444" s="33"/>
      <c r="K444" s="1"/>
      <c r="L444" s="1" t="b">
        <v>0</v>
      </c>
      <c r="M444" s="1"/>
      <c r="N444" s="1" t="b">
        <v>0</v>
      </c>
    </row>
    <row r="445" spans="1:14">
      <c r="A445" s="29" t="str">
        <f t="shared" si="1"/>
        <v/>
      </c>
      <c r="B445" s="30"/>
      <c r="C445" s="30" t="str">
        <f>IFERROR(VLOOKUP($B445,' Fridge Tracking'!$A$3:$J$999,9,FALSE), "")</f>
        <v/>
      </c>
      <c r="D445" s="31" t="str">
        <f>IFERROR(VLOOKUP($B445,' Fridge Tracking'!$A$3:$J$999,8,FALSE), "")</f>
        <v/>
      </c>
      <c r="E445" s="31" t="str">
        <f>IFERROR(VLOOKUP($B445,' Fridge Tracking'!$A$3:$J$999,6,FALSE), "")</f>
        <v/>
      </c>
      <c r="F445" s="1" t="b">
        <v>0</v>
      </c>
      <c r="H445" s="33"/>
      <c r="I445" s="33"/>
      <c r="J445" s="33"/>
      <c r="K445" s="1"/>
      <c r="L445" s="1" t="b">
        <v>0</v>
      </c>
      <c r="M445" s="1"/>
      <c r="N445" s="1" t="b">
        <v>0</v>
      </c>
    </row>
    <row r="446" spans="1:14">
      <c r="A446" s="29" t="str">
        <f t="shared" si="1"/>
        <v/>
      </c>
      <c r="B446" s="30"/>
      <c r="C446" s="30" t="str">
        <f>IFERROR(VLOOKUP($B446,' Fridge Tracking'!$A$3:$J$999,9,FALSE), "")</f>
        <v/>
      </c>
      <c r="D446" s="31" t="str">
        <f>IFERROR(VLOOKUP($B446,' Fridge Tracking'!$A$3:$J$999,8,FALSE), "")</f>
        <v/>
      </c>
      <c r="E446" s="31" t="str">
        <f>IFERROR(VLOOKUP($B446,' Fridge Tracking'!$A$3:$J$999,6,FALSE), "")</f>
        <v/>
      </c>
      <c r="F446" s="1" t="b">
        <v>0</v>
      </c>
      <c r="H446" s="33"/>
      <c r="I446" s="33"/>
      <c r="J446" s="33"/>
      <c r="K446" s="1"/>
      <c r="L446" s="1" t="b">
        <v>0</v>
      </c>
      <c r="M446" s="1"/>
      <c r="N446" s="1" t="b">
        <v>0</v>
      </c>
    </row>
    <row r="447" spans="1:14">
      <c r="A447" s="29" t="str">
        <f t="shared" si="1"/>
        <v/>
      </c>
      <c r="B447" s="30"/>
      <c r="C447" s="30" t="str">
        <f>IFERROR(VLOOKUP($B447,' Fridge Tracking'!$A$3:$J$999,9,FALSE), "")</f>
        <v/>
      </c>
      <c r="D447" s="31" t="str">
        <f>IFERROR(VLOOKUP($B447,' Fridge Tracking'!$A$3:$J$999,8,FALSE), "")</f>
        <v/>
      </c>
      <c r="E447" s="31" t="str">
        <f>IFERROR(VLOOKUP($B447,' Fridge Tracking'!$A$3:$J$999,6,FALSE), "")</f>
        <v/>
      </c>
      <c r="F447" s="1" t="b">
        <v>0</v>
      </c>
      <c r="H447" s="33"/>
      <c r="I447" s="33"/>
      <c r="J447" s="33"/>
      <c r="K447" s="1"/>
      <c r="L447" s="1" t="b">
        <v>0</v>
      </c>
      <c r="M447" s="1"/>
      <c r="N447" s="1" t="b">
        <v>0</v>
      </c>
    </row>
    <row r="448" spans="1:14">
      <c r="A448" s="29" t="str">
        <f t="shared" si="1"/>
        <v/>
      </c>
      <c r="B448" s="30"/>
      <c r="C448" s="30" t="str">
        <f>IFERROR(VLOOKUP($B448,' Fridge Tracking'!$A$3:$J$999,9,FALSE), "")</f>
        <v/>
      </c>
      <c r="D448" s="31" t="str">
        <f>IFERROR(VLOOKUP($B448,' Fridge Tracking'!$A$3:$J$999,8,FALSE), "")</f>
        <v/>
      </c>
      <c r="E448" s="31" t="str">
        <f>IFERROR(VLOOKUP($B448,' Fridge Tracking'!$A$3:$J$999,6,FALSE), "")</f>
        <v/>
      </c>
      <c r="F448" s="1" t="b">
        <v>0</v>
      </c>
      <c r="H448" s="33"/>
      <c r="I448" s="33"/>
      <c r="J448" s="33"/>
      <c r="K448" s="1"/>
      <c r="L448" s="1" t="b">
        <v>0</v>
      </c>
      <c r="M448" s="1"/>
      <c r="N448" s="1" t="b">
        <v>0</v>
      </c>
    </row>
    <row r="449" spans="1:14">
      <c r="A449" s="29" t="str">
        <f t="shared" si="1"/>
        <v/>
      </c>
      <c r="B449" s="30"/>
      <c r="C449" s="30" t="str">
        <f>IFERROR(VLOOKUP($B449,' Fridge Tracking'!$A$3:$J$999,9,FALSE), "")</f>
        <v/>
      </c>
      <c r="D449" s="31" t="str">
        <f>IFERROR(VLOOKUP($B449,' Fridge Tracking'!$A$3:$J$999,8,FALSE), "")</f>
        <v/>
      </c>
      <c r="E449" s="31" t="str">
        <f>IFERROR(VLOOKUP($B449,' Fridge Tracking'!$A$3:$J$999,6,FALSE), "")</f>
        <v/>
      </c>
      <c r="F449" s="1" t="b">
        <v>0</v>
      </c>
      <c r="H449" s="33"/>
      <c r="I449" s="33"/>
      <c r="J449" s="33"/>
      <c r="K449" s="1"/>
      <c r="L449" s="1" t="b">
        <v>0</v>
      </c>
      <c r="M449" s="1"/>
      <c r="N449" s="1" t="b">
        <v>0</v>
      </c>
    </row>
    <row r="450" spans="1:14">
      <c r="A450" s="29" t="str">
        <f t="shared" si="1"/>
        <v/>
      </c>
      <c r="B450" s="30"/>
      <c r="C450" s="30" t="str">
        <f>IFERROR(VLOOKUP($B450,' Fridge Tracking'!$A$3:$J$999,9,FALSE), "")</f>
        <v/>
      </c>
      <c r="D450" s="31" t="str">
        <f>IFERROR(VLOOKUP($B450,' Fridge Tracking'!$A$3:$J$999,8,FALSE), "")</f>
        <v/>
      </c>
      <c r="E450" s="31" t="str">
        <f>IFERROR(VLOOKUP($B450,' Fridge Tracking'!$A$3:$J$999,6,FALSE), "")</f>
        <v/>
      </c>
      <c r="F450" s="1" t="b">
        <v>0</v>
      </c>
      <c r="H450" s="33"/>
      <c r="I450" s="33"/>
      <c r="J450" s="33"/>
      <c r="K450" s="1"/>
      <c r="L450" s="1" t="b">
        <v>0</v>
      </c>
      <c r="M450" s="1"/>
      <c r="N450" s="1" t="b">
        <v>0</v>
      </c>
    </row>
    <row r="451" spans="1:14">
      <c r="A451" s="29" t="str">
        <f t="shared" si="1"/>
        <v/>
      </c>
      <c r="B451" s="30"/>
      <c r="C451" s="30" t="str">
        <f>IFERROR(VLOOKUP($B451,' Fridge Tracking'!$A$3:$J$999,9,FALSE), "")</f>
        <v/>
      </c>
      <c r="D451" s="31" t="str">
        <f>IFERROR(VLOOKUP($B451,' Fridge Tracking'!$A$3:$J$999,8,FALSE), "")</f>
        <v/>
      </c>
      <c r="E451" s="31" t="str">
        <f>IFERROR(VLOOKUP($B451,' Fridge Tracking'!$A$3:$J$999,6,FALSE), "")</f>
        <v/>
      </c>
      <c r="F451" s="1" t="b">
        <v>0</v>
      </c>
      <c r="H451" s="33"/>
      <c r="I451" s="33"/>
      <c r="J451" s="33"/>
      <c r="K451" s="1"/>
      <c r="L451" s="1" t="b">
        <v>0</v>
      </c>
      <c r="M451" s="1"/>
      <c r="N451" s="1" t="b">
        <v>0</v>
      </c>
    </row>
    <row r="452" spans="1:14">
      <c r="A452" s="29" t="str">
        <f t="shared" si="1"/>
        <v/>
      </c>
      <c r="B452" s="30"/>
      <c r="C452" s="30" t="str">
        <f>IFERROR(VLOOKUP($B452,' Fridge Tracking'!$A$3:$J$999,9,FALSE), "")</f>
        <v/>
      </c>
      <c r="D452" s="31" t="str">
        <f>IFERROR(VLOOKUP($B452,' Fridge Tracking'!$A$3:$J$999,8,FALSE), "")</f>
        <v/>
      </c>
      <c r="E452" s="31" t="str">
        <f>IFERROR(VLOOKUP($B452,' Fridge Tracking'!$A$3:$J$999,6,FALSE), "")</f>
        <v/>
      </c>
      <c r="F452" s="1" t="b">
        <v>0</v>
      </c>
      <c r="H452" s="33"/>
      <c r="I452" s="33"/>
      <c r="J452" s="33"/>
      <c r="K452" s="1"/>
      <c r="L452" s="1" t="b">
        <v>0</v>
      </c>
      <c r="M452" s="1"/>
      <c r="N452" s="1" t="b">
        <v>0</v>
      </c>
    </row>
    <row r="453" spans="1:14">
      <c r="A453" s="29" t="str">
        <f t="shared" si="1"/>
        <v/>
      </c>
      <c r="B453" s="30"/>
      <c r="C453" s="30" t="str">
        <f>IFERROR(VLOOKUP($B453,' Fridge Tracking'!$A$3:$J$999,9,FALSE), "")</f>
        <v/>
      </c>
      <c r="D453" s="31" t="str">
        <f>IFERROR(VLOOKUP($B453,' Fridge Tracking'!$A$3:$J$999,8,FALSE), "")</f>
        <v/>
      </c>
      <c r="E453" s="31" t="str">
        <f>IFERROR(VLOOKUP($B453,' Fridge Tracking'!$A$3:$J$999,6,FALSE), "")</f>
        <v/>
      </c>
      <c r="F453" s="1" t="b">
        <v>0</v>
      </c>
      <c r="H453" s="33"/>
      <c r="I453" s="33"/>
      <c r="J453" s="33"/>
      <c r="K453" s="1"/>
      <c r="L453" s="1" t="b">
        <v>0</v>
      </c>
      <c r="M453" s="1"/>
      <c r="N453" s="1" t="b">
        <v>0</v>
      </c>
    </row>
    <row r="454" spans="1:14">
      <c r="A454" s="29" t="str">
        <f t="shared" si="1"/>
        <v/>
      </c>
      <c r="B454" s="30"/>
      <c r="C454" s="30" t="str">
        <f>IFERROR(VLOOKUP($B454,' Fridge Tracking'!$A$3:$J$999,9,FALSE), "")</f>
        <v/>
      </c>
      <c r="D454" s="31" t="str">
        <f>IFERROR(VLOOKUP($B454,' Fridge Tracking'!$A$3:$J$999,8,FALSE), "")</f>
        <v/>
      </c>
      <c r="E454" s="31" t="str">
        <f>IFERROR(VLOOKUP($B454,' Fridge Tracking'!$A$3:$J$999,6,FALSE), "")</f>
        <v/>
      </c>
      <c r="F454" s="1" t="b">
        <v>0</v>
      </c>
      <c r="H454" s="33"/>
      <c r="I454" s="33"/>
      <c r="J454" s="33"/>
      <c r="K454" s="1"/>
      <c r="L454" s="1" t="b">
        <v>0</v>
      </c>
      <c r="M454" s="1"/>
      <c r="N454" s="1" t="b">
        <v>0</v>
      </c>
    </row>
    <row r="455" spans="1:14">
      <c r="A455" s="29" t="str">
        <f t="shared" si="1"/>
        <v/>
      </c>
      <c r="B455" s="30"/>
      <c r="C455" s="30" t="str">
        <f>IFERROR(VLOOKUP($B455,' Fridge Tracking'!$A$3:$J$999,9,FALSE), "")</f>
        <v/>
      </c>
      <c r="D455" s="31" t="str">
        <f>IFERROR(VLOOKUP($B455,' Fridge Tracking'!$A$3:$J$999,8,FALSE), "")</f>
        <v/>
      </c>
      <c r="E455" s="31" t="str">
        <f>IFERROR(VLOOKUP($B455,' Fridge Tracking'!$A$3:$J$999,6,FALSE), "")</f>
        <v/>
      </c>
      <c r="F455" s="1" t="b">
        <v>0</v>
      </c>
      <c r="H455" s="33"/>
      <c r="I455" s="33"/>
      <c r="J455" s="33"/>
      <c r="K455" s="1"/>
      <c r="L455" s="1" t="b">
        <v>0</v>
      </c>
      <c r="M455" s="1"/>
      <c r="N455" s="1" t="b">
        <v>0</v>
      </c>
    </row>
    <row r="456" spans="1:14">
      <c r="A456" s="29" t="str">
        <f t="shared" si="1"/>
        <v/>
      </c>
      <c r="B456" s="30"/>
      <c r="C456" s="30" t="str">
        <f>IFERROR(VLOOKUP($B456,' Fridge Tracking'!$A$3:$J$999,9,FALSE), "")</f>
        <v/>
      </c>
      <c r="D456" s="31" t="str">
        <f>IFERROR(VLOOKUP($B456,' Fridge Tracking'!$A$3:$J$999,8,FALSE), "")</f>
        <v/>
      </c>
      <c r="E456" s="31" t="str">
        <f>IFERROR(VLOOKUP($B456,' Fridge Tracking'!$A$3:$J$999,6,FALSE), "")</f>
        <v/>
      </c>
      <c r="F456" s="1" t="b">
        <v>0</v>
      </c>
      <c r="H456" s="33"/>
      <c r="I456" s="33"/>
      <c r="J456" s="33"/>
      <c r="K456" s="1"/>
      <c r="L456" s="1" t="b">
        <v>0</v>
      </c>
      <c r="M456" s="1"/>
      <c r="N456" s="1" t="b">
        <v>0</v>
      </c>
    </row>
    <row r="457" spans="1:14">
      <c r="A457" s="29" t="str">
        <f t="shared" si="1"/>
        <v/>
      </c>
      <c r="B457" s="30"/>
      <c r="C457" s="30" t="str">
        <f>IFERROR(VLOOKUP($B457,' Fridge Tracking'!$A$3:$J$999,9,FALSE), "")</f>
        <v/>
      </c>
      <c r="D457" s="31" t="str">
        <f>IFERROR(VLOOKUP($B457,' Fridge Tracking'!$A$3:$J$999,8,FALSE), "")</f>
        <v/>
      </c>
      <c r="E457" s="31" t="str">
        <f>IFERROR(VLOOKUP($B457,' Fridge Tracking'!$A$3:$J$999,6,FALSE), "")</f>
        <v/>
      </c>
      <c r="F457" s="1" t="b">
        <v>0</v>
      </c>
      <c r="H457" s="33"/>
      <c r="I457" s="33"/>
      <c r="J457" s="33"/>
      <c r="K457" s="1"/>
      <c r="L457" s="1" t="b">
        <v>0</v>
      </c>
      <c r="M457" s="1"/>
      <c r="N457" s="1" t="b">
        <v>0</v>
      </c>
    </row>
    <row r="458" spans="1:14">
      <c r="A458" s="29" t="str">
        <f t="shared" si="1"/>
        <v/>
      </c>
      <c r="B458" s="30"/>
      <c r="C458" s="30" t="str">
        <f>IFERROR(VLOOKUP($B458,' Fridge Tracking'!$A$3:$J$999,9,FALSE), "")</f>
        <v/>
      </c>
      <c r="D458" s="31" t="str">
        <f>IFERROR(VLOOKUP($B458,' Fridge Tracking'!$A$3:$J$999,8,FALSE), "")</f>
        <v/>
      </c>
      <c r="E458" s="31" t="str">
        <f>IFERROR(VLOOKUP($B458,' Fridge Tracking'!$A$3:$J$999,6,FALSE), "")</f>
        <v/>
      </c>
      <c r="F458" s="1" t="b">
        <v>0</v>
      </c>
      <c r="H458" s="33"/>
      <c r="I458" s="33"/>
      <c r="J458" s="33"/>
      <c r="K458" s="1"/>
      <c r="L458" s="1" t="b">
        <v>0</v>
      </c>
      <c r="M458" s="1"/>
      <c r="N458" s="1" t="b">
        <v>0</v>
      </c>
    </row>
    <row r="459" spans="1:14">
      <c r="A459" s="29" t="str">
        <f t="shared" si="1"/>
        <v/>
      </c>
      <c r="B459" s="30"/>
      <c r="C459" s="30" t="str">
        <f>IFERROR(VLOOKUP($B459,' Fridge Tracking'!$A$3:$J$999,9,FALSE), "")</f>
        <v/>
      </c>
      <c r="D459" s="31" t="str">
        <f>IFERROR(VLOOKUP($B459,' Fridge Tracking'!$A$3:$J$999,8,FALSE), "")</f>
        <v/>
      </c>
      <c r="E459" s="31" t="str">
        <f>IFERROR(VLOOKUP($B459,' Fridge Tracking'!$A$3:$J$999,6,FALSE), "")</f>
        <v/>
      </c>
      <c r="F459" s="1" t="b">
        <v>0</v>
      </c>
      <c r="H459" s="33"/>
      <c r="I459" s="33"/>
      <c r="J459" s="33"/>
      <c r="K459" s="1"/>
      <c r="L459" s="1" t="b">
        <v>0</v>
      </c>
      <c r="M459" s="1"/>
      <c r="N459" s="1" t="b">
        <v>0</v>
      </c>
    </row>
    <row r="460" spans="1:14">
      <c r="A460" s="29" t="str">
        <f t="shared" si="1"/>
        <v/>
      </c>
      <c r="B460" s="30"/>
      <c r="C460" s="30" t="str">
        <f>IFERROR(VLOOKUP($B460,' Fridge Tracking'!$A$3:$J$999,9,FALSE), "")</f>
        <v/>
      </c>
      <c r="D460" s="31" t="str">
        <f>IFERROR(VLOOKUP($B460,' Fridge Tracking'!$A$3:$J$999,8,FALSE), "")</f>
        <v/>
      </c>
      <c r="E460" s="31" t="str">
        <f>IFERROR(VLOOKUP($B460,' Fridge Tracking'!$A$3:$J$999,6,FALSE), "")</f>
        <v/>
      </c>
      <c r="F460" s="1" t="b">
        <v>0</v>
      </c>
      <c r="H460" s="33"/>
      <c r="I460" s="33"/>
      <c r="J460" s="33"/>
      <c r="K460" s="1"/>
      <c r="L460" s="1" t="b">
        <v>0</v>
      </c>
      <c r="M460" s="1"/>
      <c r="N460" s="1" t="b">
        <v>0</v>
      </c>
    </row>
    <row r="461" spans="1:14">
      <c r="A461" s="29" t="str">
        <f t="shared" si="1"/>
        <v/>
      </c>
      <c r="B461" s="30"/>
      <c r="C461" s="30" t="str">
        <f>IFERROR(VLOOKUP($B461,' Fridge Tracking'!$A$3:$J$999,9,FALSE), "")</f>
        <v/>
      </c>
      <c r="D461" s="31" t="str">
        <f>IFERROR(VLOOKUP($B461,' Fridge Tracking'!$A$3:$J$999,8,FALSE), "")</f>
        <v/>
      </c>
      <c r="E461" s="31" t="str">
        <f>IFERROR(VLOOKUP($B461,' Fridge Tracking'!$A$3:$J$999,6,FALSE), "")</f>
        <v/>
      </c>
      <c r="F461" s="1" t="b">
        <v>0</v>
      </c>
      <c r="H461" s="33"/>
      <c r="I461" s="33"/>
      <c r="J461" s="33"/>
      <c r="K461" s="1"/>
      <c r="L461" s="1" t="b">
        <v>0</v>
      </c>
      <c r="M461" s="1"/>
      <c r="N461" s="1" t="b">
        <v>0</v>
      </c>
    </row>
    <row r="462" spans="1:14">
      <c r="A462" s="29" t="str">
        <f t="shared" si="1"/>
        <v/>
      </c>
      <c r="B462" s="30"/>
      <c r="C462" s="30" t="str">
        <f>IFERROR(VLOOKUP($B462,' Fridge Tracking'!$A$3:$J$999,9,FALSE), "")</f>
        <v/>
      </c>
      <c r="D462" s="31" t="str">
        <f>IFERROR(VLOOKUP($B462,' Fridge Tracking'!$A$3:$J$999,8,FALSE), "")</f>
        <v/>
      </c>
      <c r="E462" s="31" t="str">
        <f>IFERROR(VLOOKUP($B462,' Fridge Tracking'!$A$3:$J$999,6,FALSE), "")</f>
        <v/>
      </c>
      <c r="F462" s="1" t="b">
        <v>0</v>
      </c>
      <c r="H462" s="33"/>
      <c r="I462" s="33"/>
      <c r="J462" s="33"/>
      <c r="K462" s="1"/>
      <c r="L462" s="1" t="b">
        <v>0</v>
      </c>
      <c r="M462" s="1"/>
      <c r="N462" s="1" t="b">
        <v>0</v>
      </c>
    </row>
    <row r="463" spans="1:14">
      <c r="A463" s="29" t="str">
        <f t="shared" si="1"/>
        <v/>
      </c>
      <c r="B463" s="30"/>
      <c r="C463" s="30" t="str">
        <f>IFERROR(VLOOKUP($B463,' Fridge Tracking'!$A$3:$J$999,9,FALSE), "")</f>
        <v/>
      </c>
      <c r="D463" s="31" t="str">
        <f>IFERROR(VLOOKUP($B463,' Fridge Tracking'!$A$3:$J$999,8,FALSE), "")</f>
        <v/>
      </c>
      <c r="E463" s="31" t="str">
        <f>IFERROR(VLOOKUP($B463,' Fridge Tracking'!$A$3:$J$999,6,FALSE), "")</f>
        <v/>
      </c>
      <c r="F463" s="1" t="b">
        <v>0</v>
      </c>
      <c r="H463" s="33"/>
      <c r="I463" s="33"/>
      <c r="J463" s="33"/>
      <c r="K463" s="1"/>
      <c r="L463" s="1" t="b">
        <v>0</v>
      </c>
      <c r="M463" s="1"/>
      <c r="N463" s="1" t="b">
        <v>0</v>
      </c>
    </row>
    <row r="464" spans="1:14">
      <c r="A464" s="29" t="str">
        <f t="shared" si="1"/>
        <v/>
      </c>
      <c r="B464" s="30"/>
      <c r="C464" s="30" t="str">
        <f>IFERROR(VLOOKUP($B464,' Fridge Tracking'!$A$3:$J$999,9,FALSE), "")</f>
        <v/>
      </c>
      <c r="D464" s="31" t="str">
        <f>IFERROR(VLOOKUP($B464,' Fridge Tracking'!$A$3:$J$999,8,FALSE), "")</f>
        <v/>
      </c>
      <c r="E464" s="31" t="str">
        <f>IFERROR(VLOOKUP($B464,' Fridge Tracking'!$A$3:$J$999,6,FALSE), "")</f>
        <v/>
      </c>
      <c r="F464" s="1" t="b">
        <v>0</v>
      </c>
      <c r="H464" s="33"/>
      <c r="I464" s="33"/>
      <c r="J464" s="33"/>
      <c r="K464" s="1"/>
      <c r="L464" s="1" t="b">
        <v>0</v>
      </c>
      <c r="M464" s="1"/>
      <c r="N464" s="1" t="b">
        <v>0</v>
      </c>
    </row>
    <row r="465" spans="1:14">
      <c r="A465" s="29" t="str">
        <f t="shared" si="1"/>
        <v/>
      </c>
      <c r="B465" s="30"/>
      <c r="C465" s="30" t="str">
        <f>IFERROR(VLOOKUP($B465,' Fridge Tracking'!$A$3:$J$999,9,FALSE), "")</f>
        <v/>
      </c>
      <c r="D465" s="31" t="str">
        <f>IFERROR(VLOOKUP($B465,' Fridge Tracking'!$A$3:$J$999,8,FALSE), "")</f>
        <v/>
      </c>
      <c r="E465" s="31" t="str">
        <f>IFERROR(VLOOKUP($B465,' Fridge Tracking'!$A$3:$J$999,6,FALSE), "")</f>
        <v/>
      </c>
      <c r="F465" s="1" t="b">
        <v>0</v>
      </c>
      <c r="H465" s="33"/>
      <c r="I465" s="33"/>
      <c r="J465" s="33"/>
      <c r="K465" s="1"/>
      <c r="L465" s="1" t="b">
        <v>0</v>
      </c>
      <c r="M465" s="1"/>
      <c r="N465" s="1" t="b">
        <v>0</v>
      </c>
    </row>
    <row r="466" spans="1:14">
      <c r="A466" s="29" t="str">
        <f t="shared" si="1"/>
        <v/>
      </c>
      <c r="B466" s="30"/>
      <c r="C466" s="30" t="str">
        <f>IFERROR(VLOOKUP($B466,' Fridge Tracking'!$A$3:$J$999,9,FALSE), "")</f>
        <v/>
      </c>
      <c r="D466" s="31" t="str">
        <f>IFERROR(VLOOKUP($B466,' Fridge Tracking'!$A$3:$J$999,8,FALSE), "")</f>
        <v/>
      </c>
      <c r="E466" s="31" t="str">
        <f>IFERROR(VLOOKUP($B466,' Fridge Tracking'!$A$3:$J$999,6,FALSE), "")</f>
        <v/>
      </c>
      <c r="F466" s="1" t="b">
        <v>0</v>
      </c>
      <c r="H466" s="33"/>
      <c r="I466" s="33"/>
      <c r="J466" s="33"/>
      <c r="K466" s="1"/>
      <c r="L466" s="1" t="b">
        <v>0</v>
      </c>
      <c r="M466" s="1"/>
      <c r="N466" s="1" t="b">
        <v>0</v>
      </c>
    </row>
    <row r="467" spans="1:14">
      <c r="A467" s="29" t="str">
        <f t="shared" si="1"/>
        <v/>
      </c>
      <c r="B467" s="30"/>
      <c r="C467" s="30" t="str">
        <f>IFERROR(VLOOKUP($B467,' Fridge Tracking'!$A$3:$J$999,9,FALSE), "")</f>
        <v/>
      </c>
      <c r="D467" s="31" t="str">
        <f>IFERROR(VLOOKUP($B467,' Fridge Tracking'!$A$3:$J$999,8,FALSE), "")</f>
        <v/>
      </c>
      <c r="E467" s="31" t="str">
        <f>IFERROR(VLOOKUP($B467,' Fridge Tracking'!$A$3:$J$999,6,FALSE), "")</f>
        <v/>
      </c>
      <c r="F467" s="1" t="b">
        <v>0</v>
      </c>
      <c r="H467" s="33"/>
      <c r="I467" s="33"/>
      <c r="J467" s="33"/>
      <c r="K467" s="1"/>
      <c r="L467" s="1" t="b">
        <v>0</v>
      </c>
      <c r="M467" s="1"/>
      <c r="N467" s="1" t="b">
        <v>0</v>
      </c>
    </row>
    <row r="468" spans="1:14">
      <c r="A468" s="29" t="str">
        <f t="shared" si="1"/>
        <v/>
      </c>
      <c r="B468" s="30"/>
      <c r="C468" s="30" t="str">
        <f>IFERROR(VLOOKUP($B468,' Fridge Tracking'!$A$3:$J$999,9,FALSE), "")</f>
        <v/>
      </c>
      <c r="D468" s="31" t="str">
        <f>IFERROR(VLOOKUP($B468,' Fridge Tracking'!$A$3:$J$999,8,FALSE), "")</f>
        <v/>
      </c>
      <c r="E468" s="31" t="str">
        <f>IFERROR(VLOOKUP($B468,' Fridge Tracking'!$A$3:$J$999,6,FALSE), "")</f>
        <v/>
      </c>
      <c r="F468" s="1" t="b">
        <v>0</v>
      </c>
      <c r="H468" s="33"/>
      <c r="I468" s="33"/>
      <c r="J468" s="33"/>
      <c r="K468" s="1"/>
      <c r="L468" s="1" t="b">
        <v>0</v>
      </c>
      <c r="M468" s="1"/>
      <c r="N468" s="1" t="b">
        <v>0</v>
      </c>
    </row>
    <row r="469" spans="1:14">
      <c r="A469" s="29" t="str">
        <f t="shared" si="1"/>
        <v/>
      </c>
      <c r="B469" s="30"/>
      <c r="C469" s="30" t="str">
        <f>IFERROR(VLOOKUP($B469,' Fridge Tracking'!$A$3:$J$999,9,FALSE), "")</f>
        <v/>
      </c>
      <c r="D469" s="31" t="str">
        <f>IFERROR(VLOOKUP($B469,' Fridge Tracking'!$A$3:$J$999,8,FALSE), "")</f>
        <v/>
      </c>
      <c r="E469" s="31" t="str">
        <f>IFERROR(VLOOKUP($B469,' Fridge Tracking'!$A$3:$J$999,6,FALSE), "")</f>
        <v/>
      </c>
      <c r="F469" s="1" t="b">
        <v>0</v>
      </c>
      <c r="H469" s="33"/>
      <c r="I469" s="33"/>
      <c r="J469" s="33"/>
      <c r="K469" s="1"/>
      <c r="L469" s="1" t="b">
        <v>0</v>
      </c>
      <c r="M469" s="1"/>
      <c r="N469" s="1" t="b">
        <v>0</v>
      </c>
    </row>
    <row r="470" spans="1:14">
      <c r="A470" s="29" t="str">
        <f t="shared" si="1"/>
        <v/>
      </c>
      <c r="B470" s="30"/>
      <c r="C470" s="30" t="str">
        <f>IFERROR(VLOOKUP($B470,' Fridge Tracking'!$A$3:$J$999,9,FALSE), "")</f>
        <v/>
      </c>
      <c r="D470" s="31" t="str">
        <f>IFERROR(VLOOKUP($B470,' Fridge Tracking'!$A$3:$J$999,8,FALSE), "")</f>
        <v/>
      </c>
      <c r="E470" s="31" t="str">
        <f>IFERROR(VLOOKUP($B470,' Fridge Tracking'!$A$3:$J$999,6,FALSE), "")</f>
        <v/>
      </c>
      <c r="F470" s="1" t="b">
        <v>0</v>
      </c>
      <c r="H470" s="33"/>
      <c r="I470" s="33"/>
      <c r="J470" s="33"/>
      <c r="K470" s="1"/>
      <c r="L470" s="1" t="b">
        <v>0</v>
      </c>
      <c r="M470" s="1"/>
      <c r="N470" s="1" t="b">
        <v>0</v>
      </c>
    </row>
    <row r="471" spans="1:14">
      <c r="A471" s="29" t="str">
        <f t="shared" si="1"/>
        <v/>
      </c>
      <c r="B471" s="30"/>
      <c r="C471" s="30" t="str">
        <f>IFERROR(VLOOKUP($B471,' Fridge Tracking'!$A$3:$J$999,9,FALSE), "")</f>
        <v/>
      </c>
      <c r="D471" s="31" t="str">
        <f>IFERROR(VLOOKUP($B471,' Fridge Tracking'!$A$3:$J$999,8,FALSE), "")</f>
        <v/>
      </c>
      <c r="E471" s="31" t="str">
        <f>IFERROR(VLOOKUP($B471,' Fridge Tracking'!$A$3:$J$999,6,FALSE), "")</f>
        <v/>
      </c>
      <c r="F471" s="1" t="b">
        <v>0</v>
      </c>
      <c r="H471" s="33"/>
      <c r="I471" s="33"/>
      <c r="J471" s="33"/>
      <c r="K471" s="1"/>
      <c r="L471" s="1" t="b">
        <v>0</v>
      </c>
      <c r="M471" s="1"/>
      <c r="N471" s="1" t="b">
        <v>0</v>
      </c>
    </row>
    <row r="472" spans="1:14">
      <c r="A472" s="29" t="str">
        <f t="shared" si="1"/>
        <v/>
      </c>
      <c r="B472" s="30"/>
      <c r="C472" s="30" t="str">
        <f>IFERROR(VLOOKUP($B472,' Fridge Tracking'!$A$3:$J$999,9,FALSE), "")</f>
        <v/>
      </c>
      <c r="D472" s="31" t="str">
        <f>IFERROR(VLOOKUP($B472,' Fridge Tracking'!$A$3:$J$999,8,FALSE), "")</f>
        <v/>
      </c>
      <c r="E472" s="31" t="str">
        <f>IFERROR(VLOOKUP($B472,' Fridge Tracking'!$A$3:$J$999,6,FALSE), "")</f>
        <v/>
      </c>
      <c r="F472" s="1" t="b">
        <v>0</v>
      </c>
      <c r="H472" s="33"/>
      <c r="I472" s="33"/>
      <c r="J472" s="33"/>
      <c r="K472" s="1"/>
      <c r="L472" s="1" t="b">
        <v>0</v>
      </c>
      <c r="M472" s="1"/>
      <c r="N472" s="1" t="b">
        <v>0</v>
      </c>
    </row>
    <row r="473" spans="1:14">
      <c r="A473" s="29" t="str">
        <f t="shared" si="1"/>
        <v/>
      </c>
      <c r="B473" s="30"/>
      <c r="C473" s="30" t="str">
        <f>IFERROR(VLOOKUP($B473,' Fridge Tracking'!$A$3:$J$999,9,FALSE), "")</f>
        <v/>
      </c>
      <c r="D473" s="31" t="str">
        <f>IFERROR(VLOOKUP($B473,' Fridge Tracking'!$A$3:$J$999,8,FALSE), "")</f>
        <v/>
      </c>
      <c r="E473" s="31" t="str">
        <f>IFERROR(VLOOKUP($B473,' Fridge Tracking'!$A$3:$J$999,6,FALSE), "")</f>
        <v/>
      </c>
      <c r="F473" s="1" t="b">
        <v>0</v>
      </c>
      <c r="H473" s="33"/>
      <c r="I473" s="33"/>
      <c r="J473" s="33"/>
      <c r="K473" s="1"/>
      <c r="L473" s="1" t="b">
        <v>0</v>
      </c>
      <c r="M473" s="1"/>
      <c r="N473" s="1" t="b">
        <v>0</v>
      </c>
    </row>
    <row r="474" spans="1:14">
      <c r="A474" s="29" t="str">
        <f t="shared" si="1"/>
        <v/>
      </c>
      <c r="B474" s="30"/>
      <c r="C474" s="30" t="str">
        <f>IFERROR(VLOOKUP($B474,' Fridge Tracking'!$A$3:$J$999,9,FALSE), "")</f>
        <v/>
      </c>
      <c r="D474" s="31" t="str">
        <f>IFERROR(VLOOKUP($B474,' Fridge Tracking'!$A$3:$J$999,8,FALSE), "")</f>
        <v/>
      </c>
      <c r="E474" s="31" t="str">
        <f>IFERROR(VLOOKUP($B474,' Fridge Tracking'!$A$3:$J$999,6,FALSE), "")</f>
        <v/>
      </c>
      <c r="F474" s="1" t="b">
        <v>0</v>
      </c>
      <c r="H474" s="33"/>
      <c r="I474" s="33"/>
      <c r="J474" s="33"/>
      <c r="K474" s="1"/>
      <c r="L474" s="1" t="b">
        <v>0</v>
      </c>
      <c r="M474" s="1"/>
      <c r="N474" s="1" t="b">
        <v>0</v>
      </c>
    </row>
    <row r="475" spans="1:14">
      <c r="A475" s="29" t="str">
        <f t="shared" si="1"/>
        <v/>
      </c>
      <c r="B475" s="30"/>
      <c r="C475" s="30" t="str">
        <f>IFERROR(VLOOKUP($B475,' Fridge Tracking'!$A$3:$J$999,9,FALSE), "")</f>
        <v/>
      </c>
      <c r="D475" s="31" t="str">
        <f>IFERROR(VLOOKUP($B475,' Fridge Tracking'!$A$3:$J$999,8,FALSE), "")</f>
        <v/>
      </c>
      <c r="E475" s="31" t="str">
        <f>IFERROR(VLOOKUP($B475,' Fridge Tracking'!$A$3:$J$999,6,FALSE), "")</f>
        <v/>
      </c>
      <c r="F475" s="1" t="b">
        <v>0</v>
      </c>
      <c r="H475" s="33"/>
      <c r="I475" s="33"/>
      <c r="J475" s="33"/>
      <c r="K475" s="1"/>
      <c r="L475" s="1" t="b">
        <v>0</v>
      </c>
      <c r="M475" s="1"/>
      <c r="N475" s="1" t="b">
        <v>0</v>
      </c>
    </row>
    <row r="476" spans="1:14">
      <c r="A476" s="29" t="str">
        <f t="shared" si="1"/>
        <v/>
      </c>
      <c r="B476" s="30"/>
      <c r="C476" s="30" t="str">
        <f>IFERROR(VLOOKUP($B476,' Fridge Tracking'!$A$3:$J$999,9,FALSE), "")</f>
        <v/>
      </c>
      <c r="D476" s="31" t="str">
        <f>IFERROR(VLOOKUP($B476,' Fridge Tracking'!$A$3:$J$999,8,FALSE), "")</f>
        <v/>
      </c>
      <c r="E476" s="31" t="str">
        <f>IFERROR(VLOOKUP($B476,' Fridge Tracking'!$A$3:$J$999,6,FALSE), "")</f>
        <v/>
      </c>
      <c r="F476" s="1" t="b">
        <v>0</v>
      </c>
      <c r="H476" s="33"/>
      <c r="I476" s="33"/>
      <c r="J476" s="33"/>
      <c r="K476" s="1"/>
      <c r="L476" s="1" t="b">
        <v>0</v>
      </c>
      <c r="M476" s="1"/>
      <c r="N476" s="1" t="b">
        <v>0</v>
      </c>
    </row>
    <row r="477" spans="1:14">
      <c r="A477" s="29" t="str">
        <f t="shared" si="1"/>
        <v/>
      </c>
      <c r="B477" s="30"/>
      <c r="C477" s="30" t="str">
        <f>IFERROR(VLOOKUP($B477,' Fridge Tracking'!$A$3:$J$999,9,FALSE), "")</f>
        <v/>
      </c>
      <c r="D477" s="31" t="str">
        <f>IFERROR(VLOOKUP($B477,' Fridge Tracking'!$A$3:$J$999,8,FALSE), "")</f>
        <v/>
      </c>
      <c r="E477" s="31" t="str">
        <f>IFERROR(VLOOKUP($B477,' Fridge Tracking'!$A$3:$J$999,6,FALSE), "")</f>
        <v/>
      </c>
      <c r="F477" s="1" t="b">
        <v>0</v>
      </c>
      <c r="H477" s="33"/>
      <c r="I477" s="33"/>
      <c r="J477" s="33"/>
      <c r="K477" s="1"/>
      <c r="L477" s="1" t="b">
        <v>0</v>
      </c>
      <c r="M477" s="1"/>
      <c r="N477" s="1" t="b">
        <v>0</v>
      </c>
    </row>
    <row r="478" spans="1:14">
      <c r="A478" s="29" t="str">
        <f t="shared" si="1"/>
        <v/>
      </c>
      <c r="B478" s="30"/>
      <c r="C478" s="30" t="str">
        <f>IFERROR(VLOOKUP($B478,' Fridge Tracking'!$A$3:$J$999,9,FALSE), "")</f>
        <v/>
      </c>
      <c r="D478" s="31" t="str">
        <f>IFERROR(VLOOKUP($B478,' Fridge Tracking'!$A$3:$J$999,8,FALSE), "")</f>
        <v/>
      </c>
      <c r="E478" s="31" t="str">
        <f>IFERROR(VLOOKUP($B478,' Fridge Tracking'!$A$3:$J$999,6,FALSE), "")</f>
        <v/>
      </c>
      <c r="F478" s="1" t="b">
        <v>0</v>
      </c>
      <c r="H478" s="33"/>
      <c r="I478" s="33"/>
      <c r="J478" s="33"/>
      <c r="K478" s="1"/>
      <c r="L478" s="1" t="b">
        <v>0</v>
      </c>
      <c r="M478" s="1"/>
      <c r="N478" s="1" t="b">
        <v>0</v>
      </c>
    </row>
    <row r="479" spans="1:14">
      <c r="A479" s="29" t="str">
        <f t="shared" si="1"/>
        <v/>
      </c>
      <c r="B479" s="30"/>
      <c r="C479" s="30" t="str">
        <f>IFERROR(VLOOKUP($B479,' Fridge Tracking'!$A$3:$J$999,9,FALSE), "")</f>
        <v/>
      </c>
      <c r="D479" s="31" t="str">
        <f>IFERROR(VLOOKUP($B479,' Fridge Tracking'!$A$3:$J$999,8,FALSE), "")</f>
        <v/>
      </c>
      <c r="E479" s="31" t="str">
        <f>IFERROR(VLOOKUP($B479,' Fridge Tracking'!$A$3:$J$999,6,FALSE), "")</f>
        <v/>
      </c>
      <c r="F479" s="1" t="b">
        <v>0</v>
      </c>
      <c r="H479" s="33"/>
      <c r="I479" s="33"/>
      <c r="J479" s="33"/>
      <c r="K479" s="1"/>
      <c r="L479" s="1" t="b">
        <v>0</v>
      </c>
      <c r="M479" s="1"/>
      <c r="N479" s="1" t="b">
        <v>0</v>
      </c>
    </row>
    <row r="480" spans="1:14">
      <c r="A480" s="29" t="str">
        <f t="shared" si="1"/>
        <v/>
      </c>
      <c r="B480" s="30"/>
      <c r="C480" s="30" t="str">
        <f>IFERROR(VLOOKUP($B480,' Fridge Tracking'!$A$3:$J$999,9,FALSE), "")</f>
        <v/>
      </c>
      <c r="D480" s="31" t="str">
        <f>IFERROR(VLOOKUP($B480,' Fridge Tracking'!$A$3:$J$999,8,FALSE), "")</f>
        <v/>
      </c>
      <c r="E480" s="31" t="str">
        <f>IFERROR(VLOOKUP($B480,' Fridge Tracking'!$A$3:$J$999,6,FALSE), "")</f>
        <v/>
      </c>
      <c r="F480" s="1" t="b">
        <v>0</v>
      </c>
      <c r="H480" s="33"/>
      <c r="I480" s="33"/>
      <c r="J480" s="33"/>
      <c r="K480" s="1"/>
      <c r="L480" s="1" t="b">
        <v>0</v>
      </c>
      <c r="M480" s="1"/>
      <c r="N480" s="1" t="b">
        <v>0</v>
      </c>
    </row>
    <row r="481" spans="1:14">
      <c r="A481" s="29" t="str">
        <f t="shared" si="1"/>
        <v/>
      </c>
      <c r="B481" s="30"/>
      <c r="C481" s="30" t="str">
        <f>IFERROR(VLOOKUP($B481,' Fridge Tracking'!$A$3:$J$999,9,FALSE), "")</f>
        <v/>
      </c>
      <c r="D481" s="31" t="str">
        <f>IFERROR(VLOOKUP($B481,' Fridge Tracking'!$A$3:$J$999,8,FALSE), "")</f>
        <v/>
      </c>
      <c r="E481" s="31" t="str">
        <f>IFERROR(VLOOKUP($B481,' Fridge Tracking'!$A$3:$J$999,6,FALSE), "")</f>
        <v/>
      </c>
      <c r="F481" s="1" t="b">
        <v>0</v>
      </c>
      <c r="H481" s="33"/>
      <c r="I481" s="33"/>
      <c r="J481" s="33"/>
      <c r="K481" s="1"/>
      <c r="L481" s="1" t="b">
        <v>0</v>
      </c>
      <c r="M481" s="1"/>
      <c r="N481" s="1" t="b">
        <v>0</v>
      </c>
    </row>
    <row r="482" spans="1:14">
      <c r="A482" s="29" t="str">
        <f t="shared" si="1"/>
        <v/>
      </c>
      <c r="B482" s="30"/>
      <c r="C482" s="30" t="str">
        <f>IFERROR(VLOOKUP($B482,' Fridge Tracking'!$A$3:$J$999,9,FALSE), "")</f>
        <v/>
      </c>
      <c r="D482" s="31" t="str">
        <f>IFERROR(VLOOKUP($B482,' Fridge Tracking'!$A$3:$J$999,8,FALSE), "")</f>
        <v/>
      </c>
      <c r="E482" s="31" t="str">
        <f>IFERROR(VLOOKUP($B482,' Fridge Tracking'!$A$3:$J$999,6,FALSE), "")</f>
        <v/>
      </c>
      <c r="F482" s="1" t="b">
        <v>0</v>
      </c>
      <c r="H482" s="33"/>
      <c r="I482" s="33"/>
      <c r="J482" s="33"/>
      <c r="K482" s="1"/>
      <c r="L482" s="1" t="b">
        <v>0</v>
      </c>
      <c r="M482" s="1"/>
      <c r="N482" s="1" t="b">
        <v>0</v>
      </c>
    </row>
    <row r="483" spans="1:14">
      <c r="A483" s="29" t="str">
        <f t="shared" si="1"/>
        <v/>
      </c>
      <c r="B483" s="30"/>
      <c r="C483" s="30" t="str">
        <f>IFERROR(VLOOKUP($B483,' Fridge Tracking'!$A$3:$J$999,9,FALSE), "")</f>
        <v/>
      </c>
      <c r="D483" s="31" t="str">
        <f>IFERROR(VLOOKUP($B483,' Fridge Tracking'!$A$3:$J$999,8,FALSE), "")</f>
        <v/>
      </c>
      <c r="E483" s="31" t="str">
        <f>IFERROR(VLOOKUP($B483,' Fridge Tracking'!$A$3:$J$999,6,FALSE), "")</f>
        <v/>
      </c>
      <c r="F483" s="1" t="b">
        <v>0</v>
      </c>
      <c r="H483" s="33"/>
      <c r="I483" s="33"/>
      <c r="J483" s="33"/>
      <c r="K483" s="1"/>
      <c r="L483" s="1" t="b">
        <v>0</v>
      </c>
      <c r="M483" s="1"/>
      <c r="N483" s="1" t="b">
        <v>0</v>
      </c>
    </row>
    <row r="484" spans="1:14">
      <c r="A484" s="29" t="str">
        <f t="shared" si="1"/>
        <v/>
      </c>
      <c r="B484" s="30"/>
      <c r="C484" s="30" t="str">
        <f>IFERROR(VLOOKUP($B484,' Fridge Tracking'!$A$3:$J$999,9,FALSE), "")</f>
        <v/>
      </c>
      <c r="D484" s="31" t="str">
        <f>IFERROR(VLOOKUP($B484,' Fridge Tracking'!$A$3:$J$999,8,FALSE), "")</f>
        <v/>
      </c>
      <c r="E484" s="31" t="str">
        <f>IFERROR(VLOOKUP($B484,' Fridge Tracking'!$A$3:$J$999,6,FALSE), "")</f>
        <v/>
      </c>
      <c r="F484" s="1" t="b">
        <v>0</v>
      </c>
      <c r="H484" s="33"/>
      <c r="I484" s="33"/>
      <c r="J484" s="33"/>
      <c r="K484" s="1"/>
      <c r="L484" s="1" t="b">
        <v>0</v>
      </c>
      <c r="M484" s="1"/>
      <c r="N484" s="1" t="b">
        <v>0</v>
      </c>
    </row>
    <row r="485" spans="1:14">
      <c r="A485" s="29" t="str">
        <f t="shared" si="1"/>
        <v/>
      </c>
      <c r="B485" s="30"/>
      <c r="C485" s="30" t="str">
        <f>IFERROR(VLOOKUP($B485,' Fridge Tracking'!$A$3:$J$999,9,FALSE), "")</f>
        <v/>
      </c>
      <c r="D485" s="31" t="str">
        <f>IFERROR(VLOOKUP($B485,' Fridge Tracking'!$A$3:$J$999,8,FALSE), "")</f>
        <v/>
      </c>
      <c r="E485" s="31" t="str">
        <f>IFERROR(VLOOKUP($B485,' Fridge Tracking'!$A$3:$J$999,6,FALSE), "")</f>
        <v/>
      </c>
      <c r="F485" s="1" t="b">
        <v>0</v>
      </c>
      <c r="H485" s="33"/>
      <c r="I485" s="33"/>
      <c r="J485" s="33"/>
      <c r="K485" s="1"/>
      <c r="L485" s="1" t="b">
        <v>0</v>
      </c>
      <c r="M485" s="1"/>
      <c r="N485" s="1" t="b">
        <v>0</v>
      </c>
    </row>
    <row r="486" spans="1:14">
      <c r="A486" s="29" t="str">
        <f t="shared" si="1"/>
        <v/>
      </c>
      <c r="B486" s="30"/>
      <c r="C486" s="30" t="str">
        <f>IFERROR(VLOOKUP($B486,' Fridge Tracking'!$A$3:$J$999,9,FALSE), "")</f>
        <v/>
      </c>
      <c r="D486" s="31" t="str">
        <f>IFERROR(VLOOKUP($B486,' Fridge Tracking'!$A$3:$J$999,8,FALSE), "")</f>
        <v/>
      </c>
      <c r="E486" s="31" t="str">
        <f>IFERROR(VLOOKUP($B486,' Fridge Tracking'!$A$3:$J$999,6,FALSE), "")</f>
        <v/>
      </c>
      <c r="F486" s="1" t="b">
        <v>0</v>
      </c>
      <c r="H486" s="33"/>
      <c r="I486" s="33"/>
      <c r="J486" s="33"/>
      <c r="K486" s="1"/>
      <c r="L486" s="1" t="b">
        <v>0</v>
      </c>
      <c r="M486" s="1"/>
      <c r="N486" s="1" t="b">
        <v>0</v>
      </c>
    </row>
    <row r="487" spans="1:14">
      <c r="A487" s="29" t="str">
        <f t="shared" si="1"/>
        <v/>
      </c>
      <c r="B487" s="30"/>
      <c r="C487" s="30" t="str">
        <f>IFERROR(VLOOKUP($B487,' Fridge Tracking'!$A$3:$J$999,9,FALSE), "")</f>
        <v/>
      </c>
      <c r="D487" s="31" t="str">
        <f>IFERROR(VLOOKUP($B487,' Fridge Tracking'!$A$3:$J$999,8,FALSE), "")</f>
        <v/>
      </c>
      <c r="E487" s="31" t="str">
        <f>IFERROR(VLOOKUP($B487,' Fridge Tracking'!$A$3:$J$999,6,FALSE), "")</f>
        <v/>
      </c>
      <c r="F487" s="1" t="b">
        <v>0</v>
      </c>
      <c r="H487" s="33"/>
      <c r="I487" s="33"/>
      <c r="J487" s="33"/>
      <c r="K487" s="1"/>
      <c r="L487" s="1" t="b">
        <v>0</v>
      </c>
      <c r="M487" s="1"/>
      <c r="N487" s="1" t="b">
        <v>0</v>
      </c>
    </row>
    <row r="488" spans="1:14">
      <c r="A488" s="29" t="str">
        <f t="shared" si="1"/>
        <v/>
      </c>
      <c r="B488" s="30"/>
      <c r="C488" s="30" t="str">
        <f>IFERROR(VLOOKUP($B488,' Fridge Tracking'!$A$3:$J$999,9,FALSE), "")</f>
        <v/>
      </c>
      <c r="D488" s="31" t="str">
        <f>IFERROR(VLOOKUP($B488,' Fridge Tracking'!$A$3:$J$999,8,FALSE), "")</f>
        <v/>
      </c>
      <c r="E488" s="31" t="str">
        <f>IFERROR(VLOOKUP($B488,' Fridge Tracking'!$A$3:$J$999,6,FALSE), "")</f>
        <v/>
      </c>
      <c r="F488" s="1" t="b">
        <v>0</v>
      </c>
      <c r="H488" s="33"/>
      <c r="I488" s="33"/>
      <c r="J488" s="33"/>
      <c r="K488" s="1"/>
      <c r="L488" s="1" t="b">
        <v>0</v>
      </c>
      <c r="M488" s="1"/>
      <c r="N488" s="1" t="b">
        <v>0</v>
      </c>
    </row>
    <row r="489" spans="1:14">
      <c r="A489" s="29" t="str">
        <f t="shared" si="1"/>
        <v/>
      </c>
      <c r="B489" s="30"/>
      <c r="C489" s="30" t="str">
        <f>IFERROR(VLOOKUP($B489,' Fridge Tracking'!$A$3:$J$999,9,FALSE), "")</f>
        <v/>
      </c>
      <c r="D489" s="31" t="str">
        <f>IFERROR(VLOOKUP($B489,' Fridge Tracking'!$A$3:$J$999,8,FALSE), "")</f>
        <v/>
      </c>
      <c r="E489" s="31" t="str">
        <f>IFERROR(VLOOKUP($B489,' Fridge Tracking'!$A$3:$J$999,6,FALSE), "")</f>
        <v/>
      </c>
      <c r="F489" s="1" t="b">
        <v>0</v>
      </c>
      <c r="H489" s="33"/>
      <c r="I489" s="33"/>
      <c r="J489" s="33"/>
      <c r="K489" s="1"/>
      <c r="L489" s="1" t="b">
        <v>0</v>
      </c>
      <c r="M489" s="1"/>
      <c r="N489" s="1" t="b">
        <v>0</v>
      </c>
    </row>
    <row r="490" spans="1:14">
      <c r="A490" s="29" t="str">
        <f t="shared" si="1"/>
        <v/>
      </c>
      <c r="B490" s="30"/>
      <c r="C490" s="30" t="str">
        <f>IFERROR(VLOOKUP($B490,' Fridge Tracking'!$A$3:$J$999,9,FALSE), "")</f>
        <v/>
      </c>
      <c r="D490" s="31" t="str">
        <f>IFERROR(VLOOKUP($B490,' Fridge Tracking'!$A$3:$J$999,8,FALSE), "")</f>
        <v/>
      </c>
      <c r="E490" s="31" t="str">
        <f>IFERROR(VLOOKUP($B490,' Fridge Tracking'!$A$3:$J$999,6,FALSE), "")</f>
        <v/>
      </c>
      <c r="F490" s="1" t="b">
        <v>0</v>
      </c>
      <c r="H490" s="33"/>
      <c r="I490" s="33"/>
      <c r="J490" s="33"/>
      <c r="K490" s="1"/>
      <c r="L490" s="1" t="b">
        <v>0</v>
      </c>
      <c r="M490" s="1"/>
      <c r="N490" s="1" t="b">
        <v>0</v>
      </c>
    </row>
    <row r="491" spans="1:14">
      <c r="A491" s="29" t="str">
        <f t="shared" si="1"/>
        <v/>
      </c>
      <c r="B491" s="30"/>
      <c r="C491" s="30" t="str">
        <f>IFERROR(VLOOKUP($B491,' Fridge Tracking'!$A$3:$J$999,9,FALSE), "")</f>
        <v/>
      </c>
      <c r="D491" s="31" t="str">
        <f>IFERROR(VLOOKUP($B491,' Fridge Tracking'!$A$3:$J$999,8,FALSE), "")</f>
        <v/>
      </c>
      <c r="E491" s="31" t="str">
        <f>IFERROR(VLOOKUP($B491,' Fridge Tracking'!$A$3:$J$999,6,FALSE), "")</f>
        <v/>
      </c>
      <c r="F491" s="1" t="b">
        <v>0</v>
      </c>
      <c r="H491" s="33"/>
      <c r="I491" s="33"/>
      <c r="J491" s="33"/>
      <c r="K491" s="1"/>
      <c r="L491" s="1" t="b">
        <v>0</v>
      </c>
      <c r="M491" s="1"/>
      <c r="N491" s="1" t="b">
        <v>0</v>
      </c>
    </row>
    <row r="492" spans="1:14">
      <c r="A492" s="29" t="str">
        <f t="shared" si="1"/>
        <v/>
      </c>
      <c r="B492" s="30"/>
      <c r="C492" s="30" t="str">
        <f>IFERROR(VLOOKUP($B492,' Fridge Tracking'!$A$3:$J$999,9,FALSE), "")</f>
        <v/>
      </c>
      <c r="D492" s="31" t="str">
        <f>IFERROR(VLOOKUP($B492,' Fridge Tracking'!$A$3:$J$999,8,FALSE), "")</f>
        <v/>
      </c>
      <c r="E492" s="31" t="str">
        <f>IFERROR(VLOOKUP($B492,' Fridge Tracking'!$A$3:$J$999,6,FALSE), "")</f>
        <v/>
      </c>
      <c r="F492" s="1" t="b">
        <v>0</v>
      </c>
      <c r="H492" s="33"/>
      <c r="I492" s="33"/>
      <c r="J492" s="33"/>
      <c r="K492" s="1"/>
      <c r="L492" s="1" t="b">
        <v>0</v>
      </c>
      <c r="M492" s="1"/>
      <c r="N492" s="1" t="b">
        <v>0</v>
      </c>
    </row>
    <row r="493" spans="1:14">
      <c r="A493" s="29" t="str">
        <f t="shared" si="1"/>
        <v/>
      </c>
      <c r="B493" s="30"/>
      <c r="C493" s="30" t="str">
        <f>IFERROR(VLOOKUP($B493,' Fridge Tracking'!$A$3:$J$999,9,FALSE), "")</f>
        <v/>
      </c>
      <c r="D493" s="31" t="str">
        <f>IFERROR(VLOOKUP($B493,' Fridge Tracking'!$A$3:$J$999,8,FALSE), "")</f>
        <v/>
      </c>
      <c r="E493" s="31" t="str">
        <f>IFERROR(VLOOKUP($B493,' Fridge Tracking'!$A$3:$J$999,6,FALSE), "")</f>
        <v/>
      </c>
      <c r="F493" s="1" t="b">
        <v>0</v>
      </c>
      <c r="H493" s="33"/>
      <c r="I493" s="33"/>
      <c r="J493" s="33"/>
      <c r="K493" s="1"/>
      <c r="L493" s="1" t="b">
        <v>0</v>
      </c>
      <c r="M493" s="1"/>
      <c r="N493" s="1" t="b">
        <v>0</v>
      </c>
    </row>
    <row r="494" spans="1:14">
      <c r="A494" s="29" t="str">
        <f t="shared" si="1"/>
        <v/>
      </c>
      <c r="B494" s="30"/>
      <c r="C494" s="30" t="str">
        <f>IFERROR(VLOOKUP($B494,' Fridge Tracking'!$A$3:$J$999,9,FALSE), "")</f>
        <v/>
      </c>
      <c r="D494" s="31" t="str">
        <f>IFERROR(VLOOKUP($B494,' Fridge Tracking'!$A$3:$J$999,8,FALSE), "")</f>
        <v/>
      </c>
      <c r="E494" s="31" t="str">
        <f>IFERROR(VLOOKUP($B494,' Fridge Tracking'!$A$3:$J$999,6,FALSE), "")</f>
        <v/>
      </c>
      <c r="F494" s="1" t="b">
        <v>0</v>
      </c>
      <c r="H494" s="33"/>
      <c r="I494" s="33"/>
      <c r="J494" s="33"/>
      <c r="K494" s="1"/>
      <c r="L494" s="1" t="b">
        <v>0</v>
      </c>
      <c r="M494" s="1"/>
      <c r="N494" s="1" t="b">
        <v>0</v>
      </c>
    </row>
    <row r="495" spans="1:14">
      <c r="A495" s="29" t="str">
        <f t="shared" si="1"/>
        <v/>
      </c>
      <c r="B495" s="30"/>
      <c r="C495" s="30" t="str">
        <f>IFERROR(VLOOKUP($B495,' Fridge Tracking'!$A$3:$J$999,9,FALSE), "")</f>
        <v/>
      </c>
      <c r="D495" s="31" t="str">
        <f>IFERROR(VLOOKUP($B495,' Fridge Tracking'!$A$3:$J$999,8,FALSE), "")</f>
        <v/>
      </c>
      <c r="E495" s="31" t="str">
        <f>IFERROR(VLOOKUP($B495,' Fridge Tracking'!$A$3:$J$999,6,FALSE), "")</f>
        <v/>
      </c>
      <c r="F495" s="1" t="b">
        <v>0</v>
      </c>
      <c r="H495" s="33"/>
      <c r="I495" s="33"/>
      <c r="J495" s="33"/>
      <c r="K495" s="1"/>
      <c r="L495" s="1" t="b">
        <v>0</v>
      </c>
      <c r="M495" s="1"/>
      <c r="N495" s="1" t="b">
        <v>0</v>
      </c>
    </row>
    <row r="496" spans="1:14">
      <c r="A496" s="29" t="str">
        <f t="shared" si="1"/>
        <v/>
      </c>
      <c r="B496" s="30"/>
      <c r="C496" s="30" t="str">
        <f>IFERROR(VLOOKUP($B496,' Fridge Tracking'!$A$3:$J$999,9,FALSE), "")</f>
        <v/>
      </c>
      <c r="D496" s="31" t="str">
        <f>IFERROR(VLOOKUP($B496,' Fridge Tracking'!$A$3:$J$999,8,FALSE), "")</f>
        <v/>
      </c>
      <c r="E496" s="31" t="str">
        <f>IFERROR(VLOOKUP($B496,' Fridge Tracking'!$A$3:$J$999,6,FALSE), "")</f>
        <v/>
      </c>
      <c r="F496" s="1" t="b">
        <v>0</v>
      </c>
      <c r="H496" s="33"/>
      <c r="I496" s="33"/>
      <c r="J496" s="33"/>
      <c r="K496" s="1"/>
      <c r="L496" s="1" t="b">
        <v>0</v>
      </c>
      <c r="M496" s="1"/>
      <c r="N496" s="1" t="b">
        <v>0</v>
      </c>
    </row>
    <row r="497" spans="1:14">
      <c r="A497" s="29" t="str">
        <f t="shared" si="1"/>
        <v/>
      </c>
      <c r="B497" s="30"/>
      <c r="C497" s="30" t="str">
        <f>IFERROR(VLOOKUP($B497,' Fridge Tracking'!$A$3:$J$999,9,FALSE), "")</f>
        <v/>
      </c>
      <c r="D497" s="31" t="str">
        <f>IFERROR(VLOOKUP($B497,' Fridge Tracking'!$A$3:$J$999,8,FALSE), "")</f>
        <v/>
      </c>
      <c r="E497" s="31" t="str">
        <f>IFERROR(VLOOKUP($B497,' Fridge Tracking'!$A$3:$J$999,6,FALSE), "")</f>
        <v/>
      </c>
      <c r="F497" s="1" t="b">
        <v>0</v>
      </c>
      <c r="H497" s="33"/>
      <c r="I497" s="33"/>
      <c r="J497" s="33"/>
      <c r="K497" s="1"/>
      <c r="L497" s="1" t="b">
        <v>0</v>
      </c>
      <c r="M497" s="1"/>
      <c r="N497" s="1" t="b">
        <v>0</v>
      </c>
    </row>
    <row r="498" spans="1:14">
      <c r="A498" s="29" t="str">
        <f t="shared" si="1"/>
        <v/>
      </c>
      <c r="B498" s="30"/>
      <c r="C498" s="30" t="str">
        <f>IFERROR(VLOOKUP($B498,' Fridge Tracking'!$A$3:$J$999,9,FALSE), "")</f>
        <v/>
      </c>
      <c r="D498" s="31" t="str">
        <f>IFERROR(VLOOKUP($B498,' Fridge Tracking'!$A$3:$J$999,8,FALSE), "")</f>
        <v/>
      </c>
      <c r="E498" s="31" t="str">
        <f>IFERROR(VLOOKUP($B498,' Fridge Tracking'!$A$3:$J$999,6,FALSE), "")</f>
        <v/>
      </c>
      <c r="F498" s="1" t="b">
        <v>0</v>
      </c>
      <c r="H498" s="33"/>
      <c r="I498" s="33"/>
      <c r="J498" s="33"/>
      <c r="K498" s="1"/>
      <c r="L498" s="1" t="b">
        <v>0</v>
      </c>
      <c r="M498" s="1"/>
      <c r="N498" s="1" t="b">
        <v>0</v>
      </c>
    </row>
    <row r="499" spans="1:14">
      <c r="A499" s="29" t="str">
        <f t="shared" si="1"/>
        <v/>
      </c>
      <c r="B499" s="30"/>
      <c r="C499" s="30" t="str">
        <f>IFERROR(VLOOKUP($B499,' Fridge Tracking'!$A$3:$J$999,9,FALSE), "")</f>
        <v/>
      </c>
      <c r="D499" s="31" t="str">
        <f>IFERROR(VLOOKUP($B499,' Fridge Tracking'!$A$3:$J$999,8,FALSE), "")</f>
        <v/>
      </c>
      <c r="E499" s="31" t="str">
        <f>IFERROR(VLOOKUP($B499,' Fridge Tracking'!$A$3:$J$999,6,FALSE), "")</f>
        <v/>
      </c>
      <c r="F499" s="1" t="b">
        <v>0</v>
      </c>
      <c r="H499" s="33"/>
      <c r="I499" s="33"/>
      <c r="J499" s="33"/>
      <c r="K499" s="1"/>
      <c r="L499" s="1" t="b">
        <v>0</v>
      </c>
      <c r="M499" s="1"/>
      <c r="N499" s="1" t="b">
        <v>0</v>
      </c>
    </row>
    <row r="500" spans="1:14">
      <c r="A500" s="29" t="str">
        <f t="shared" si="1"/>
        <v/>
      </c>
      <c r="B500" s="30"/>
      <c r="C500" s="30" t="str">
        <f>IFERROR(VLOOKUP($B500,' Fridge Tracking'!$A$3:$J$999,9,FALSE), "")</f>
        <v/>
      </c>
      <c r="D500" s="31" t="str">
        <f>IFERROR(VLOOKUP($B500,' Fridge Tracking'!$A$3:$J$999,8,FALSE), "")</f>
        <v/>
      </c>
      <c r="E500" s="31" t="str">
        <f>IFERROR(VLOOKUP($B500,' Fridge Tracking'!$A$3:$J$999,6,FALSE), "")</f>
        <v/>
      </c>
      <c r="F500" s="1" t="b">
        <v>0</v>
      </c>
      <c r="H500" s="33"/>
      <c r="I500" s="33"/>
      <c r="J500" s="33"/>
      <c r="K500" s="1"/>
      <c r="L500" s="1" t="b">
        <v>0</v>
      </c>
      <c r="M500" s="1"/>
      <c r="N500" s="1" t="b">
        <v>0</v>
      </c>
    </row>
    <row r="501" spans="1:14">
      <c r="A501" s="29" t="str">
        <f t="shared" si="1"/>
        <v/>
      </c>
      <c r="B501" s="30"/>
      <c r="C501" s="30" t="str">
        <f>IFERROR(VLOOKUP($B501,' Fridge Tracking'!$A$3:$J$999,9,FALSE), "")</f>
        <v/>
      </c>
      <c r="D501" s="31" t="str">
        <f>IFERROR(VLOOKUP($B501,' Fridge Tracking'!$A$3:$J$999,8,FALSE), "")</f>
        <v/>
      </c>
      <c r="E501" s="31" t="str">
        <f>IFERROR(VLOOKUP($B501,' Fridge Tracking'!$A$3:$J$999,6,FALSE), "")</f>
        <v/>
      </c>
      <c r="F501" s="1" t="b">
        <v>0</v>
      </c>
      <c r="H501" s="33"/>
      <c r="I501" s="33"/>
      <c r="J501" s="33"/>
      <c r="K501" s="1"/>
      <c r="L501" s="1" t="b">
        <v>0</v>
      </c>
      <c r="M501" s="1"/>
      <c r="N501" s="1" t="b">
        <v>0</v>
      </c>
    </row>
    <row r="502" spans="1:14">
      <c r="A502" s="29" t="str">
        <f t="shared" si="1"/>
        <v/>
      </c>
      <c r="B502" s="30"/>
      <c r="C502" s="30" t="str">
        <f>IFERROR(VLOOKUP($B502,' Fridge Tracking'!$A$3:$J$999,9,FALSE), "")</f>
        <v/>
      </c>
      <c r="D502" s="31" t="str">
        <f>IFERROR(VLOOKUP($B502,' Fridge Tracking'!$A$3:$J$999,8,FALSE), "")</f>
        <v/>
      </c>
      <c r="E502" s="31" t="str">
        <f>IFERROR(VLOOKUP($B502,' Fridge Tracking'!$A$3:$J$999,6,FALSE), "")</f>
        <v/>
      </c>
      <c r="F502" s="1" t="b">
        <v>0</v>
      </c>
      <c r="H502" s="33"/>
      <c r="I502" s="33"/>
      <c r="J502" s="33"/>
      <c r="K502" s="1"/>
      <c r="L502" s="1" t="b">
        <v>0</v>
      </c>
      <c r="M502" s="1"/>
      <c r="N502" s="1" t="b">
        <v>0</v>
      </c>
    </row>
    <row r="503" spans="1:14">
      <c r="A503" s="29" t="str">
        <f t="shared" si="1"/>
        <v/>
      </c>
      <c r="B503" s="30"/>
      <c r="C503" s="30" t="str">
        <f>IFERROR(VLOOKUP($B503,' Fridge Tracking'!$A$3:$J$999,9,FALSE), "")</f>
        <v/>
      </c>
      <c r="D503" s="31" t="str">
        <f>IFERROR(VLOOKUP($B503,' Fridge Tracking'!$A$3:$J$999,8,FALSE), "")</f>
        <v/>
      </c>
      <c r="E503" s="31" t="str">
        <f>IFERROR(VLOOKUP($B503,' Fridge Tracking'!$A$3:$J$999,6,FALSE), "")</f>
        <v/>
      </c>
      <c r="F503" s="1" t="b">
        <v>0</v>
      </c>
      <c r="H503" s="33"/>
      <c r="I503" s="33"/>
      <c r="J503" s="33"/>
      <c r="K503" s="1"/>
      <c r="L503" s="1" t="b">
        <v>0</v>
      </c>
      <c r="M503" s="1"/>
      <c r="N503" s="1" t="b">
        <v>0</v>
      </c>
    </row>
    <row r="504" spans="1:14">
      <c r="A504" s="29" t="str">
        <f t="shared" si="1"/>
        <v/>
      </c>
      <c r="B504" s="30"/>
      <c r="C504" s="30" t="str">
        <f>IFERROR(VLOOKUP($B504,' Fridge Tracking'!$A$3:$J$999,9,FALSE), "")</f>
        <v/>
      </c>
      <c r="D504" s="31" t="str">
        <f>IFERROR(VLOOKUP($B504,' Fridge Tracking'!$A$3:$J$999,8,FALSE), "")</f>
        <v/>
      </c>
      <c r="E504" s="31" t="str">
        <f>IFERROR(VLOOKUP($B504,' Fridge Tracking'!$A$3:$J$999,6,FALSE), "")</f>
        <v/>
      </c>
      <c r="F504" s="1" t="b">
        <v>0</v>
      </c>
      <c r="H504" s="33"/>
      <c r="I504" s="33"/>
      <c r="J504" s="33"/>
      <c r="K504" s="1"/>
      <c r="L504" s="1" t="b">
        <v>0</v>
      </c>
      <c r="M504" s="1"/>
      <c r="N504" s="1" t="b">
        <v>0</v>
      </c>
    </row>
    <row r="505" spans="1:14">
      <c r="A505" s="29" t="str">
        <f t="shared" si="1"/>
        <v/>
      </c>
      <c r="B505" s="30"/>
      <c r="C505" s="30" t="str">
        <f>IFERROR(VLOOKUP($B505,' Fridge Tracking'!$A$3:$J$999,9,FALSE), "")</f>
        <v/>
      </c>
      <c r="D505" s="31" t="str">
        <f>IFERROR(VLOOKUP($B505,' Fridge Tracking'!$A$3:$J$999,8,FALSE), "")</f>
        <v/>
      </c>
      <c r="E505" s="31" t="str">
        <f>IFERROR(VLOOKUP($B505,' Fridge Tracking'!$A$3:$J$999,6,FALSE), "")</f>
        <v/>
      </c>
      <c r="F505" s="1" t="b">
        <v>0</v>
      </c>
      <c r="H505" s="33"/>
      <c r="I505" s="33"/>
      <c r="J505" s="33"/>
      <c r="K505" s="1"/>
      <c r="L505" s="1" t="b">
        <v>0</v>
      </c>
      <c r="M505" s="1"/>
      <c r="N505" s="1" t="b">
        <v>0</v>
      </c>
    </row>
    <row r="506" spans="1:14">
      <c r="A506" s="29" t="str">
        <f t="shared" si="1"/>
        <v/>
      </c>
      <c r="B506" s="30"/>
      <c r="C506" s="30" t="str">
        <f>IFERROR(VLOOKUP($B506,' Fridge Tracking'!$A$3:$J$999,9,FALSE), "")</f>
        <v/>
      </c>
      <c r="D506" s="31" t="str">
        <f>IFERROR(VLOOKUP($B506,' Fridge Tracking'!$A$3:$J$999,8,FALSE), "")</f>
        <v/>
      </c>
      <c r="E506" s="31" t="str">
        <f>IFERROR(VLOOKUP($B506,' Fridge Tracking'!$A$3:$J$999,6,FALSE), "")</f>
        <v/>
      </c>
      <c r="F506" s="1" t="b">
        <v>0</v>
      </c>
      <c r="H506" s="33"/>
      <c r="I506" s="33"/>
      <c r="J506" s="33"/>
      <c r="K506" s="1"/>
      <c r="L506" s="1" t="b">
        <v>0</v>
      </c>
      <c r="M506" s="1"/>
      <c r="N506" s="1" t="b">
        <v>0</v>
      </c>
    </row>
    <row r="507" spans="1:14">
      <c r="A507" s="29" t="str">
        <f t="shared" si="1"/>
        <v/>
      </c>
      <c r="B507" s="30"/>
      <c r="C507" s="30" t="str">
        <f>IFERROR(VLOOKUP($B507,' Fridge Tracking'!$A$3:$J$999,9,FALSE), "")</f>
        <v/>
      </c>
      <c r="D507" s="31" t="str">
        <f>IFERROR(VLOOKUP($B507,' Fridge Tracking'!$A$3:$J$999,8,FALSE), "")</f>
        <v/>
      </c>
      <c r="E507" s="31" t="str">
        <f>IFERROR(VLOOKUP($B507,' Fridge Tracking'!$A$3:$J$999,6,FALSE), "")</f>
        <v/>
      </c>
      <c r="F507" s="1" t="b">
        <v>0</v>
      </c>
      <c r="H507" s="33"/>
      <c r="I507" s="33"/>
      <c r="J507" s="33"/>
      <c r="K507" s="1"/>
      <c r="L507" s="1" t="b">
        <v>0</v>
      </c>
      <c r="M507" s="1"/>
      <c r="N507" s="1" t="b">
        <v>0</v>
      </c>
    </row>
    <row r="508" spans="1:14">
      <c r="A508" s="29" t="str">
        <f t="shared" si="1"/>
        <v/>
      </c>
      <c r="B508" s="30"/>
      <c r="C508" s="30" t="str">
        <f>IFERROR(VLOOKUP($B508,' Fridge Tracking'!$A$3:$J$999,9,FALSE), "")</f>
        <v/>
      </c>
      <c r="D508" s="31" t="str">
        <f>IFERROR(VLOOKUP($B508,' Fridge Tracking'!$A$3:$J$999,8,FALSE), "")</f>
        <v/>
      </c>
      <c r="E508" s="31" t="str">
        <f>IFERROR(VLOOKUP($B508,' Fridge Tracking'!$A$3:$J$999,6,FALSE), "")</f>
        <v/>
      </c>
      <c r="F508" s="1" t="b">
        <v>0</v>
      </c>
      <c r="H508" s="33"/>
      <c r="I508" s="33"/>
      <c r="J508" s="33"/>
      <c r="K508" s="1"/>
      <c r="L508" s="1" t="b">
        <v>0</v>
      </c>
      <c r="M508" s="1"/>
      <c r="N508" s="1" t="b">
        <v>0</v>
      </c>
    </row>
    <row r="509" spans="1:14">
      <c r="A509" s="29" t="str">
        <f t="shared" si="1"/>
        <v/>
      </c>
      <c r="B509" s="30"/>
      <c r="C509" s="30" t="str">
        <f>IFERROR(VLOOKUP($B509,' Fridge Tracking'!$A$3:$J$999,9,FALSE), "")</f>
        <v/>
      </c>
      <c r="D509" s="31" t="str">
        <f>IFERROR(VLOOKUP($B509,' Fridge Tracking'!$A$3:$J$999,8,FALSE), "")</f>
        <v/>
      </c>
      <c r="E509" s="31" t="str">
        <f>IFERROR(VLOOKUP($B509,' Fridge Tracking'!$A$3:$J$999,6,FALSE), "")</f>
        <v/>
      </c>
      <c r="F509" s="1" t="b">
        <v>0</v>
      </c>
      <c r="H509" s="33"/>
      <c r="I509" s="33"/>
      <c r="J509" s="33"/>
      <c r="K509" s="1"/>
      <c r="L509" s="1" t="b">
        <v>0</v>
      </c>
      <c r="M509" s="1"/>
      <c r="N509" s="1" t="b">
        <v>0</v>
      </c>
    </row>
    <row r="510" spans="1:14">
      <c r="A510" s="29" t="str">
        <f t="shared" si="1"/>
        <v/>
      </c>
      <c r="B510" s="30"/>
      <c r="C510" s="30" t="str">
        <f>IFERROR(VLOOKUP($B510,' Fridge Tracking'!$A$3:$J$999,9,FALSE), "")</f>
        <v/>
      </c>
      <c r="D510" s="31" t="str">
        <f>IFERROR(VLOOKUP($B510,' Fridge Tracking'!$A$3:$J$999,8,FALSE), "")</f>
        <v/>
      </c>
      <c r="E510" s="31" t="str">
        <f>IFERROR(VLOOKUP($B510,' Fridge Tracking'!$A$3:$J$999,6,FALSE), "")</f>
        <v/>
      </c>
      <c r="F510" s="1" t="b">
        <v>0</v>
      </c>
      <c r="H510" s="33"/>
      <c r="I510" s="33"/>
      <c r="J510" s="33"/>
      <c r="K510" s="1"/>
      <c r="L510" s="1" t="b">
        <v>0</v>
      </c>
      <c r="M510" s="1"/>
      <c r="N510" s="1" t="b">
        <v>0</v>
      </c>
    </row>
    <row r="511" spans="1:14">
      <c r="A511" s="29" t="str">
        <f t="shared" si="1"/>
        <v/>
      </c>
      <c r="B511" s="30"/>
      <c r="C511" s="30" t="str">
        <f>IFERROR(VLOOKUP($B511,' Fridge Tracking'!$A$3:$J$999,9,FALSE), "")</f>
        <v/>
      </c>
      <c r="D511" s="31" t="str">
        <f>IFERROR(VLOOKUP($B511,' Fridge Tracking'!$A$3:$J$999,8,FALSE), "")</f>
        <v/>
      </c>
      <c r="E511" s="31" t="str">
        <f>IFERROR(VLOOKUP($B511,' Fridge Tracking'!$A$3:$J$999,6,FALSE), "")</f>
        <v/>
      </c>
      <c r="F511" s="1" t="b">
        <v>0</v>
      </c>
      <c r="H511" s="33"/>
      <c r="I511" s="33"/>
      <c r="J511" s="33"/>
      <c r="K511" s="1"/>
      <c r="L511" s="1" t="b">
        <v>0</v>
      </c>
      <c r="M511" s="1"/>
      <c r="N511" s="1" t="b">
        <v>0</v>
      </c>
    </row>
    <row r="512" spans="1:14">
      <c r="A512" s="29" t="str">
        <f t="shared" si="1"/>
        <v/>
      </c>
      <c r="B512" s="30"/>
      <c r="C512" s="30" t="str">
        <f>IFERROR(VLOOKUP($B512,' Fridge Tracking'!$A$3:$J$999,9,FALSE), "")</f>
        <v/>
      </c>
      <c r="D512" s="31" t="str">
        <f>IFERROR(VLOOKUP($B512,' Fridge Tracking'!$A$3:$J$999,8,FALSE), "")</f>
        <v/>
      </c>
      <c r="E512" s="31" t="str">
        <f>IFERROR(VLOOKUP($B512,' Fridge Tracking'!$A$3:$J$999,6,FALSE), "")</f>
        <v/>
      </c>
      <c r="F512" s="1" t="b">
        <v>0</v>
      </c>
      <c r="H512" s="33"/>
      <c r="I512" s="33"/>
      <c r="J512" s="33"/>
      <c r="K512" s="1"/>
      <c r="L512" s="1" t="b">
        <v>0</v>
      </c>
      <c r="M512" s="1"/>
      <c r="N512" s="1" t="b">
        <v>0</v>
      </c>
    </row>
    <row r="513" spans="1:14">
      <c r="A513" s="29" t="str">
        <f t="shared" ref="A513:A767" si="2">IF(B513&lt;&gt;"","Fridge","")</f>
        <v/>
      </c>
      <c r="B513" s="30"/>
      <c r="C513" s="30" t="str">
        <f>IFERROR(VLOOKUP($B513,' Fridge Tracking'!$A$3:$J$999,9,FALSE), "")</f>
        <v/>
      </c>
      <c r="D513" s="31" t="str">
        <f>IFERROR(VLOOKUP($B513,' Fridge Tracking'!$A$3:$J$999,8,FALSE), "")</f>
        <v/>
      </c>
      <c r="E513" s="31" t="str">
        <f>IFERROR(VLOOKUP($B513,' Fridge Tracking'!$A$3:$J$999,6,FALSE), "")</f>
        <v/>
      </c>
      <c r="F513" s="1" t="b">
        <v>0</v>
      </c>
      <c r="H513" s="33"/>
      <c r="I513" s="33"/>
      <c r="J513" s="33"/>
      <c r="K513" s="1"/>
      <c r="L513" s="1" t="b">
        <v>0</v>
      </c>
      <c r="M513" s="1"/>
      <c r="N513" s="1" t="b">
        <v>0</v>
      </c>
    </row>
    <row r="514" spans="1:14">
      <c r="A514" s="29" t="str">
        <f t="shared" si="2"/>
        <v/>
      </c>
      <c r="B514" s="30"/>
      <c r="C514" s="30" t="str">
        <f>IFERROR(VLOOKUP($B514,' Fridge Tracking'!$A$3:$J$999,9,FALSE), "")</f>
        <v/>
      </c>
      <c r="D514" s="31" t="str">
        <f>IFERROR(VLOOKUP($B514,' Fridge Tracking'!$A$3:$J$999,8,FALSE), "")</f>
        <v/>
      </c>
      <c r="E514" s="31" t="str">
        <f>IFERROR(VLOOKUP($B514,' Fridge Tracking'!$A$3:$J$999,6,FALSE), "")</f>
        <v/>
      </c>
      <c r="F514" s="1" t="b">
        <v>0</v>
      </c>
      <c r="H514" s="33"/>
      <c r="I514" s="33"/>
      <c r="J514" s="33"/>
      <c r="K514" s="1"/>
      <c r="L514" s="1" t="b">
        <v>0</v>
      </c>
      <c r="M514" s="1"/>
      <c r="N514" s="1" t="b">
        <v>0</v>
      </c>
    </row>
    <row r="515" spans="1:14">
      <c r="A515" s="29" t="str">
        <f t="shared" si="2"/>
        <v/>
      </c>
      <c r="B515" s="30"/>
      <c r="C515" s="30" t="str">
        <f>IFERROR(VLOOKUP($B515,' Fridge Tracking'!$A$3:$J$999,9,FALSE), "")</f>
        <v/>
      </c>
      <c r="D515" s="31" t="str">
        <f>IFERROR(VLOOKUP($B515,' Fridge Tracking'!$A$3:$J$999,8,FALSE), "")</f>
        <v/>
      </c>
      <c r="E515" s="31" t="str">
        <f>IFERROR(VLOOKUP($B515,' Fridge Tracking'!$A$3:$J$999,6,FALSE), "")</f>
        <v/>
      </c>
      <c r="F515" s="1" t="b">
        <v>0</v>
      </c>
      <c r="H515" s="33"/>
      <c r="I515" s="33"/>
      <c r="J515" s="33"/>
      <c r="K515" s="1"/>
      <c r="L515" s="1" t="b">
        <v>0</v>
      </c>
      <c r="M515" s="1"/>
      <c r="N515" s="1" t="b">
        <v>0</v>
      </c>
    </row>
    <row r="516" spans="1:14">
      <c r="A516" s="29" t="str">
        <f t="shared" si="2"/>
        <v/>
      </c>
      <c r="B516" s="30"/>
      <c r="C516" s="30" t="str">
        <f>IFERROR(VLOOKUP($B516,' Fridge Tracking'!$A$3:$J$999,9,FALSE), "")</f>
        <v/>
      </c>
      <c r="D516" s="31" t="str">
        <f>IFERROR(VLOOKUP($B516,' Fridge Tracking'!$A$3:$J$999,8,FALSE), "")</f>
        <v/>
      </c>
      <c r="E516" s="31" t="str">
        <f>IFERROR(VLOOKUP($B516,' Fridge Tracking'!$A$3:$J$999,6,FALSE), "")</f>
        <v/>
      </c>
      <c r="F516" s="1" t="b">
        <v>0</v>
      </c>
      <c r="H516" s="33"/>
      <c r="I516" s="33"/>
      <c r="J516" s="33"/>
      <c r="K516" s="1"/>
      <c r="L516" s="1" t="b">
        <v>0</v>
      </c>
      <c r="M516" s="1"/>
      <c r="N516" s="1" t="b">
        <v>0</v>
      </c>
    </row>
    <row r="517" spans="1:14">
      <c r="A517" s="29" t="str">
        <f t="shared" si="2"/>
        <v/>
      </c>
      <c r="B517" s="30"/>
      <c r="C517" s="30" t="str">
        <f>IFERROR(VLOOKUP($B517,' Fridge Tracking'!$A$3:$J$999,9,FALSE), "")</f>
        <v/>
      </c>
      <c r="D517" s="31" t="str">
        <f>IFERROR(VLOOKUP($B517,' Fridge Tracking'!$A$3:$J$999,8,FALSE), "")</f>
        <v/>
      </c>
      <c r="E517" s="31" t="str">
        <f>IFERROR(VLOOKUP($B517,' Fridge Tracking'!$A$3:$J$999,6,FALSE), "")</f>
        <v/>
      </c>
      <c r="F517" s="1" t="b">
        <v>0</v>
      </c>
      <c r="H517" s="33"/>
      <c r="I517" s="33"/>
      <c r="J517" s="33"/>
      <c r="K517" s="1"/>
      <c r="L517" s="1" t="b">
        <v>0</v>
      </c>
      <c r="M517" s="1"/>
      <c r="N517" s="1" t="b">
        <v>0</v>
      </c>
    </row>
    <row r="518" spans="1:14">
      <c r="A518" s="29" t="str">
        <f t="shared" si="2"/>
        <v/>
      </c>
      <c r="B518" s="30"/>
      <c r="C518" s="30" t="str">
        <f>IFERROR(VLOOKUP($B518,' Fridge Tracking'!$A$3:$J$999,9,FALSE), "")</f>
        <v/>
      </c>
      <c r="D518" s="31" t="str">
        <f>IFERROR(VLOOKUP($B518,' Fridge Tracking'!$A$3:$J$999,8,FALSE), "")</f>
        <v/>
      </c>
      <c r="E518" s="31" t="str">
        <f>IFERROR(VLOOKUP($B518,' Fridge Tracking'!$A$3:$J$999,6,FALSE), "")</f>
        <v/>
      </c>
      <c r="F518" s="1" t="b">
        <v>0</v>
      </c>
      <c r="H518" s="33"/>
      <c r="I518" s="33"/>
      <c r="J518" s="33"/>
      <c r="K518" s="1"/>
      <c r="L518" s="1" t="b">
        <v>0</v>
      </c>
      <c r="M518" s="1"/>
      <c r="N518" s="1" t="b">
        <v>0</v>
      </c>
    </row>
    <row r="519" spans="1:14">
      <c r="A519" s="29" t="str">
        <f t="shared" si="2"/>
        <v/>
      </c>
      <c r="B519" s="30"/>
      <c r="C519" s="30" t="str">
        <f>IFERROR(VLOOKUP($B519,' Fridge Tracking'!$A$3:$J$999,9,FALSE), "")</f>
        <v/>
      </c>
      <c r="D519" s="31" t="str">
        <f>IFERROR(VLOOKUP($B519,' Fridge Tracking'!$A$3:$J$999,8,FALSE), "")</f>
        <v/>
      </c>
      <c r="E519" s="31" t="str">
        <f>IFERROR(VLOOKUP($B519,' Fridge Tracking'!$A$3:$J$999,6,FALSE), "")</f>
        <v/>
      </c>
      <c r="F519" s="1" t="b">
        <v>0</v>
      </c>
      <c r="H519" s="33"/>
      <c r="I519" s="33"/>
      <c r="J519" s="33"/>
      <c r="K519" s="1"/>
      <c r="L519" s="1" t="b">
        <v>0</v>
      </c>
      <c r="M519" s="1"/>
      <c r="N519" s="1" t="b">
        <v>0</v>
      </c>
    </row>
    <row r="520" spans="1:14">
      <c r="A520" s="29" t="str">
        <f t="shared" si="2"/>
        <v/>
      </c>
      <c r="B520" s="30"/>
      <c r="C520" s="30" t="str">
        <f>IFERROR(VLOOKUP($B520,' Fridge Tracking'!$A$3:$J$999,9,FALSE), "")</f>
        <v/>
      </c>
      <c r="D520" s="31" t="str">
        <f>IFERROR(VLOOKUP($B520,' Fridge Tracking'!$A$3:$J$999,8,FALSE), "")</f>
        <v/>
      </c>
      <c r="E520" s="31" t="str">
        <f>IFERROR(VLOOKUP($B520,' Fridge Tracking'!$A$3:$J$999,6,FALSE), "")</f>
        <v/>
      </c>
      <c r="F520" s="1" t="b">
        <v>0</v>
      </c>
      <c r="H520" s="33"/>
      <c r="I520" s="33"/>
      <c r="J520" s="33"/>
      <c r="K520" s="1"/>
      <c r="L520" s="1" t="b">
        <v>0</v>
      </c>
      <c r="M520" s="1"/>
      <c r="N520" s="1" t="b">
        <v>0</v>
      </c>
    </row>
    <row r="521" spans="1:14">
      <c r="A521" s="29" t="str">
        <f t="shared" si="2"/>
        <v/>
      </c>
      <c r="B521" s="30"/>
      <c r="C521" s="30" t="str">
        <f>IFERROR(VLOOKUP($B521,' Fridge Tracking'!$A$3:$J$999,9,FALSE), "")</f>
        <v/>
      </c>
      <c r="D521" s="31" t="str">
        <f>IFERROR(VLOOKUP($B521,' Fridge Tracking'!$A$3:$J$999,8,FALSE), "")</f>
        <v/>
      </c>
      <c r="E521" s="31" t="str">
        <f>IFERROR(VLOOKUP($B521,' Fridge Tracking'!$A$3:$J$999,6,FALSE), "")</f>
        <v/>
      </c>
      <c r="F521" s="1" t="b">
        <v>0</v>
      </c>
      <c r="H521" s="33"/>
      <c r="I521" s="33"/>
      <c r="J521" s="33"/>
      <c r="K521" s="1"/>
      <c r="L521" s="1" t="b">
        <v>0</v>
      </c>
      <c r="M521" s="1"/>
      <c r="N521" s="1" t="b">
        <v>0</v>
      </c>
    </row>
    <row r="522" spans="1:14">
      <c r="A522" s="29" t="str">
        <f t="shared" si="2"/>
        <v/>
      </c>
      <c r="B522" s="30"/>
      <c r="C522" s="30" t="str">
        <f>IFERROR(VLOOKUP($B522,' Fridge Tracking'!$A$3:$J$999,9,FALSE), "")</f>
        <v/>
      </c>
      <c r="D522" s="31" t="str">
        <f>IFERROR(VLOOKUP($B522,' Fridge Tracking'!$A$3:$J$999,8,FALSE), "")</f>
        <v/>
      </c>
      <c r="E522" s="31" t="str">
        <f>IFERROR(VLOOKUP($B522,' Fridge Tracking'!$A$3:$J$999,6,FALSE), "")</f>
        <v/>
      </c>
      <c r="F522" s="1" t="b">
        <v>0</v>
      </c>
      <c r="H522" s="33"/>
      <c r="I522" s="33"/>
      <c r="J522" s="33"/>
      <c r="K522" s="1"/>
      <c r="L522" s="1" t="b">
        <v>0</v>
      </c>
      <c r="M522" s="1"/>
      <c r="N522" s="1" t="b">
        <v>0</v>
      </c>
    </row>
    <row r="523" spans="1:14">
      <c r="A523" s="29" t="str">
        <f t="shared" si="2"/>
        <v/>
      </c>
      <c r="B523" s="30"/>
      <c r="C523" s="30" t="str">
        <f>IFERROR(VLOOKUP($B523,' Fridge Tracking'!$A$3:$J$999,9,FALSE), "")</f>
        <v/>
      </c>
      <c r="D523" s="31" t="str">
        <f>IFERROR(VLOOKUP($B523,' Fridge Tracking'!$A$3:$J$999,8,FALSE), "")</f>
        <v/>
      </c>
      <c r="E523" s="31" t="str">
        <f>IFERROR(VLOOKUP($B523,' Fridge Tracking'!$A$3:$J$999,6,FALSE), "")</f>
        <v/>
      </c>
      <c r="F523" s="1" t="b">
        <v>0</v>
      </c>
      <c r="H523" s="33"/>
      <c r="I523" s="33"/>
      <c r="J523" s="33"/>
      <c r="K523" s="1"/>
      <c r="L523" s="1" t="b">
        <v>0</v>
      </c>
      <c r="M523" s="1"/>
      <c r="N523" s="1" t="b">
        <v>0</v>
      </c>
    </row>
    <row r="524" spans="1:14">
      <c r="A524" s="29" t="str">
        <f t="shared" si="2"/>
        <v/>
      </c>
      <c r="B524" s="30"/>
      <c r="C524" s="30" t="str">
        <f>IFERROR(VLOOKUP($B524,' Fridge Tracking'!$A$3:$J$999,9,FALSE), "")</f>
        <v/>
      </c>
      <c r="D524" s="31" t="str">
        <f>IFERROR(VLOOKUP($B524,' Fridge Tracking'!$A$3:$J$999,8,FALSE), "")</f>
        <v/>
      </c>
      <c r="E524" s="31" t="str">
        <f>IFERROR(VLOOKUP($B524,' Fridge Tracking'!$A$3:$J$999,6,FALSE), "")</f>
        <v/>
      </c>
      <c r="F524" s="1" t="b">
        <v>0</v>
      </c>
      <c r="H524" s="33"/>
      <c r="I524" s="33"/>
      <c r="J524" s="33"/>
      <c r="K524" s="1"/>
      <c r="L524" s="1" t="b">
        <v>0</v>
      </c>
      <c r="M524" s="1"/>
      <c r="N524" s="1" t="b">
        <v>0</v>
      </c>
    </row>
    <row r="525" spans="1:14">
      <c r="A525" s="29" t="str">
        <f t="shared" si="2"/>
        <v/>
      </c>
      <c r="B525" s="30"/>
      <c r="C525" s="30" t="str">
        <f>IFERROR(VLOOKUP($B525,' Fridge Tracking'!$A$3:$J$999,9,FALSE), "")</f>
        <v/>
      </c>
      <c r="D525" s="31" t="str">
        <f>IFERROR(VLOOKUP($B525,' Fridge Tracking'!$A$3:$J$999,8,FALSE), "")</f>
        <v/>
      </c>
      <c r="E525" s="31" t="str">
        <f>IFERROR(VLOOKUP($B525,' Fridge Tracking'!$A$3:$J$999,6,FALSE), "")</f>
        <v/>
      </c>
      <c r="F525" s="1" t="b">
        <v>0</v>
      </c>
      <c r="H525" s="33"/>
      <c r="I525" s="33"/>
      <c r="J525" s="33"/>
      <c r="K525" s="1"/>
      <c r="L525" s="1" t="b">
        <v>0</v>
      </c>
      <c r="M525" s="1"/>
      <c r="N525" s="1" t="b">
        <v>0</v>
      </c>
    </row>
    <row r="526" spans="1:14">
      <c r="A526" s="29" t="str">
        <f t="shared" si="2"/>
        <v/>
      </c>
      <c r="B526" s="30"/>
      <c r="C526" s="30" t="str">
        <f>IFERROR(VLOOKUP($B526,' Fridge Tracking'!$A$3:$J$999,9,FALSE), "")</f>
        <v/>
      </c>
      <c r="D526" s="31" t="str">
        <f>IFERROR(VLOOKUP($B526,' Fridge Tracking'!$A$3:$J$999,8,FALSE), "")</f>
        <v/>
      </c>
      <c r="E526" s="31" t="str">
        <f>IFERROR(VLOOKUP($B526,' Fridge Tracking'!$A$3:$J$999,6,FALSE), "")</f>
        <v/>
      </c>
      <c r="F526" s="1" t="b">
        <v>0</v>
      </c>
      <c r="H526" s="33"/>
      <c r="I526" s="33"/>
      <c r="J526" s="33"/>
      <c r="K526" s="1"/>
      <c r="L526" s="1" t="b">
        <v>0</v>
      </c>
      <c r="M526" s="1"/>
      <c r="N526" s="1" t="b">
        <v>0</v>
      </c>
    </row>
    <row r="527" spans="1:14">
      <c r="A527" s="29" t="str">
        <f t="shared" si="2"/>
        <v/>
      </c>
      <c r="B527" s="30"/>
      <c r="C527" s="30" t="str">
        <f>IFERROR(VLOOKUP($B527,' Fridge Tracking'!$A$3:$J$999,9,FALSE), "")</f>
        <v/>
      </c>
      <c r="D527" s="31" t="str">
        <f>IFERROR(VLOOKUP($B527,' Fridge Tracking'!$A$3:$J$999,8,FALSE), "")</f>
        <v/>
      </c>
      <c r="E527" s="31" t="str">
        <f>IFERROR(VLOOKUP($B527,' Fridge Tracking'!$A$3:$J$999,6,FALSE), "")</f>
        <v/>
      </c>
      <c r="F527" s="1" t="b">
        <v>0</v>
      </c>
      <c r="H527" s="33"/>
      <c r="I527" s="33"/>
      <c r="J527" s="33"/>
      <c r="K527" s="1"/>
      <c r="L527" s="1" t="b">
        <v>0</v>
      </c>
      <c r="M527" s="1"/>
      <c r="N527" s="1" t="b">
        <v>0</v>
      </c>
    </row>
    <row r="528" spans="1:14">
      <c r="A528" s="29" t="str">
        <f t="shared" si="2"/>
        <v/>
      </c>
      <c r="B528" s="30"/>
      <c r="C528" s="30" t="str">
        <f>IFERROR(VLOOKUP($B528,' Fridge Tracking'!$A$3:$J$999,9,FALSE), "")</f>
        <v/>
      </c>
      <c r="D528" s="31" t="str">
        <f>IFERROR(VLOOKUP($B528,' Fridge Tracking'!$A$3:$J$999,8,FALSE), "")</f>
        <v/>
      </c>
      <c r="E528" s="31" t="str">
        <f>IFERROR(VLOOKUP($B528,' Fridge Tracking'!$A$3:$J$999,6,FALSE), "")</f>
        <v/>
      </c>
      <c r="F528" s="1" t="b">
        <v>0</v>
      </c>
      <c r="H528" s="33"/>
      <c r="I528" s="33"/>
      <c r="J528" s="33"/>
      <c r="K528" s="1"/>
      <c r="L528" s="1" t="b">
        <v>0</v>
      </c>
      <c r="M528" s="1"/>
      <c r="N528" s="1" t="b">
        <v>0</v>
      </c>
    </row>
    <row r="529" spans="1:14">
      <c r="A529" s="29" t="str">
        <f t="shared" si="2"/>
        <v/>
      </c>
      <c r="B529" s="30"/>
      <c r="C529" s="30" t="str">
        <f>IFERROR(VLOOKUP($B529,' Fridge Tracking'!$A$3:$J$999,9,FALSE), "")</f>
        <v/>
      </c>
      <c r="D529" s="31" t="str">
        <f>IFERROR(VLOOKUP($B529,' Fridge Tracking'!$A$3:$J$999,8,FALSE), "")</f>
        <v/>
      </c>
      <c r="E529" s="31" t="str">
        <f>IFERROR(VLOOKUP($B529,' Fridge Tracking'!$A$3:$J$999,6,FALSE), "")</f>
        <v/>
      </c>
      <c r="F529" s="1" t="b">
        <v>0</v>
      </c>
      <c r="H529" s="33"/>
      <c r="I529" s="33"/>
      <c r="J529" s="33"/>
      <c r="K529" s="1"/>
      <c r="L529" s="1" t="b">
        <v>0</v>
      </c>
      <c r="M529" s="1"/>
      <c r="N529" s="1" t="b">
        <v>0</v>
      </c>
    </row>
    <row r="530" spans="1:14">
      <c r="A530" s="29" t="str">
        <f t="shared" si="2"/>
        <v/>
      </c>
      <c r="B530" s="30"/>
      <c r="C530" s="30" t="str">
        <f>IFERROR(VLOOKUP($B530,' Fridge Tracking'!$A$3:$J$999,9,FALSE), "")</f>
        <v/>
      </c>
      <c r="D530" s="31" t="str">
        <f>IFERROR(VLOOKUP($B530,' Fridge Tracking'!$A$3:$J$999,8,FALSE), "")</f>
        <v/>
      </c>
      <c r="E530" s="31" t="str">
        <f>IFERROR(VLOOKUP($B530,' Fridge Tracking'!$A$3:$J$999,6,FALSE), "")</f>
        <v/>
      </c>
      <c r="F530" s="1" t="b">
        <v>0</v>
      </c>
      <c r="H530" s="33"/>
      <c r="I530" s="33"/>
      <c r="J530" s="33"/>
      <c r="K530" s="1"/>
      <c r="L530" s="1" t="b">
        <v>0</v>
      </c>
      <c r="M530" s="1"/>
      <c r="N530" s="1" t="b">
        <v>0</v>
      </c>
    </row>
    <row r="531" spans="1:14">
      <c r="A531" s="29" t="str">
        <f t="shared" si="2"/>
        <v/>
      </c>
      <c r="B531" s="30"/>
      <c r="C531" s="30" t="str">
        <f>IFERROR(VLOOKUP($B531,' Fridge Tracking'!$A$3:$J$999,9,FALSE), "")</f>
        <v/>
      </c>
      <c r="D531" s="31" t="str">
        <f>IFERROR(VLOOKUP($B531,' Fridge Tracking'!$A$3:$J$999,8,FALSE), "")</f>
        <v/>
      </c>
      <c r="E531" s="31" t="str">
        <f>IFERROR(VLOOKUP($B531,' Fridge Tracking'!$A$3:$J$999,6,FALSE), "")</f>
        <v/>
      </c>
      <c r="F531" s="1" t="b">
        <v>0</v>
      </c>
      <c r="H531" s="33"/>
      <c r="I531" s="33"/>
      <c r="J531" s="33"/>
      <c r="K531" s="1"/>
      <c r="L531" s="1" t="b">
        <v>0</v>
      </c>
      <c r="M531" s="1"/>
      <c r="N531" s="1" t="b">
        <v>0</v>
      </c>
    </row>
    <row r="532" spans="1:14">
      <c r="A532" s="29" t="str">
        <f t="shared" si="2"/>
        <v/>
      </c>
      <c r="B532" s="30"/>
      <c r="C532" s="30" t="str">
        <f>IFERROR(VLOOKUP($B532,' Fridge Tracking'!$A$3:$J$999,9,FALSE), "")</f>
        <v/>
      </c>
      <c r="D532" s="31" t="str">
        <f>IFERROR(VLOOKUP($B532,' Fridge Tracking'!$A$3:$J$999,8,FALSE), "")</f>
        <v/>
      </c>
      <c r="E532" s="31" t="str">
        <f>IFERROR(VLOOKUP($B532,' Fridge Tracking'!$A$3:$J$999,6,FALSE), "")</f>
        <v/>
      </c>
      <c r="F532" s="1" t="b">
        <v>0</v>
      </c>
      <c r="H532" s="33"/>
      <c r="I532" s="33"/>
      <c r="J532" s="33"/>
      <c r="K532" s="1"/>
      <c r="L532" s="1" t="b">
        <v>0</v>
      </c>
      <c r="M532" s="1"/>
      <c r="N532" s="1" t="b">
        <v>0</v>
      </c>
    </row>
    <row r="533" spans="1:14">
      <c r="A533" s="29" t="str">
        <f t="shared" si="2"/>
        <v/>
      </c>
      <c r="B533" s="30"/>
      <c r="C533" s="30" t="str">
        <f>IFERROR(VLOOKUP($B533,' Fridge Tracking'!$A$3:$J$999,9,FALSE), "")</f>
        <v/>
      </c>
      <c r="D533" s="31" t="str">
        <f>IFERROR(VLOOKUP($B533,' Fridge Tracking'!$A$3:$J$999,8,FALSE), "")</f>
        <v/>
      </c>
      <c r="E533" s="31" t="str">
        <f>IFERROR(VLOOKUP($B533,' Fridge Tracking'!$A$3:$J$999,6,FALSE), "")</f>
        <v/>
      </c>
      <c r="F533" s="1" t="b">
        <v>0</v>
      </c>
      <c r="H533" s="33"/>
      <c r="I533" s="33"/>
      <c r="J533" s="33"/>
      <c r="K533" s="1"/>
      <c r="L533" s="1" t="b">
        <v>0</v>
      </c>
      <c r="M533" s="1"/>
      <c r="N533" s="1" t="b">
        <v>0</v>
      </c>
    </row>
    <row r="534" spans="1:14">
      <c r="A534" s="29" t="str">
        <f t="shared" si="2"/>
        <v/>
      </c>
      <c r="B534" s="30"/>
      <c r="C534" s="30" t="str">
        <f>IFERROR(VLOOKUP($B534,' Fridge Tracking'!$A$3:$J$999,9,FALSE), "")</f>
        <v/>
      </c>
      <c r="D534" s="31" t="str">
        <f>IFERROR(VLOOKUP($B534,' Fridge Tracking'!$A$3:$J$999,8,FALSE), "")</f>
        <v/>
      </c>
      <c r="E534" s="31" t="str">
        <f>IFERROR(VLOOKUP($B534,' Fridge Tracking'!$A$3:$J$999,6,FALSE), "")</f>
        <v/>
      </c>
      <c r="F534" s="1" t="b">
        <v>0</v>
      </c>
      <c r="H534" s="33"/>
      <c r="I534" s="33"/>
      <c r="J534" s="33"/>
      <c r="K534" s="1"/>
      <c r="L534" s="1" t="b">
        <v>0</v>
      </c>
      <c r="M534" s="1"/>
      <c r="N534" s="1" t="b">
        <v>0</v>
      </c>
    </row>
    <row r="535" spans="1:14">
      <c r="A535" s="29" t="str">
        <f t="shared" si="2"/>
        <v/>
      </c>
      <c r="B535" s="30"/>
      <c r="C535" s="30" t="str">
        <f>IFERROR(VLOOKUP($B535,' Fridge Tracking'!$A$3:$J$999,9,FALSE), "")</f>
        <v/>
      </c>
      <c r="D535" s="31" t="str">
        <f>IFERROR(VLOOKUP($B535,' Fridge Tracking'!$A$3:$J$999,8,FALSE), "")</f>
        <v/>
      </c>
      <c r="E535" s="31" t="str">
        <f>IFERROR(VLOOKUP($B535,' Fridge Tracking'!$A$3:$J$999,6,FALSE), "")</f>
        <v/>
      </c>
      <c r="F535" s="1" t="b">
        <v>0</v>
      </c>
      <c r="H535" s="33"/>
      <c r="I535" s="33"/>
      <c r="J535" s="33"/>
      <c r="K535" s="1"/>
      <c r="L535" s="1" t="b">
        <v>0</v>
      </c>
      <c r="M535" s="1"/>
      <c r="N535" s="1" t="b">
        <v>0</v>
      </c>
    </row>
    <row r="536" spans="1:14">
      <c r="A536" s="29" t="str">
        <f t="shared" si="2"/>
        <v/>
      </c>
      <c r="B536" s="30"/>
      <c r="C536" s="30" t="str">
        <f>IFERROR(VLOOKUP($B536,' Fridge Tracking'!$A$3:$J$999,9,FALSE), "")</f>
        <v/>
      </c>
      <c r="D536" s="31" t="str">
        <f>IFERROR(VLOOKUP($B536,' Fridge Tracking'!$A$3:$J$999,8,FALSE), "")</f>
        <v/>
      </c>
      <c r="E536" s="31" t="str">
        <f>IFERROR(VLOOKUP($B536,' Fridge Tracking'!$A$3:$J$999,6,FALSE), "")</f>
        <v/>
      </c>
      <c r="F536" s="1" t="b">
        <v>0</v>
      </c>
      <c r="H536" s="33"/>
      <c r="I536" s="33"/>
      <c r="J536" s="33"/>
      <c r="K536" s="1"/>
      <c r="L536" s="1" t="b">
        <v>0</v>
      </c>
      <c r="M536" s="1"/>
      <c r="N536" s="1" t="b">
        <v>0</v>
      </c>
    </row>
    <row r="537" spans="1:14">
      <c r="A537" s="29" t="str">
        <f t="shared" si="2"/>
        <v/>
      </c>
      <c r="B537" s="30"/>
      <c r="C537" s="30" t="str">
        <f>IFERROR(VLOOKUP($B537,' Fridge Tracking'!$A$3:$J$999,9,FALSE), "")</f>
        <v/>
      </c>
      <c r="D537" s="31" t="str">
        <f>IFERROR(VLOOKUP($B537,' Fridge Tracking'!$A$3:$J$999,8,FALSE), "")</f>
        <v/>
      </c>
      <c r="E537" s="31" t="str">
        <f>IFERROR(VLOOKUP($B537,' Fridge Tracking'!$A$3:$J$999,6,FALSE), "")</f>
        <v/>
      </c>
      <c r="F537" s="1" t="b">
        <v>0</v>
      </c>
      <c r="H537" s="33"/>
      <c r="I537" s="33"/>
      <c r="J537" s="33"/>
      <c r="K537" s="1"/>
      <c r="L537" s="1" t="b">
        <v>0</v>
      </c>
      <c r="M537" s="1"/>
      <c r="N537" s="1" t="b">
        <v>0</v>
      </c>
    </row>
    <row r="538" spans="1:14">
      <c r="A538" s="29" t="str">
        <f t="shared" si="2"/>
        <v/>
      </c>
      <c r="B538" s="30"/>
      <c r="C538" s="30" t="str">
        <f>IFERROR(VLOOKUP($B538,' Fridge Tracking'!$A$3:$J$999,9,FALSE), "")</f>
        <v/>
      </c>
      <c r="D538" s="31" t="str">
        <f>IFERROR(VLOOKUP($B538,' Fridge Tracking'!$A$3:$J$999,8,FALSE), "")</f>
        <v/>
      </c>
      <c r="E538" s="31" t="str">
        <f>IFERROR(VLOOKUP($B538,' Fridge Tracking'!$A$3:$J$999,6,FALSE), "")</f>
        <v/>
      </c>
      <c r="F538" s="1" t="b">
        <v>0</v>
      </c>
      <c r="H538" s="33"/>
      <c r="I538" s="33"/>
      <c r="J538" s="33"/>
      <c r="K538" s="1"/>
      <c r="L538" s="1" t="b">
        <v>0</v>
      </c>
      <c r="M538" s="1"/>
      <c r="N538" s="1" t="b">
        <v>0</v>
      </c>
    </row>
    <row r="539" spans="1:14">
      <c r="A539" s="29" t="str">
        <f t="shared" si="2"/>
        <v/>
      </c>
      <c r="B539" s="30"/>
      <c r="C539" s="30" t="str">
        <f>IFERROR(VLOOKUP($B539,' Fridge Tracking'!$A$3:$J$999,9,FALSE), "")</f>
        <v/>
      </c>
      <c r="D539" s="31" t="str">
        <f>IFERROR(VLOOKUP($B539,' Fridge Tracking'!$A$3:$J$999,8,FALSE), "")</f>
        <v/>
      </c>
      <c r="E539" s="31" t="str">
        <f>IFERROR(VLOOKUP($B539,' Fridge Tracking'!$A$3:$J$999,6,FALSE), "")</f>
        <v/>
      </c>
      <c r="F539" s="1" t="b">
        <v>0</v>
      </c>
      <c r="H539" s="33"/>
      <c r="I539" s="33"/>
      <c r="J539" s="33"/>
      <c r="K539" s="1"/>
      <c r="L539" s="1" t="b">
        <v>0</v>
      </c>
      <c r="M539" s="1"/>
      <c r="N539" s="1" t="b">
        <v>0</v>
      </c>
    </row>
    <row r="540" spans="1:14">
      <c r="A540" s="29" t="str">
        <f t="shared" si="2"/>
        <v/>
      </c>
      <c r="B540" s="30"/>
      <c r="C540" s="30" t="str">
        <f>IFERROR(VLOOKUP($B540,' Fridge Tracking'!$A$3:$J$999,9,FALSE), "")</f>
        <v/>
      </c>
      <c r="D540" s="31" t="str">
        <f>IFERROR(VLOOKUP($B540,' Fridge Tracking'!$A$3:$J$999,8,FALSE), "")</f>
        <v/>
      </c>
      <c r="E540" s="31" t="str">
        <f>IFERROR(VLOOKUP($B540,' Fridge Tracking'!$A$3:$J$999,6,FALSE), "")</f>
        <v/>
      </c>
      <c r="F540" s="1" t="b">
        <v>0</v>
      </c>
      <c r="H540" s="33"/>
      <c r="I540" s="33"/>
      <c r="J540" s="33"/>
      <c r="K540" s="1"/>
      <c r="L540" s="1" t="b">
        <v>0</v>
      </c>
      <c r="M540" s="1"/>
      <c r="N540" s="1" t="b">
        <v>0</v>
      </c>
    </row>
    <row r="541" spans="1:14">
      <c r="A541" s="29" t="str">
        <f t="shared" si="2"/>
        <v/>
      </c>
      <c r="B541" s="30"/>
      <c r="C541" s="30" t="str">
        <f>IFERROR(VLOOKUP($B541,' Fridge Tracking'!$A$3:$J$999,9,FALSE), "")</f>
        <v/>
      </c>
      <c r="D541" s="31" t="str">
        <f>IFERROR(VLOOKUP($B541,' Fridge Tracking'!$A$3:$J$999,8,FALSE), "")</f>
        <v/>
      </c>
      <c r="E541" s="31" t="str">
        <f>IFERROR(VLOOKUP($B541,' Fridge Tracking'!$A$3:$J$999,6,FALSE), "")</f>
        <v/>
      </c>
      <c r="F541" s="1" t="b">
        <v>0</v>
      </c>
      <c r="H541" s="33"/>
      <c r="I541" s="33"/>
      <c r="J541" s="33"/>
      <c r="K541" s="1"/>
      <c r="L541" s="1" t="b">
        <v>0</v>
      </c>
      <c r="M541" s="1"/>
      <c r="N541" s="1" t="b">
        <v>0</v>
      </c>
    </row>
    <row r="542" spans="1:14">
      <c r="A542" s="29" t="str">
        <f t="shared" si="2"/>
        <v/>
      </c>
      <c r="B542" s="30"/>
      <c r="C542" s="30" t="str">
        <f>IFERROR(VLOOKUP($B542,' Fridge Tracking'!$A$3:$J$999,9,FALSE), "")</f>
        <v/>
      </c>
      <c r="D542" s="31" t="str">
        <f>IFERROR(VLOOKUP($B542,' Fridge Tracking'!$A$3:$J$999,8,FALSE), "")</f>
        <v/>
      </c>
      <c r="E542" s="31" t="str">
        <f>IFERROR(VLOOKUP($B542,' Fridge Tracking'!$A$3:$J$999,6,FALSE), "")</f>
        <v/>
      </c>
      <c r="F542" s="1" t="b">
        <v>0</v>
      </c>
      <c r="H542" s="33"/>
      <c r="I542" s="33"/>
      <c r="J542" s="33"/>
      <c r="K542" s="1"/>
      <c r="L542" s="1" t="b">
        <v>0</v>
      </c>
      <c r="M542" s="1"/>
      <c r="N542" s="1" t="b">
        <v>0</v>
      </c>
    </row>
    <row r="543" spans="1:14">
      <c r="A543" s="29" t="str">
        <f t="shared" si="2"/>
        <v/>
      </c>
      <c r="B543" s="30"/>
      <c r="C543" s="30" t="str">
        <f>IFERROR(VLOOKUP($B543,' Fridge Tracking'!$A$3:$J$999,9,FALSE), "")</f>
        <v/>
      </c>
      <c r="D543" s="31" t="str">
        <f>IFERROR(VLOOKUP($B543,' Fridge Tracking'!$A$3:$J$999,8,FALSE), "")</f>
        <v/>
      </c>
      <c r="E543" s="31" t="str">
        <f>IFERROR(VLOOKUP($B543,' Fridge Tracking'!$A$3:$J$999,6,FALSE), "")</f>
        <v/>
      </c>
      <c r="F543" s="1" t="b">
        <v>0</v>
      </c>
      <c r="H543" s="33"/>
      <c r="I543" s="33"/>
      <c r="J543" s="33"/>
      <c r="K543" s="1"/>
      <c r="L543" s="1" t="b">
        <v>0</v>
      </c>
      <c r="M543" s="1"/>
      <c r="N543" s="1" t="b">
        <v>0</v>
      </c>
    </row>
    <row r="544" spans="1:14">
      <c r="A544" s="29" t="str">
        <f t="shared" si="2"/>
        <v/>
      </c>
      <c r="B544" s="30"/>
      <c r="C544" s="30" t="str">
        <f>IFERROR(VLOOKUP($B544,' Fridge Tracking'!$A$3:$J$999,9,FALSE), "")</f>
        <v/>
      </c>
      <c r="D544" s="31" t="str">
        <f>IFERROR(VLOOKUP($B544,' Fridge Tracking'!$A$3:$J$999,8,FALSE), "")</f>
        <v/>
      </c>
      <c r="E544" s="31" t="str">
        <f>IFERROR(VLOOKUP($B544,' Fridge Tracking'!$A$3:$J$999,6,FALSE), "")</f>
        <v/>
      </c>
      <c r="F544" s="1" t="b">
        <v>0</v>
      </c>
      <c r="H544" s="33"/>
      <c r="I544" s="33"/>
      <c r="J544" s="33"/>
      <c r="K544" s="1"/>
      <c r="L544" s="1" t="b">
        <v>0</v>
      </c>
      <c r="M544" s="1"/>
      <c r="N544" s="1" t="b">
        <v>0</v>
      </c>
    </row>
    <row r="545" spans="1:14">
      <c r="A545" s="29" t="str">
        <f t="shared" si="2"/>
        <v/>
      </c>
      <c r="B545" s="30"/>
      <c r="C545" s="30" t="str">
        <f>IFERROR(VLOOKUP($B545,' Fridge Tracking'!$A$3:$J$999,9,FALSE), "")</f>
        <v/>
      </c>
      <c r="D545" s="31" t="str">
        <f>IFERROR(VLOOKUP($B545,' Fridge Tracking'!$A$3:$J$999,8,FALSE), "")</f>
        <v/>
      </c>
      <c r="E545" s="31" t="str">
        <f>IFERROR(VLOOKUP($B545,' Fridge Tracking'!$A$3:$J$999,6,FALSE), "")</f>
        <v/>
      </c>
      <c r="F545" s="1" t="b">
        <v>0</v>
      </c>
      <c r="H545" s="33"/>
      <c r="I545" s="33"/>
      <c r="J545" s="33"/>
      <c r="K545" s="1"/>
      <c r="L545" s="1" t="b">
        <v>0</v>
      </c>
      <c r="M545" s="1"/>
      <c r="N545" s="1" t="b">
        <v>0</v>
      </c>
    </row>
    <row r="546" spans="1:14">
      <c r="A546" s="29" t="str">
        <f t="shared" si="2"/>
        <v/>
      </c>
      <c r="B546" s="30"/>
      <c r="C546" s="30" t="str">
        <f>IFERROR(VLOOKUP($B546,' Fridge Tracking'!$A$3:$J$999,9,FALSE), "")</f>
        <v/>
      </c>
      <c r="D546" s="31" t="str">
        <f>IFERROR(VLOOKUP($B546,' Fridge Tracking'!$A$3:$J$999,8,FALSE), "")</f>
        <v/>
      </c>
      <c r="E546" s="31" t="str">
        <f>IFERROR(VLOOKUP($B546,' Fridge Tracking'!$A$3:$J$999,6,FALSE), "")</f>
        <v/>
      </c>
      <c r="F546" s="1" t="b">
        <v>0</v>
      </c>
      <c r="H546" s="33"/>
      <c r="I546" s="33"/>
      <c r="J546" s="33"/>
      <c r="K546" s="1"/>
      <c r="L546" s="1" t="b">
        <v>0</v>
      </c>
      <c r="M546" s="1"/>
      <c r="N546" s="1" t="b">
        <v>0</v>
      </c>
    </row>
    <row r="547" spans="1:14">
      <c r="A547" s="29" t="str">
        <f t="shared" si="2"/>
        <v/>
      </c>
      <c r="B547" s="30"/>
      <c r="C547" s="30" t="str">
        <f>IFERROR(VLOOKUP($B547,' Fridge Tracking'!$A$3:$J$999,9,FALSE), "")</f>
        <v/>
      </c>
      <c r="D547" s="31" t="str">
        <f>IFERROR(VLOOKUP($B547,' Fridge Tracking'!$A$3:$J$999,8,FALSE), "")</f>
        <v/>
      </c>
      <c r="E547" s="31" t="str">
        <f>IFERROR(VLOOKUP($B547,' Fridge Tracking'!$A$3:$J$999,6,FALSE), "")</f>
        <v/>
      </c>
      <c r="F547" s="1" t="b">
        <v>0</v>
      </c>
      <c r="H547" s="33"/>
      <c r="I547" s="33"/>
      <c r="J547" s="33"/>
      <c r="K547" s="1"/>
      <c r="L547" s="1" t="b">
        <v>0</v>
      </c>
      <c r="M547" s="1"/>
      <c r="N547" s="1" t="b">
        <v>0</v>
      </c>
    </row>
    <row r="548" spans="1:14">
      <c r="A548" s="29" t="str">
        <f t="shared" si="2"/>
        <v/>
      </c>
      <c r="B548" s="30"/>
      <c r="C548" s="30" t="str">
        <f>IFERROR(VLOOKUP($B548,' Fridge Tracking'!$A$3:$J$999,9,FALSE), "")</f>
        <v/>
      </c>
      <c r="D548" s="31" t="str">
        <f>IFERROR(VLOOKUP($B548,' Fridge Tracking'!$A$3:$J$999,8,FALSE), "")</f>
        <v/>
      </c>
      <c r="E548" s="31" t="str">
        <f>IFERROR(VLOOKUP($B548,' Fridge Tracking'!$A$3:$J$999,6,FALSE), "")</f>
        <v/>
      </c>
      <c r="F548" s="1" t="b">
        <v>0</v>
      </c>
      <c r="H548" s="33"/>
      <c r="I548" s="33"/>
      <c r="J548" s="33"/>
      <c r="K548" s="1"/>
      <c r="L548" s="1" t="b">
        <v>0</v>
      </c>
      <c r="M548" s="1"/>
      <c r="N548" s="1" t="b">
        <v>0</v>
      </c>
    </row>
    <row r="549" spans="1:14">
      <c r="A549" s="29" t="str">
        <f t="shared" si="2"/>
        <v/>
      </c>
      <c r="B549" s="30"/>
      <c r="C549" s="30" t="str">
        <f>IFERROR(VLOOKUP($B549,' Fridge Tracking'!$A$3:$J$999,9,FALSE), "")</f>
        <v/>
      </c>
      <c r="D549" s="31" t="str">
        <f>IFERROR(VLOOKUP($B549,' Fridge Tracking'!$A$3:$J$999,8,FALSE), "")</f>
        <v/>
      </c>
      <c r="E549" s="31" t="str">
        <f>IFERROR(VLOOKUP($B549,' Fridge Tracking'!$A$3:$J$999,6,FALSE), "")</f>
        <v/>
      </c>
      <c r="F549" s="1" t="b">
        <v>0</v>
      </c>
      <c r="H549" s="33"/>
      <c r="I549" s="33"/>
      <c r="J549" s="33"/>
      <c r="K549" s="1"/>
      <c r="L549" s="1" t="b">
        <v>0</v>
      </c>
      <c r="M549" s="1"/>
      <c r="N549" s="1" t="b">
        <v>0</v>
      </c>
    </row>
    <row r="550" spans="1:14">
      <c r="A550" s="29" t="str">
        <f t="shared" si="2"/>
        <v/>
      </c>
      <c r="B550" s="30"/>
      <c r="C550" s="30" t="str">
        <f>IFERROR(VLOOKUP($B550,' Fridge Tracking'!$A$3:$J$999,9,FALSE), "")</f>
        <v/>
      </c>
      <c r="D550" s="31" t="str">
        <f>IFERROR(VLOOKUP($B550,' Fridge Tracking'!$A$3:$J$999,8,FALSE), "")</f>
        <v/>
      </c>
      <c r="E550" s="31" t="str">
        <f>IFERROR(VLOOKUP($B550,' Fridge Tracking'!$A$3:$J$999,6,FALSE), "")</f>
        <v/>
      </c>
      <c r="F550" s="1" t="b">
        <v>0</v>
      </c>
      <c r="H550" s="33"/>
      <c r="I550" s="33"/>
      <c r="J550" s="33"/>
      <c r="K550" s="1"/>
      <c r="L550" s="1" t="b">
        <v>0</v>
      </c>
      <c r="M550" s="1"/>
      <c r="N550" s="1" t="b">
        <v>0</v>
      </c>
    </row>
    <row r="551" spans="1:14">
      <c r="A551" s="29" t="str">
        <f t="shared" si="2"/>
        <v/>
      </c>
      <c r="B551" s="30"/>
      <c r="C551" s="30" t="str">
        <f>IFERROR(VLOOKUP($B551,' Fridge Tracking'!$A$3:$J$999,9,FALSE), "")</f>
        <v/>
      </c>
      <c r="D551" s="31" t="str">
        <f>IFERROR(VLOOKUP($B551,' Fridge Tracking'!$A$3:$J$999,8,FALSE), "")</f>
        <v/>
      </c>
      <c r="E551" s="31" t="str">
        <f>IFERROR(VLOOKUP($B551,' Fridge Tracking'!$A$3:$J$999,6,FALSE), "")</f>
        <v/>
      </c>
      <c r="F551" s="1" t="b">
        <v>0</v>
      </c>
      <c r="H551" s="33"/>
      <c r="I551" s="33"/>
      <c r="J551" s="33"/>
      <c r="K551" s="1"/>
      <c r="L551" s="1" t="b">
        <v>0</v>
      </c>
      <c r="M551" s="1"/>
      <c r="N551" s="1" t="b">
        <v>0</v>
      </c>
    </row>
    <row r="552" spans="1:14">
      <c r="A552" s="29" t="str">
        <f t="shared" si="2"/>
        <v/>
      </c>
      <c r="B552" s="30"/>
      <c r="C552" s="30" t="str">
        <f>IFERROR(VLOOKUP($B552,' Fridge Tracking'!$A$3:$J$999,9,FALSE), "")</f>
        <v/>
      </c>
      <c r="D552" s="31" t="str">
        <f>IFERROR(VLOOKUP($B552,' Fridge Tracking'!$A$3:$J$999,8,FALSE), "")</f>
        <v/>
      </c>
      <c r="E552" s="31" t="str">
        <f>IFERROR(VLOOKUP($B552,' Fridge Tracking'!$A$3:$J$999,6,FALSE), "")</f>
        <v/>
      </c>
      <c r="F552" s="1" t="b">
        <v>0</v>
      </c>
      <c r="H552" s="33"/>
      <c r="I552" s="33"/>
      <c r="J552" s="33"/>
      <c r="K552" s="1"/>
      <c r="L552" s="1" t="b">
        <v>0</v>
      </c>
      <c r="M552" s="1"/>
      <c r="N552" s="1" t="b">
        <v>0</v>
      </c>
    </row>
    <row r="553" spans="1:14">
      <c r="A553" s="29" t="str">
        <f t="shared" si="2"/>
        <v/>
      </c>
      <c r="B553" s="30"/>
      <c r="C553" s="30" t="str">
        <f>IFERROR(VLOOKUP($B553,' Fridge Tracking'!$A$3:$J$999,9,FALSE), "")</f>
        <v/>
      </c>
      <c r="D553" s="31" t="str">
        <f>IFERROR(VLOOKUP($B553,' Fridge Tracking'!$A$3:$J$999,8,FALSE), "")</f>
        <v/>
      </c>
      <c r="E553" s="31" t="str">
        <f>IFERROR(VLOOKUP($B553,' Fridge Tracking'!$A$3:$J$999,6,FALSE), "")</f>
        <v/>
      </c>
      <c r="F553" s="1" t="b">
        <v>0</v>
      </c>
      <c r="H553" s="33"/>
      <c r="I553" s="33"/>
      <c r="J553" s="33"/>
      <c r="K553" s="1"/>
      <c r="L553" s="1" t="b">
        <v>0</v>
      </c>
      <c r="M553" s="1"/>
      <c r="N553" s="1" t="b">
        <v>0</v>
      </c>
    </row>
    <row r="554" spans="1:14">
      <c r="A554" s="29" t="str">
        <f t="shared" si="2"/>
        <v/>
      </c>
      <c r="B554" s="30"/>
      <c r="C554" s="30" t="str">
        <f>IFERROR(VLOOKUP($B554,' Fridge Tracking'!$A$3:$J$999,9,FALSE), "")</f>
        <v/>
      </c>
      <c r="D554" s="31" t="str">
        <f>IFERROR(VLOOKUP($B554,' Fridge Tracking'!$A$3:$J$999,8,FALSE), "")</f>
        <v/>
      </c>
      <c r="E554" s="31" t="str">
        <f>IFERROR(VLOOKUP($B554,' Fridge Tracking'!$A$3:$J$999,6,FALSE), "")</f>
        <v/>
      </c>
      <c r="F554" s="1" t="b">
        <v>0</v>
      </c>
      <c r="H554" s="33"/>
      <c r="I554" s="33"/>
      <c r="J554" s="33"/>
      <c r="K554" s="1"/>
      <c r="L554" s="1" t="b">
        <v>0</v>
      </c>
      <c r="M554" s="1"/>
      <c r="N554" s="1" t="b">
        <v>0</v>
      </c>
    </row>
    <row r="555" spans="1:14">
      <c r="A555" s="29" t="str">
        <f t="shared" si="2"/>
        <v/>
      </c>
      <c r="B555" s="30"/>
      <c r="C555" s="30" t="str">
        <f>IFERROR(VLOOKUP($B555,' Fridge Tracking'!$A$3:$J$999,9,FALSE), "")</f>
        <v/>
      </c>
      <c r="D555" s="31" t="str">
        <f>IFERROR(VLOOKUP($B555,' Fridge Tracking'!$A$3:$J$999,8,FALSE), "")</f>
        <v/>
      </c>
      <c r="E555" s="31" t="str">
        <f>IFERROR(VLOOKUP($B555,' Fridge Tracking'!$A$3:$J$999,6,FALSE), "")</f>
        <v/>
      </c>
      <c r="F555" s="1" t="b">
        <v>0</v>
      </c>
      <c r="H555" s="33"/>
      <c r="I555" s="33"/>
      <c r="J555" s="33"/>
      <c r="K555" s="1"/>
      <c r="L555" s="1" t="b">
        <v>0</v>
      </c>
      <c r="M555" s="1"/>
      <c r="N555" s="1" t="b">
        <v>0</v>
      </c>
    </row>
    <row r="556" spans="1:14">
      <c r="A556" s="29" t="str">
        <f t="shared" si="2"/>
        <v/>
      </c>
      <c r="B556" s="30"/>
      <c r="C556" s="30" t="str">
        <f>IFERROR(VLOOKUP($B556,' Fridge Tracking'!$A$3:$J$999,9,FALSE), "")</f>
        <v/>
      </c>
      <c r="D556" s="31" t="str">
        <f>IFERROR(VLOOKUP($B556,' Fridge Tracking'!$A$3:$J$999,8,FALSE), "")</f>
        <v/>
      </c>
      <c r="E556" s="31" t="str">
        <f>IFERROR(VLOOKUP($B556,' Fridge Tracking'!$A$3:$J$999,6,FALSE), "")</f>
        <v/>
      </c>
      <c r="F556" s="1" t="b">
        <v>0</v>
      </c>
      <c r="H556" s="33"/>
      <c r="I556" s="33"/>
      <c r="J556" s="33"/>
      <c r="K556" s="1"/>
      <c r="L556" s="1" t="b">
        <v>0</v>
      </c>
      <c r="M556" s="1"/>
      <c r="N556" s="1" t="b">
        <v>0</v>
      </c>
    </row>
    <row r="557" spans="1:14">
      <c r="A557" s="29" t="str">
        <f t="shared" si="2"/>
        <v/>
      </c>
      <c r="B557" s="30"/>
      <c r="C557" s="30" t="str">
        <f>IFERROR(VLOOKUP($B557,' Fridge Tracking'!$A$3:$J$999,9,FALSE), "")</f>
        <v/>
      </c>
      <c r="D557" s="31" t="str">
        <f>IFERROR(VLOOKUP($B557,' Fridge Tracking'!$A$3:$J$999,8,FALSE), "")</f>
        <v/>
      </c>
      <c r="E557" s="31" t="str">
        <f>IFERROR(VLOOKUP($B557,' Fridge Tracking'!$A$3:$J$999,6,FALSE), "")</f>
        <v/>
      </c>
      <c r="F557" s="1" t="b">
        <v>0</v>
      </c>
      <c r="H557" s="33"/>
      <c r="I557" s="33"/>
      <c r="J557" s="33"/>
      <c r="K557" s="1"/>
      <c r="L557" s="1" t="b">
        <v>0</v>
      </c>
      <c r="M557" s="1"/>
      <c r="N557" s="1" t="b">
        <v>0</v>
      </c>
    </row>
    <row r="558" spans="1:14">
      <c r="A558" s="29" t="str">
        <f t="shared" si="2"/>
        <v/>
      </c>
      <c r="B558" s="30"/>
      <c r="C558" s="30" t="str">
        <f>IFERROR(VLOOKUP($B558,' Fridge Tracking'!$A$3:$J$999,9,FALSE), "")</f>
        <v/>
      </c>
      <c r="D558" s="31" t="str">
        <f>IFERROR(VLOOKUP($B558,' Fridge Tracking'!$A$3:$J$999,8,FALSE), "")</f>
        <v/>
      </c>
      <c r="E558" s="31" t="str">
        <f>IFERROR(VLOOKUP($B558,' Fridge Tracking'!$A$3:$J$999,6,FALSE), "")</f>
        <v/>
      </c>
      <c r="F558" s="1" t="b">
        <v>0</v>
      </c>
      <c r="H558" s="33"/>
      <c r="I558" s="33"/>
      <c r="J558" s="33"/>
      <c r="K558" s="1"/>
      <c r="L558" s="1" t="b">
        <v>0</v>
      </c>
      <c r="M558" s="1"/>
      <c r="N558" s="1" t="b">
        <v>0</v>
      </c>
    </row>
    <row r="559" spans="1:14">
      <c r="A559" s="29" t="str">
        <f t="shared" si="2"/>
        <v/>
      </c>
      <c r="B559" s="30"/>
      <c r="C559" s="30" t="str">
        <f>IFERROR(VLOOKUP($B559,' Fridge Tracking'!$A$3:$J$999,9,FALSE), "")</f>
        <v/>
      </c>
      <c r="D559" s="31" t="str">
        <f>IFERROR(VLOOKUP($B559,' Fridge Tracking'!$A$3:$J$999,8,FALSE), "")</f>
        <v/>
      </c>
      <c r="E559" s="31" t="str">
        <f>IFERROR(VLOOKUP($B559,' Fridge Tracking'!$A$3:$J$999,6,FALSE), "")</f>
        <v/>
      </c>
      <c r="F559" s="1" t="b">
        <v>0</v>
      </c>
      <c r="H559" s="33"/>
      <c r="I559" s="33"/>
      <c r="J559" s="33"/>
      <c r="K559" s="1"/>
      <c r="L559" s="1" t="b">
        <v>0</v>
      </c>
      <c r="M559" s="1"/>
      <c r="N559" s="1" t="b">
        <v>0</v>
      </c>
    </row>
    <row r="560" spans="1:14">
      <c r="A560" s="29" t="str">
        <f t="shared" si="2"/>
        <v/>
      </c>
      <c r="B560" s="30"/>
      <c r="C560" s="30" t="str">
        <f>IFERROR(VLOOKUP($B560,' Fridge Tracking'!$A$3:$J$999,9,FALSE), "")</f>
        <v/>
      </c>
      <c r="D560" s="31" t="str">
        <f>IFERROR(VLOOKUP($B560,' Fridge Tracking'!$A$3:$J$999,8,FALSE), "")</f>
        <v/>
      </c>
      <c r="E560" s="31" t="str">
        <f>IFERROR(VLOOKUP($B560,' Fridge Tracking'!$A$3:$J$999,6,FALSE), "")</f>
        <v/>
      </c>
      <c r="F560" s="1" t="b">
        <v>0</v>
      </c>
      <c r="H560" s="33"/>
      <c r="I560" s="33"/>
      <c r="J560" s="33"/>
      <c r="K560" s="1"/>
      <c r="L560" s="1" t="b">
        <v>0</v>
      </c>
      <c r="M560" s="1"/>
      <c r="N560" s="1" t="b">
        <v>0</v>
      </c>
    </row>
    <row r="561" spans="1:14">
      <c r="A561" s="29" t="str">
        <f t="shared" si="2"/>
        <v/>
      </c>
      <c r="B561" s="30"/>
      <c r="C561" s="30" t="str">
        <f>IFERROR(VLOOKUP($B561,' Fridge Tracking'!$A$3:$J$999,9,FALSE), "")</f>
        <v/>
      </c>
      <c r="D561" s="31" t="str">
        <f>IFERROR(VLOOKUP($B561,' Fridge Tracking'!$A$3:$J$999,8,FALSE), "")</f>
        <v/>
      </c>
      <c r="E561" s="31" t="str">
        <f>IFERROR(VLOOKUP($B561,' Fridge Tracking'!$A$3:$J$999,6,FALSE), "")</f>
        <v/>
      </c>
      <c r="F561" s="1" t="b">
        <v>0</v>
      </c>
      <c r="H561" s="33"/>
      <c r="I561" s="33"/>
      <c r="J561" s="33"/>
      <c r="K561" s="1"/>
      <c r="L561" s="1" t="b">
        <v>0</v>
      </c>
      <c r="M561" s="1"/>
      <c r="N561" s="1" t="b">
        <v>0</v>
      </c>
    </row>
    <row r="562" spans="1:14">
      <c r="A562" s="29" t="str">
        <f t="shared" si="2"/>
        <v/>
      </c>
      <c r="B562" s="30"/>
      <c r="C562" s="30" t="str">
        <f>IFERROR(VLOOKUP($B562,' Fridge Tracking'!$A$3:$J$999,9,FALSE), "")</f>
        <v/>
      </c>
      <c r="D562" s="31" t="str">
        <f>IFERROR(VLOOKUP($B562,' Fridge Tracking'!$A$3:$J$999,8,FALSE), "")</f>
        <v/>
      </c>
      <c r="E562" s="31" t="str">
        <f>IFERROR(VLOOKUP($B562,' Fridge Tracking'!$A$3:$J$999,6,FALSE), "")</f>
        <v/>
      </c>
      <c r="F562" s="1" t="b">
        <v>0</v>
      </c>
      <c r="H562" s="33"/>
      <c r="I562" s="33"/>
      <c r="J562" s="33"/>
      <c r="K562" s="1"/>
      <c r="L562" s="1" t="b">
        <v>0</v>
      </c>
      <c r="M562" s="1"/>
      <c r="N562" s="1" t="b">
        <v>0</v>
      </c>
    </row>
    <row r="563" spans="1:14">
      <c r="A563" s="29" t="str">
        <f t="shared" si="2"/>
        <v/>
      </c>
      <c r="B563" s="30"/>
      <c r="C563" s="30" t="str">
        <f>IFERROR(VLOOKUP($B563,' Fridge Tracking'!$A$3:$J$999,9,FALSE), "")</f>
        <v/>
      </c>
      <c r="D563" s="31" t="str">
        <f>IFERROR(VLOOKUP($B563,' Fridge Tracking'!$A$3:$J$999,8,FALSE), "")</f>
        <v/>
      </c>
      <c r="E563" s="31" t="str">
        <f>IFERROR(VLOOKUP($B563,' Fridge Tracking'!$A$3:$J$999,6,FALSE), "")</f>
        <v/>
      </c>
      <c r="F563" s="1" t="b">
        <v>0</v>
      </c>
      <c r="H563" s="33"/>
      <c r="I563" s="33"/>
      <c r="J563" s="33"/>
      <c r="K563" s="1"/>
      <c r="L563" s="1" t="b">
        <v>0</v>
      </c>
      <c r="M563" s="1"/>
      <c r="N563" s="1" t="b">
        <v>0</v>
      </c>
    </row>
    <row r="564" spans="1:14">
      <c r="A564" s="29" t="str">
        <f t="shared" si="2"/>
        <v/>
      </c>
      <c r="B564" s="30"/>
      <c r="C564" s="30" t="str">
        <f>IFERROR(VLOOKUP($B564,' Fridge Tracking'!$A$3:$J$999,9,FALSE), "")</f>
        <v/>
      </c>
      <c r="D564" s="31" t="str">
        <f>IFERROR(VLOOKUP($B564,' Fridge Tracking'!$A$3:$J$999,8,FALSE), "")</f>
        <v/>
      </c>
      <c r="E564" s="31" t="str">
        <f>IFERROR(VLOOKUP($B564,' Fridge Tracking'!$A$3:$J$999,6,FALSE), "")</f>
        <v/>
      </c>
      <c r="F564" s="1" t="b">
        <v>0</v>
      </c>
      <c r="H564" s="33"/>
      <c r="I564" s="33"/>
      <c r="J564" s="33"/>
      <c r="K564" s="1"/>
      <c r="L564" s="1" t="b">
        <v>0</v>
      </c>
      <c r="M564" s="1"/>
      <c r="N564" s="1" t="b">
        <v>0</v>
      </c>
    </row>
    <row r="565" spans="1:14">
      <c r="A565" s="29" t="str">
        <f t="shared" si="2"/>
        <v/>
      </c>
      <c r="B565" s="30"/>
      <c r="C565" s="30" t="str">
        <f>IFERROR(VLOOKUP($B565,' Fridge Tracking'!$A$3:$J$999,9,FALSE), "")</f>
        <v/>
      </c>
      <c r="D565" s="31" t="str">
        <f>IFERROR(VLOOKUP($B565,' Fridge Tracking'!$A$3:$J$999,8,FALSE), "")</f>
        <v/>
      </c>
      <c r="E565" s="31" t="str">
        <f>IFERROR(VLOOKUP($B565,' Fridge Tracking'!$A$3:$J$999,6,FALSE), "")</f>
        <v/>
      </c>
      <c r="F565" s="1" t="b">
        <v>0</v>
      </c>
      <c r="H565" s="33"/>
      <c r="I565" s="33"/>
      <c r="J565" s="33"/>
      <c r="K565" s="1"/>
      <c r="L565" s="1" t="b">
        <v>0</v>
      </c>
      <c r="M565" s="1"/>
      <c r="N565" s="1" t="b">
        <v>0</v>
      </c>
    </row>
    <row r="566" spans="1:14">
      <c r="A566" s="29" t="str">
        <f t="shared" si="2"/>
        <v/>
      </c>
      <c r="B566" s="30"/>
      <c r="C566" s="30" t="str">
        <f>IFERROR(VLOOKUP($B566,' Fridge Tracking'!$A$3:$J$999,9,FALSE), "")</f>
        <v/>
      </c>
      <c r="D566" s="31" t="str">
        <f>IFERROR(VLOOKUP($B566,' Fridge Tracking'!$A$3:$J$999,8,FALSE), "")</f>
        <v/>
      </c>
      <c r="E566" s="31" t="str">
        <f>IFERROR(VLOOKUP($B566,' Fridge Tracking'!$A$3:$J$999,6,FALSE), "")</f>
        <v/>
      </c>
      <c r="F566" s="1" t="b">
        <v>0</v>
      </c>
      <c r="H566" s="33"/>
      <c r="I566" s="33"/>
      <c r="J566" s="33"/>
      <c r="K566" s="1"/>
      <c r="L566" s="1" t="b">
        <v>0</v>
      </c>
      <c r="M566" s="1"/>
      <c r="N566" s="1" t="b">
        <v>0</v>
      </c>
    </row>
    <row r="567" spans="1:14">
      <c r="A567" s="29" t="str">
        <f t="shared" si="2"/>
        <v/>
      </c>
      <c r="B567" s="30"/>
      <c r="C567" s="30" t="str">
        <f>IFERROR(VLOOKUP($B567,' Fridge Tracking'!$A$3:$J$999,9,FALSE), "")</f>
        <v/>
      </c>
      <c r="D567" s="31" t="str">
        <f>IFERROR(VLOOKUP($B567,' Fridge Tracking'!$A$3:$J$999,8,FALSE), "")</f>
        <v/>
      </c>
      <c r="E567" s="31" t="str">
        <f>IFERROR(VLOOKUP($B567,' Fridge Tracking'!$A$3:$J$999,6,FALSE), "")</f>
        <v/>
      </c>
      <c r="F567" s="1" t="b">
        <v>0</v>
      </c>
      <c r="H567" s="33"/>
      <c r="I567" s="33"/>
      <c r="J567" s="33"/>
      <c r="K567" s="1"/>
      <c r="L567" s="1" t="b">
        <v>0</v>
      </c>
      <c r="M567" s="1"/>
      <c r="N567" s="1" t="b">
        <v>0</v>
      </c>
    </row>
    <row r="568" spans="1:14">
      <c r="A568" s="29" t="str">
        <f t="shared" si="2"/>
        <v/>
      </c>
      <c r="B568" s="30"/>
      <c r="C568" s="30" t="str">
        <f>IFERROR(VLOOKUP($B568,' Fridge Tracking'!$A$3:$J$999,9,FALSE), "")</f>
        <v/>
      </c>
      <c r="D568" s="31" t="str">
        <f>IFERROR(VLOOKUP($B568,' Fridge Tracking'!$A$3:$J$999,8,FALSE), "")</f>
        <v/>
      </c>
      <c r="E568" s="31" t="str">
        <f>IFERROR(VLOOKUP($B568,' Fridge Tracking'!$A$3:$J$999,6,FALSE), "")</f>
        <v/>
      </c>
      <c r="F568" s="1" t="b">
        <v>0</v>
      </c>
      <c r="H568" s="33"/>
      <c r="I568" s="33"/>
      <c r="J568" s="33"/>
      <c r="K568" s="1"/>
      <c r="L568" s="1" t="b">
        <v>0</v>
      </c>
      <c r="M568" s="1"/>
      <c r="N568" s="1" t="b">
        <v>0</v>
      </c>
    </row>
    <row r="569" spans="1:14">
      <c r="A569" s="29" t="str">
        <f t="shared" si="2"/>
        <v/>
      </c>
      <c r="B569" s="30"/>
      <c r="C569" s="30" t="str">
        <f>IFERROR(VLOOKUP($B569,' Fridge Tracking'!$A$3:$J$999,9,FALSE), "")</f>
        <v/>
      </c>
      <c r="D569" s="31" t="str">
        <f>IFERROR(VLOOKUP($B569,' Fridge Tracking'!$A$3:$J$999,8,FALSE), "")</f>
        <v/>
      </c>
      <c r="E569" s="31" t="str">
        <f>IFERROR(VLOOKUP($B569,' Fridge Tracking'!$A$3:$J$999,6,FALSE), "")</f>
        <v/>
      </c>
      <c r="F569" s="1" t="b">
        <v>0</v>
      </c>
      <c r="H569" s="33"/>
      <c r="I569" s="33"/>
      <c r="J569" s="33"/>
      <c r="K569" s="1"/>
      <c r="L569" s="1" t="b">
        <v>0</v>
      </c>
      <c r="M569" s="1"/>
      <c r="N569" s="1" t="b">
        <v>0</v>
      </c>
    </row>
    <row r="570" spans="1:14">
      <c r="A570" s="29" t="str">
        <f t="shared" si="2"/>
        <v/>
      </c>
      <c r="B570" s="30"/>
      <c r="C570" s="30" t="str">
        <f>IFERROR(VLOOKUP($B570,' Fridge Tracking'!$A$3:$J$999,9,FALSE), "")</f>
        <v/>
      </c>
      <c r="D570" s="31" t="str">
        <f>IFERROR(VLOOKUP($B570,' Fridge Tracking'!$A$3:$J$999,8,FALSE), "")</f>
        <v/>
      </c>
      <c r="E570" s="31" t="str">
        <f>IFERROR(VLOOKUP($B570,' Fridge Tracking'!$A$3:$J$999,6,FALSE), "")</f>
        <v/>
      </c>
      <c r="F570" s="1" t="b">
        <v>0</v>
      </c>
      <c r="H570" s="33"/>
      <c r="I570" s="33"/>
      <c r="J570" s="33"/>
      <c r="K570" s="1"/>
      <c r="L570" s="1" t="b">
        <v>0</v>
      </c>
      <c r="M570" s="1"/>
      <c r="N570" s="1" t="b">
        <v>0</v>
      </c>
    </row>
    <row r="571" spans="1:14">
      <c r="A571" s="29" t="str">
        <f t="shared" si="2"/>
        <v/>
      </c>
      <c r="B571" s="30"/>
      <c r="C571" s="30" t="str">
        <f>IFERROR(VLOOKUP($B571,' Fridge Tracking'!$A$3:$J$999,9,FALSE), "")</f>
        <v/>
      </c>
      <c r="D571" s="31" t="str">
        <f>IFERROR(VLOOKUP($B571,' Fridge Tracking'!$A$3:$J$999,8,FALSE), "")</f>
        <v/>
      </c>
      <c r="E571" s="31" t="str">
        <f>IFERROR(VLOOKUP($B571,' Fridge Tracking'!$A$3:$J$999,6,FALSE), "")</f>
        <v/>
      </c>
      <c r="F571" s="1" t="b">
        <v>0</v>
      </c>
      <c r="H571" s="33"/>
      <c r="I571" s="33"/>
      <c r="J571" s="33"/>
      <c r="K571" s="1"/>
      <c r="L571" s="1" t="b">
        <v>0</v>
      </c>
      <c r="M571" s="1"/>
      <c r="N571" s="1" t="b">
        <v>0</v>
      </c>
    </row>
    <row r="572" spans="1:14">
      <c r="A572" s="29" t="str">
        <f t="shared" si="2"/>
        <v/>
      </c>
      <c r="B572" s="30"/>
      <c r="C572" s="30" t="str">
        <f>IFERROR(VLOOKUP($B572,' Fridge Tracking'!$A$3:$J$999,9,FALSE), "")</f>
        <v/>
      </c>
      <c r="D572" s="31" t="str">
        <f>IFERROR(VLOOKUP($B572,' Fridge Tracking'!$A$3:$J$999,8,FALSE), "")</f>
        <v/>
      </c>
      <c r="E572" s="31" t="str">
        <f>IFERROR(VLOOKUP($B572,' Fridge Tracking'!$A$3:$J$999,6,FALSE), "")</f>
        <v/>
      </c>
      <c r="F572" s="1" t="b">
        <v>0</v>
      </c>
      <c r="H572" s="33"/>
      <c r="I572" s="33"/>
      <c r="J572" s="33"/>
      <c r="K572" s="1"/>
      <c r="L572" s="1" t="b">
        <v>0</v>
      </c>
      <c r="M572" s="1"/>
      <c r="N572" s="1" t="b">
        <v>0</v>
      </c>
    </row>
    <row r="573" spans="1:14">
      <c r="A573" s="29" t="str">
        <f t="shared" si="2"/>
        <v/>
      </c>
      <c r="B573" s="30"/>
      <c r="C573" s="30" t="str">
        <f>IFERROR(VLOOKUP($B573,' Fridge Tracking'!$A$3:$J$999,9,FALSE), "")</f>
        <v/>
      </c>
      <c r="D573" s="31" t="str">
        <f>IFERROR(VLOOKUP($B573,' Fridge Tracking'!$A$3:$J$999,8,FALSE), "")</f>
        <v/>
      </c>
      <c r="E573" s="31" t="str">
        <f>IFERROR(VLOOKUP($B573,' Fridge Tracking'!$A$3:$J$999,6,FALSE), "")</f>
        <v/>
      </c>
      <c r="F573" s="1" t="b">
        <v>0</v>
      </c>
      <c r="H573" s="33"/>
      <c r="I573" s="33"/>
      <c r="J573" s="33"/>
      <c r="K573" s="1"/>
      <c r="L573" s="1" t="b">
        <v>0</v>
      </c>
      <c r="M573" s="1"/>
      <c r="N573" s="1" t="b">
        <v>0</v>
      </c>
    </row>
    <row r="574" spans="1:14">
      <c r="A574" s="29" t="str">
        <f t="shared" si="2"/>
        <v/>
      </c>
      <c r="B574" s="30"/>
      <c r="C574" s="30" t="str">
        <f>IFERROR(VLOOKUP($B574,' Fridge Tracking'!$A$3:$J$999,9,FALSE), "")</f>
        <v/>
      </c>
      <c r="D574" s="31" t="str">
        <f>IFERROR(VLOOKUP($B574,' Fridge Tracking'!$A$3:$J$999,8,FALSE), "")</f>
        <v/>
      </c>
      <c r="E574" s="31" t="str">
        <f>IFERROR(VLOOKUP($B574,' Fridge Tracking'!$A$3:$J$999,6,FALSE), "")</f>
        <v/>
      </c>
      <c r="F574" s="1" t="b">
        <v>0</v>
      </c>
      <c r="H574" s="33"/>
      <c r="I574" s="33"/>
      <c r="J574" s="33"/>
      <c r="K574" s="1"/>
      <c r="L574" s="1" t="b">
        <v>0</v>
      </c>
      <c r="M574" s="1"/>
      <c r="N574" s="1" t="b">
        <v>0</v>
      </c>
    </row>
    <row r="575" spans="1:14">
      <c r="A575" s="29" t="str">
        <f t="shared" si="2"/>
        <v/>
      </c>
      <c r="B575" s="30"/>
      <c r="C575" s="30" t="str">
        <f>IFERROR(VLOOKUP($B575,' Fridge Tracking'!$A$3:$J$999,9,FALSE), "")</f>
        <v/>
      </c>
      <c r="D575" s="31" t="str">
        <f>IFERROR(VLOOKUP($B575,' Fridge Tracking'!$A$3:$J$999,8,FALSE), "")</f>
        <v/>
      </c>
      <c r="E575" s="31" t="str">
        <f>IFERROR(VLOOKUP($B575,' Fridge Tracking'!$A$3:$J$999,6,FALSE), "")</f>
        <v/>
      </c>
      <c r="F575" s="1" t="b">
        <v>0</v>
      </c>
      <c r="H575" s="33"/>
      <c r="I575" s="33"/>
      <c r="J575" s="33"/>
      <c r="K575" s="1"/>
      <c r="L575" s="1" t="b">
        <v>0</v>
      </c>
      <c r="M575" s="1"/>
      <c r="N575" s="1" t="b">
        <v>0</v>
      </c>
    </row>
    <row r="576" spans="1:14">
      <c r="A576" s="29" t="str">
        <f t="shared" si="2"/>
        <v/>
      </c>
      <c r="B576" s="30"/>
      <c r="C576" s="30" t="str">
        <f>IFERROR(VLOOKUP($B576,' Fridge Tracking'!$A$3:$J$999,9,FALSE), "")</f>
        <v/>
      </c>
      <c r="D576" s="31" t="str">
        <f>IFERROR(VLOOKUP($B576,' Fridge Tracking'!$A$3:$J$999,8,FALSE), "")</f>
        <v/>
      </c>
      <c r="E576" s="31" t="str">
        <f>IFERROR(VLOOKUP($B576,' Fridge Tracking'!$A$3:$J$999,6,FALSE), "")</f>
        <v/>
      </c>
      <c r="F576" s="1" t="b">
        <v>0</v>
      </c>
      <c r="H576" s="33"/>
      <c r="I576" s="33"/>
      <c r="J576" s="33"/>
      <c r="K576" s="1"/>
      <c r="L576" s="1" t="b">
        <v>0</v>
      </c>
      <c r="M576" s="1"/>
      <c r="N576" s="1" t="b">
        <v>0</v>
      </c>
    </row>
    <row r="577" spans="1:14">
      <c r="A577" s="29" t="str">
        <f t="shared" si="2"/>
        <v/>
      </c>
      <c r="B577" s="30"/>
      <c r="C577" s="30" t="str">
        <f>IFERROR(VLOOKUP($B577,' Fridge Tracking'!$A$3:$J$999,9,FALSE), "")</f>
        <v/>
      </c>
      <c r="D577" s="31" t="str">
        <f>IFERROR(VLOOKUP($B577,' Fridge Tracking'!$A$3:$J$999,8,FALSE), "")</f>
        <v/>
      </c>
      <c r="E577" s="31" t="str">
        <f>IFERROR(VLOOKUP($B577,' Fridge Tracking'!$A$3:$J$999,6,FALSE), "")</f>
        <v/>
      </c>
      <c r="F577" s="1" t="b">
        <v>0</v>
      </c>
      <c r="H577" s="33"/>
      <c r="I577" s="33"/>
      <c r="J577" s="33"/>
      <c r="K577" s="1"/>
      <c r="L577" s="1" t="b">
        <v>0</v>
      </c>
      <c r="M577" s="1"/>
      <c r="N577" s="1" t="b">
        <v>0</v>
      </c>
    </row>
    <row r="578" spans="1:14">
      <c r="A578" s="29" t="str">
        <f t="shared" si="2"/>
        <v/>
      </c>
      <c r="B578" s="30"/>
      <c r="C578" s="30" t="str">
        <f>IFERROR(VLOOKUP($B578,' Fridge Tracking'!$A$3:$J$999,9,FALSE), "")</f>
        <v/>
      </c>
      <c r="D578" s="31" t="str">
        <f>IFERROR(VLOOKUP($B578,' Fridge Tracking'!$A$3:$J$999,8,FALSE), "")</f>
        <v/>
      </c>
      <c r="E578" s="31" t="str">
        <f>IFERROR(VLOOKUP($B578,' Fridge Tracking'!$A$3:$J$999,6,FALSE), "")</f>
        <v/>
      </c>
      <c r="F578" s="1" t="b">
        <v>0</v>
      </c>
      <c r="H578" s="33"/>
      <c r="I578" s="33"/>
      <c r="J578" s="33"/>
      <c r="K578" s="1"/>
      <c r="L578" s="1" t="b">
        <v>0</v>
      </c>
      <c r="M578" s="1"/>
      <c r="N578" s="1" t="b">
        <v>0</v>
      </c>
    </row>
    <row r="579" spans="1:14">
      <c r="A579" s="29" t="str">
        <f t="shared" si="2"/>
        <v/>
      </c>
      <c r="B579" s="30"/>
      <c r="C579" s="30" t="str">
        <f>IFERROR(VLOOKUP($B579,' Fridge Tracking'!$A$3:$J$999,9,FALSE), "")</f>
        <v/>
      </c>
      <c r="D579" s="31" t="str">
        <f>IFERROR(VLOOKUP($B579,' Fridge Tracking'!$A$3:$J$999,8,FALSE), "")</f>
        <v/>
      </c>
      <c r="E579" s="31" t="str">
        <f>IFERROR(VLOOKUP($B579,' Fridge Tracking'!$A$3:$J$999,6,FALSE), "")</f>
        <v/>
      </c>
      <c r="F579" s="1" t="b">
        <v>0</v>
      </c>
      <c r="H579" s="33"/>
      <c r="I579" s="33"/>
      <c r="J579" s="33"/>
      <c r="K579" s="1"/>
      <c r="L579" s="1" t="b">
        <v>0</v>
      </c>
      <c r="M579" s="1"/>
      <c r="N579" s="1" t="b">
        <v>0</v>
      </c>
    </row>
    <row r="580" spans="1:14">
      <c r="A580" s="29" t="str">
        <f t="shared" si="2"/>
        <v/>
      </c>
      <c r="B580" s="30"/>
      <c r="C580" s="30" t="str">
        <f>IFERROR(VLOOKUP($B580,' Fridge Tracking'!$A$3:$J$999,9,FALSE), "")</f>
        <v/>
      </c>
      <c r="D580" s="31" t="str">
        <f>IFERROR(VLOOKUP($B580,' Fridge Tracking'!$A$3:$J$999,8,FALSE), "")</f>
        <v/>
      </c>
      <c r="E580" s="31" t="str">
        <f>IFERROR(VLOOKUP($B580,' Fridge Tracking'!$A$3:$J$999,6,FALSE), "")</f>
        <v/>
      </c>
      <c r="F580" s="1" t="b">
        <v>0</v>
      </c>
      <c r="H580" s="33"/>
      <c r="I580" s="33"/>
      <c r="J580" s="33"/>
      <c r="K580" s="1"/>
      <c r="L580" s="1" t="b">
        <v>0</v>
      </c>
      <c r="M580" s="1"/>
      <c r="N580" s="1" t="b">
        <v>0</v>
      </c>
    </row>
    <row r="581" spans="1:14">
      <c r="A581" s="29" t="str">
        <f t="shared" si="2"/>
        <v/>
      </c>
      <c r="B581" s="30"/>
      <c r="C581" s="30" t="str">
        <f>IFERROR(VLOOKUP($B581,' Fridge Tracking'!$A$3:$J$999,9,FALSE), "")</f>
        <v/>
      </c>
      <c r="D581" s="31" t="str">
        <f>IFERROR(VLOOKUP($B581,' Fridge Tracking'!$A$3:$J$999,8,FALSE), "")</f>
        <v/>
      </c>
      <c r="E581" s="31" t="str">
        <f>IFERROR(VLOOKUP($B581,' Fridge Tracking'!$A$3:$J$999,6,FALSE), "")</f>
        <v/>
      </c>
      <c r="F581" s="1" t="b">
        <v>0</v>
      </c>
      <c r="H581" s="33"/>
      <c r="I581" s="33"/>
      <c r="J581" s="33"/>
      <c r="K581" s="1"/>
      <c r="L581" s="1" t="b">
        <v>0</v>
      </c>
      <c r="M581" s="1"/>
      <c r="N581" s="1" t="b">
        <v>0</v>
      </c>
    </row>
    <row r="582" spans="1:14">
      <c r="A582" s="29" t="str">
        <f t="shared" si="2"/>
        <v/>
      </c>
      <c r="B582" s="30"/>
      <c r="C582" s="30" t="str">
        <f>IFERROR(VLOOKUP($B582,' Fridge Tracking'!$A$3:$J$999,9,FALSE), "")</f>
        <v/>
      </c>
      <c r="D582" s="31" t="str">
        <f>IFERROR(VLOOKUP($B582,' Fridge Tracking'!$A$3:$J$999,8,FALSE), "")</f>
        <v/>
      </c>
      <c r="E582" s="31" t="str">
        <f>IFERROR(VLOOKUP($B582,' Fridge Tracking'!$A$3:$J$999,6,FALSE), "")</f>
        <v/>
      </c>
      <c r="F582" s="1" t="b">
        <v>0</v>
      </c>
      <c r="H582" s="33"/>
      <c r="I582" s="33"/>
      <c r="J582" s="33"/>
      <c r="K582" s="1"/>
      <c r="L582" s="1" t="b">
        <v>0</v>
      </c>
      <c r="M582" s="1"/>
      <c r="N582" s="1" t="b">
        <v>0</v>
      </c>
    </row>
    <row r="583" spans="1:14">
      <c r="A583" s="29" t="str">
        <f t="shared" si="2"/>
        <v/>
      </c>
      <c r="B583" s="30"/>
      <c r="C583" s="30" t="str">
        <f>IFERROR(VLOOKUP($B583,' Fridge Tracking'!$A$3:$J$999,9,FALSE), "")</f>
        <v/>
      </c>
      <c r="D583" s="31" t="str">
        <f>IFERROR(VLOOKUP($B583,' Fridge Tracking'!$A$3:$J$999,8,FALSE), "")</f>
        <v/>
      </c>
      <c r="E583" s="31" t="str">
        <f>IFERROR(VLOOKUP($B583,' Fridge Tracking'!$A$3:$J$999,6,FALSE), "")</f>
        <v/>
      </c>
      <c r="F583" s="1" t="b">
        <v>0</v>
      </c>
      <c r="H583" s="33"/>
      <c r="I583" s="33"/>
      <c r="J583" s="33"/>
      <c r="K583" s="1"/>
      <c r="L583" s="1" t="b">
        <v>0</v>
      </c>
      <c r="M583" s="1"/>
      <c r="N583" s="1" t="b">
        <v>0</v>
      </c>
    </row>
    <row r="584" spans="1:14">
      <c r="A584" s="29" t="str">
        <f t="shared" si="2"/>
        <v/>
      </c>
      <c r="B584" s="30"/>
      <c r="C584" s="30" t="str">
        <f>IFERROR(VLOOKUP($B584,' Fridge Tracking'!$A$3:$J$999,9,FALSE), "")</f>
        <v/>
      </c>
      <c r="D584" s="31" t="str">
        <f>IFERROR(VLOOKUP($B584,' Fridge Tracking'!$A$3:$J$999,8,FALSE), "")</f>
        <v/>
      </c>
      <c r="E584" s="31" t="str">
        <f>IFERROR(VLOOKUP($B584,' Fridge Tracking'!$A$3:$J$999,6,FALSE), "")</f>
        <v/>
      </c>
      <c r="F584" s="1" t="b">
        <v>0</v>
      </c>
      <c r="H584" s="33"/>
      <c r="I584" s="33"/>
      <c r="J584" s="33"/>
      <c r="K584" s="1"/>
      <c r="L584" s="1" t="b">
        <v>0</v>
      </c>
      <c r="M584" s="1"/>
      <c r="N584" s="1" t="b">
        <v>0</v>
      </c>
    </row>
    <row r="585" spans="1:14">
      <c r="A585" s="29" t="str">
        <f t="shared" si="2"/>
        <v/>
      </c>
      <c r="B585" s="30"/>
      <c r="C585" s="30" t="str">
        <f>IFERROR(VLOOKUP($B585,' Fridge Tracking'!$A$3:$J$999,9,FALSE), "")</f>
        <v/>
      </c>
      <c r="D585" s="31" t="str">
        <f>IFERROR(VLOOKUP($B585,' Fridge Tracking'!$A$3:$J$999,8,FALSE), "")</f>
        <v/>
      </c>
      <c r="E585" s="31" t="str">
        <f>IFERROR(VLOOKUP($B585,' Fridge Tracking'!$A$3:$J$999,6,FALSE), "")</f>
        <v/>
      </c>
      <c r="F585" s="1" t="b">
        <v>0</v>
      </c>
      <c r="H585" s="33"/>
      <c r="I585" s="33"/>
      <c r="J585" s="33"/>
      <c r="K585" s="1"/>
      <c r="L585" s="1" t="b">
        <v>0</v>
      </c>
      <c r="M585" s="1"/>
      <c r="N585" s="1" t="b">
        <v>0</v>
      </c>
    </row>
    <row r="586" spans="1:14">
      <c r="A586" s="29" t="str">
        <f t="shared" si="2"/>
        <v/>
      </c>
      <c r="B586" s="30"/>
      <c r="C586" s="30" t="str">
        <f>IFERROR(VLOOKUP($B586,' Fridge Tracking'!$A$3:$J$999,9,FALSE), "")</f>
        <v/>
      </c>
      <c r="D586" s="31" t="str">
        <f>IFERROR(VLOOKUP($B586,' Fridge Tracking'!$A$3:$J$999,8,FALSE), "")</f>
        <v/>
      </c>
      <c r="E586" s="31" t="str">
        <f>IFERROR(VLOOKUP($B586,' Fridge Tracking'!$A$3:$J$999,6,FALSE), "")</f>
        <v/>
      </c>
      <c r="F586" s="1" t="b">
        <v>0</v>
      </c>
      <c r="H586" s="33"/>
      <c r="I586" s="33"/>
      <c r="J586" s="33"/>
      <c r="K586" s="1"/>
      <c r="L586" s="1" t="b">
        <v>0</v>
      </c>
      <c r="M586" s="1"/>
      <c r="N586" s="1" t="b">
        <v>0</v>
      </c>
    </row>
    <row r="587" spans="1:14">
      <c r="A587" s="29" t="str">
        <f t="shared" si="2"/>
        <v/>
      </c>
      <c r="B587" s="30"/>
      <c r="C587" s="30" t="str">
        <f>IFERROR(VLOOKUP($B587,' Fridge Tracking'!$A$3:$J$999,9,FALSE), "")</f>
        <v/>
      </c>
      <c r="D587" s="31" t="str">
        <f>IFERROR(VLOOKUP($B587,' Fridge Tracking'!$A$3:$J$999,8,FALSE), "")</f>
        <v/>
      </c>
      <c r="E587" s="31" t="str">
        <f>IFERROR(VLOOKUP($B587,' Fridge Tracking'!$A$3:$J$999,6,FALSE), "")</f>
        <v/>
      </c>
      <c r="F587" s="1" t="b">
        <v>0</v>
      </c>
      <c r="H587" s="33"/>
      <c r="I587" s="33"/>
      <c r="J587" s="33"/>
      <c r="K587" s="1"/>
      <c r="L587" s="1" t="b">
        <v>0</v>
      </c>
      <c r="M587" s="1"/>
      <c r="N587" s="1" t="b">
        <v>0</v>
      </c>
    </row>
    <row r="588" spans="1:14">
      <c r="A588" s="29" t="str">
        <f t="shared" si="2"/>
        <v/>
      </c>
      <c r="B588" s="30"/>
      <c r="C588" s="30" t="str">
        <f>IFERROR(VLOOKUP($B588,' Fridge Tracking'!$A$3:$J$999,9,FALSE), "")</f>
        <v/>
      </c>
      <c r="D588" s="31" t="str">
        <f>IFERROR(VLOOKUP($B588,' Fridge Tracking'!$A$3:$J$999,8,FALSE), "")</f>
        <v/>
      </c>
      <c r="E588" s="31" t="str">
        <f>IFERROR(VLOOKUP($B588,' Fridge Tracking'!$A$3:$J$999,6,FALSE), "")</f>
        <v/>
      </c>
      <c r="F588" s="1" t="b">
        <v>0</v>
      </c>
      <c r="H588" s="33"/>
      <c r="I588" s="33"/>
      <c r="J588" s="33"/>
      <c r="K588" s="1"/>
      <c r="L588" s="1" t="b">
        <v>0</v>
      </c>
      <c r="M588" s="1"/>
      <c r="N588" s="1" t="b">
        <v>0</v>
      </c>
    </row>
    <row r="589" spans="1:14">
      <c r="A589" s="29" t="str">
        <f t="shared" si="2"/>
        <v/>
      </c>
      <c r="B589" s="30"/>
      <c r="C589" s="30" t="str">
        <f>IFERROR(VLOOKUP($B589,' Fridge Tracking'!$A$3:$J$999,9,FALSE), "")</f>
        <v/>
      </c>
      <c r="D589" s="31" t="str">
        <f>IFERROR(VLOOKUP($B589,' Fridge Tracking'!$A$3:$J$999,8,FALSE), "")</f>
        <v/>
      </c>
      <c r="E589" s="31" t="str">
        <f>IFERROR(VLOOKUP($B589,' Fridge Tracking'!$A$3:$J$999,6,FALSE), "")</f>
        <v/>
      </c>
      <c r="F589" s="1" t="b">
        <v>0</v>
      </c>
      <c r="H589" s="33"/>
      <c r="I589" s="33"/>
      <c r="J589" s="33"/>
      <c r="K589" s="1"/>
      <c r="L589" s="1" t="b">
        <v>0</v>
      </c>
      <c r="M589" s="1"/>
      <c r="N589" s="1" t="b">
        <v>0</v>
      </c>
    </row>
    <row r="590" spans="1:14">
      <c r="A590" s="29" t="str">
        <f t="shared" si="2"/>
        <v/>
      </c>
      <c r="B590" s="30"/>
      <c r="C590" s="30" t="str">
        <f>IFERROR(VLOOKUP($B590,' Fridge Tracking'!$A$3:$J$999,9,FALSE), "")</f>
        <v/>
      </c>
      <c r="D590" s="31" t="str">
        <f>IFERROR(VLOOKUP($B590,' Fridge Tracking'!$A$3:$J$999,8,FALSE), "")</f>
        <v/>
      </c>
      <c r="E590" s="31" t="str">
        <f>IFERROR(VLOOKUP($B590,' Fridge Tracking'!$A$3:$J$999,6,FALSE), "")</f>
        <v/>
      </c>
      <c r="F590" s="1" t="b">
        <v>0</v>
      </c>
      <c r="H590" s="33"/>
      <c r="I590" s="33"/>
      <c r="J590" s="33"/>
      <c r="K590" s="1"/>
      <c r="L590" s="1" t="b">
        <v>0</v>
      </c>
      <c r="M590" s="1"/>
      <c r="N590" s="1" t="b">
        <v>0</v>
      </c>
    </row>
    <row r="591" spans="1:14">
      <c r="A591" s="29" t="str">
        <f t="shared" si="2"/>
        <v/>
      </c>
      <c r="B591" s="30"/>
      <c r="C591" s="30" t="str">
        <f>IFERROR(VLOOKUP($B591,' Fridge Tracking'!$A$3:$J$999,9,FALSE), "")</f>
        <v/>
      </c>
      <c r="D591" s="31" t="str">
        <f>IFERROR(VLOOKUP($B591,' Fridge Tracking'!$A$3:$J$999,8,FALSE), "")</f>
        <v/>
      </c>
      <c r="E591" s="31" t="str">
        <f>IFERROR(VLOOKUP($B591,' Fridge Tracking'!$A$3:$J$999,6,FALSE), "")</f>
        <v/>
      </c>
      <c r="F591" s="1" t="b">
        <v>0</v>
      </c>
      <c r="H591" s="33"/>
      <c r="I591" s="33"/>
      <c r="J591" s="33"/>
      <c r="K591" s="1"/>
      <c r="L591" s="1" t="b">
        <v>0</v>
      </c>
      <c r="M591" s="1"/>
      <c r="N591" s="1" t="b">
        <v>0</v>
      </c>
    </row>
    <row r="592" spans="1:14">
      <c r="A592" s="29" t="str">
        <f t="shared" si="2"/>
        <v/>
      </c>
      <c r="B592" s="30"/>
      <c r="C592" s="30" t="str">
        <f>IFERROR(VLOOKUP($B592,' Fridge Tracking'!$A$3:$J$999,9,FALSE), "")</f>
        <v/>
      </c>
      <c r="D592" s="31" t="str">
        <f>IFERROR(VLOOKUP($B592,' Fridge Tracking'!$A$3:$J$999,8,FALSE), "")</f>
        <v/>
      </c>
      <c r="E592" s="31" t="str">
        <f>IFERROR(VLOOKUP($B592,' Fridge Tracking'!$A$3:$J$999,6,FALSE), "")</f>
        <v/>
      </c>
      <c r="F592" s="1" t="b">
        <v>0</v>
      </c>
      <c r="H592" s="33"/>
      <c r="I592" s="33"/>
      <c r="J592" s="33"/>
      <c r="K592" s="1"/>
      <c r="L592" s="1" t="b">
        <v>0</v>
      </c>
      <c r="M592" s="1"/>
      <c r="N592" s="1" t="b">
        <v>0</v>
      </c>
    </row>
    <row r="593" spans="1:14">
      <c r="A593" s="29" t="str">
        <f t="shared" si="2"/>
        <v/>
      </c>
      <c r="B593" s="30"/>
      <c r="C593" s="30" t="str">
        <f>IFERROR(VLOOKUP($B593,' Fridge Tracking'!$A$3:$J$999,9,FALSE), "")</f>
        <v/>
      </c>
      <c r="D593" s="31" t="str">
        <f>IFERROR(VLOOKUP($B593,' Fridge Tracking'!$A$3:$J$999,8,FALSE), "")</f>
        <v/>
      </c>
      <c r="E593" s="31" t="str">
        <f>IFERROR(VLOOKUP($B593,' Fridge Tracking'!$A$3:$J$999,6,FALSE), "")</f>
        <v/>
      </c>
      <c r="F593" s="1" t="b">
        <v>0</v>
      </c>
      <c r="H593" s="33"/>
      <c r="I593" s="33"/>
      <c r="J593" s="33"/>
      <c r="K593" s="1"/>
      <c r="L593" s="1" t="b">
        <v>0</v>
      </c>
      <c r="M593" s="1"/>
      <c r="N593" s="1" t="b">
        <v>0</v>
      </c>
    </row>
    <row r="594" spans="1:14">
      <c r="A594" s="29" t="str">
        <f t="shared" si="2"/>
        <v/>
      </c>
      <c r="B594" s="30"/>
      <c r="C594" s="30" t="str">
        <f>IFERROR(VLOOKUP($B594,' Fridge Tracking'!$A$3:$J$999,9,FALSE), "")</f>
        <v/>
      </c>
      <c r="D594" s="31" t="str">
        <f>IFERROR(VLOOKUP($B594,' Fridge Tracking'!$A$3:$J$999,8,FALSE), "")</f>
        <v/>
      </c>
      <c r="E594" s="31" t="str">
        <f>IFERROR(VLOOKUP($B594,' Fridge Tracking'!$A$3:$J$999,6,FALSE), "")</f>
        <v/>
      </c>
      <c r="F594" s="1" t="b">
        <v>0</v>
      </c>
      <c r="H594" s="33"/>
      <c r="I594" s="33"/>
      <c r="J594" s="33"/>
      <c r="K594" s="1"/>
      <c r="L594" s="1" t="b">
        <v>0</v>
      </c>
      <c r="M594" s="1"/>
      <c r="N594" s="1" t="b">
        <v>0</v>
      </c>
    </row>
    <row r="595" spans="1:14">
      <c r="A595" s="29" t="str">
        <f t="shared" si="2"/>
        <v/>
      </c>
      <c r="B595" s="30"/>
      <c r="C595" s="30" t="str">
        <f>IFERROR(VLOOKUP($B595,' Fridge Tracking'!$A$3:$J$999,9,FALSE), "")</f>
        <v/>
      </c>
      <c r="D595" s="31" t="str">
        <f>IFERROR(VLOOKUP($B595,' Fridge Tracking'!$A$3:$J$999,8,FALSE), "")</f>
        <v/>
      </c>
      <c r="E595" s="31" t="str">
        <f>IFERROR(VLOOKUP($B595,' Fridge Tracking'!$A$3:$J$999,6,FALSE), "")</f>
        <v/>
      </c>
      <c r="F595" s="1" t="b">
        <v>0</v>
      </c>
      <c r="H595" s="33"/>
      <c r="I595" s="33"/>
      <c r="J595" s="33"/>
      <c r="K595" s="1"/>
      <c r="L595" s="1" t="b">
        <v>0</v>
      </c>
      <c r="M595" s="1"/>
      <c r="N595" s="1" t="b">
        <v>0</v>
      </c>
    </row>
    <row r="596" spans="1:14">
      <c r="A596" s="29" t="str">
        <f t="shared" si="2"/>
        <v/>
      </c>
      <c r="B596" s="30"/>
      <c r="C596" s="30" t="str">
        <f>IFERROR(VLOOKUP($B596,' Fridge Tracking'!$A$3:$J$999,9,FALSE), "")</f>
        <v/>
      </c>
      <c r="D596" s="31" t="str">
        <f>IFERROR(VLOOKUP($B596,' Fridge Tracking'!$A$3:$J$999,8,FALSE), "")</f>
        <v/>
      </c>
      <c r="E596" s="31" t="str">
        <f>IFERROR(VLOOKUP($B596,' Fridge Tracking'!$A$3:$J$999,6,FALSE), "")</f>
        <v/>
      </c>
      <c r="F596" s="1" t="b">
        <v>0</v>
      </c>
      <c r="H596" s="33"/>
      <c r="I596" s="33"/>
      <c r="J596" s="33"/>
      <c r="K596" s="1"/>
      <c r="L596" s="1" t="b">
        <v>0</v>
      </c>
      <c r="M596" s="1"/>
      <c r="N596" s="1" t="b">
        <v>0</v>
      </c>
    </row>
    <row r="597" spans="1:14">
      <c r="A597" s="29" t="str">
        <f t="shared" si="2"/>
        <v/>
      </c>
      <c r="B597" s="30"/>
      <c r="C597" s="30" t="str">
        <f>IFERROR(VLOOKUP($B597,' Fridge Tracking'!$A$3:$J$999,9,FALSE), "")</f>
        <v/>
      </c>
      <c r="D597" s="31" t="str">
        <f>IFERROR(VLOOKUP($B597,' Fridge Tracking'!$A$3:$J$999,8,FALSE), "")</f>
        <v/>
      </c>
      <c r="E597" s="31" t="str">
        <f>IFERROR(VLOOKUP($B597,' Fridge Tracking'!$A$3:$J$999,6,FALSE), "")</f>
        <v/>
      </c>
      <c r="F597" s="1" t="b">
        <v>0</v>
      </c>
      <c r="H597" s="33"/>
      <c r="I597" s="33"/>
      <c r="J597" s="33"/>
      <c r="K597" s="1"/>
      <c r="L597" s="1" t="b">
        <v>0</v>
      </c>
      <c r="M597" s="1"/>
      <c r="N597" s="1" t="b">
        <v>0</v>
      </c>
    </row>
    <row r="598" spans="1:14">
      <c r="A598" s="29" t="str">
        <f t="shared" si="2"/>
        <v/>
      </c>
      <c r="B598" s="30"/>
      <c r="C598" s="30" t="str">
        <f>IFERROR(VLOOKUP($B598,' Fridge Tracking'!$A$3:$J$999,9,FALSE), "")</f>
        <v/>
      </c>
      <c r="D598" s="31" t="str">
        <f>IFERROR(VLOOKUP($B598,' Fridge Tracking'!$A$3:$J$999,8,FALSE), "")</f>
        <v/>
      </c>
      <c r="E598" s="31" t="str">
        <f>IFERROR(VLOOKUP($B598,' Fridge Tracking'!$A$3:$J$999,6,FALSE), "")</f>
        <v/>
      </c>
      <c r="F598" s="1" t="b">
        <v>0</v>
      </c>
      <c r="H598" s="33"/>
      <c r="I598" s="33"/>
      <c r="J598" s="33"/>
      <c r="K598" s="1"/>
      <c r="L598" s="1" t="b">
        <v>0</v>
      </c>
      <c r="M598" s="1"/>
      <c r="N598" s="1" t="b">
        <v>0</v>
      </c>
    </row>
    <row r="599" spans="1:14">
      <c r="A599" s="29" t="str">
        <f t="shared" si="2"/>
        <v/>
      </c>
      <c r="B599" s="30"/>
      <c r="C599" s="30" t="str">
        <f>IFERROR(VLOOKUP($B599,' Fridge Tracking'!$A$3:$J$999,9,FALSE), "")</f>
        <v/>
      </c>
      <c r="D599" s="31" t="str">
        <f>IFERROR(VLOOKUP($B599,' Fridge Tracking'!$A$3:$J$999,8,FALSE), "")</f>
        <v/>
      </c>
      <c r="E599" s="31" t="str">
        <f>IFERROR(VLOOKUP($B599,' Fridge Tracking'!$A$3:$J$999,6,FALSE), "")</f>
        <v/>
      </c>
      <c r="F599" s="1" t="b">
        <v>0</v>
      </c>
      <c r="H599" s="33"/>
      <c r="I599" s="33"/>
      <c r="J599" s="33"/>
      <c r="K599" s="1"/>
      <c r="L599" s="1" t="b">
        <v>0</v>
      </c>
      <c r="M599" s="1"/>
      <c r="N599" s="1" t="b">
        <v>0</v>
      </c>
    </row>
    <row r="600" spans="1:14">
      <c r="A600" s="29" t="str">
        <f t="shared" si="2"/>
        <v/>
      </c>
      <c r="B600" s="30"/>
      <c r="C600" s="30" t="str">
        <f>IFERROR(VLOOKUP($B600,' Fridge Tracking'!$A$3:$J$999,9,FALSE), "")</f>
        <v/>
      </c>
      <c r="D600" s="31" t="str">
        <f>IFERROR(VLOOKUP($B600,' Fridge Tracking'!$A$3:$J$999,8,FALSE), "")</f>
        <v/>
      </c>
      <c r="E600" s="31" t="str">
        <f>IFERROR(VLOOKUP($B600,' Fridge Tracking'!$A$3:$J$999,6,FALSE), "")</f>
        <v/>
      </c>
      <c r="F600" s="1" t="b">
        <v>0</v>
      </c>
      <c r="H600" s="33"/>
      <c r="I600" s="33"/>
      <c r="J600" s="33"/>
      <c r="K600" s="1"/>
      <c r="L600" s="1" t="b">
        <v>0</v>
      </c>
      <c r="M600" s="1"/>
      <c r="N600" s="1" t="b">
        <v>0</v>
      </c>
    </row>
    <row r="601" spans="1:14">
      <c r="A601" s="29" t="str">
        <f t="shared" si="2"/>
        <v/>
      </c>
      <c r="B601" s="30"/>
      <c r="C601" s="30" t="str">
        <f>IFERROR(VLOOKUP($B601,' Fridge Tracking'!$A$3:$J$999,9,FALSE), "")</f>
        <v/>
      </c>
      <c r="D601" s="31" t="str">
        <f>IFERROR(VLOOKUP($B601,' Fridge Tracking'!$A$3:$J$999,8,FALSE), "")</f>
        <v/>
      </c>
      <c r="E601" s="31" t="str">
        <f>IFERROR(VLOOKUP($B601,' Fridge Tracking'!$A$3:$J$999,6,FALSE), "")</f>
        <v/>
      </c>
      <c r="F601" s="1" t="b">
        <v>0</v>
      </c>
      <c r="H601" s="33"/>
      <c r="I601" s="33"/>
      <c r="J601" s="33"/>
      <c r="K601" s="1"/>
      <c r="L601" s="1" t="b">
        <v>0</v>
      </c>
      <c r="M601" s="1"/>
      <c r="N601" s="1" t="b">
        <v>0</v>
      </c>
    </row>
    <row r="602" spans="1:14">
      <c r="A602" s="29" t="str">
        <f t="shared" si="2"/>
        <v/>
      </c>
      <c r="B602" s="30"/>
      <c r="C602" s="30" t="str">
        <f>IFERROR(VLOOKUP($B602,' Fridge Tracking'!$A$3:$J$999,9,FALSE), "")</f>
        <v/>
      </c>
      <c r="D602" s="31" t="str">
        <f>IFERROR(VLOOKUP($B602,' Fridge Tracking'!$A$3:$J$999,8,FALSE), "")</f>
        <v/>
      </c>
      <c r="E602" s="31" t="str">
        <f>IFERROR(VLOOKUP($B602,' Fridge Tracking'!$A$3:$J$999,6,FALSE), "")</f>
        <v/>
      </c>
      <c r="F602" s="1" t="b">
        <v>0</v>
      </c>
      <c r="H602" s="33"/>
      <c r="I602" s="33"/>
      <c r="J602" s="33"/>
      <c r="K602" s="1"/>
      <c r="L602" s="1" t="b">
        <v>0</v>
      </c>
      <c r="M602" s="1"/>
      <c r="N602" s="1" t="b">
        <v>0</v>
      </c>
    </row>
    <row r="603" spans="1:14">
      <c r="A603" s="29" t="str">
        <f t="shared" si="2"/>
        <v/>
      </c>
      <c r="B603" s="30"/>
      <c r="C603" s="30" t="str">
        <f>IFERROR(VLOOKUP($B603,' Fridge Tracking'!$A$3:$J$999,9,FALSE), "")</f>
        <v/>
      </c>
      <c r="D603" s="31" t="str">
        <f>IFERROR(VLOOKUP($B603,' Fridge Tracking'!$A$3:$J$999,8,FALSE), "")</f>
        <v/>
      </c>
      <c r="E603" s="31" t="str">
        <f>IFERROR(VLOOKUP($B603,' Fridge Tracking'!$A$3:$J$999,6,FALSE), "")</f>
        <v/>
      </c>
      <c r="F603" s="1" t="b">
        <v>0</v>
      </c>
      <c r="H603" s="33"/>
      <c r="I603" s="33"/>
      <c r="J603" s="33"/>
      <c r="K603" s="1"/>
      <c r="L603" s="1" t="b">
        <v>0</v>
      </c>
      <c r="M603" s="1"/>
      <c r="N603" s="1" t="b">
        <v>0</v>
      </c>
    </row>
    <row r="604" spans="1:14">
      <c r="A604" s="29" t="str">
        <f t="shared" si="2"/>
        <v/>
      </c>
      <c r="B604" s="30"/>
      <c r="C604" s="30" t="str">
        <f>IFERROR(VLOOKUP($B604,' Fridge Tracking'!$A$3:$J$999,9,FALSE), "")</f>
        <v/>
      </c>
      <c r="D604" s="31" t="str">
        <f>IFERROR(VLOOKUP($B604,' Fridge Tracking'!$A$3:$J$999,8,FALSE), "")</f>
        <v/>
      </c>
      <c r="E604" s="31" t="str">
        <f>IFERROR(VLOOKUP($B604,' Fridge Tracking'!$A$3:$J$999,6,FALSE), "")</f>
        <v/>
      </c>
      <c r="F604" s="1" t="b">
        <v>0</v>
      </c>
      <c r="H604" s="33"/>
      <c r="I604" s="33"/>
      <c r="J604" s="33"/>
      <c r="K604" s="1"/>
      <c r="L604" s="1" t="b">
        <v>0</v>
      </c>
      <c r="M604" s="1"/>
      <c r="N604" s="1" t="b">
        <v>0</v>
      </c>
    </row>
    <row r="605" spans="1:14">
      <c r="A605" s="29" t="str">
        <f t="shared" si="2"/>
        <v/>
      </c>
      <c r="B605" s="30"/>
      <c r="C605" s="30" t="str">
        <f>IFERROR(VLOOKUP($B605,' Fridge Tracking'!$A$3:$J$999,9,FALSE), "")</f>
        <v/>
      </c>
      <c r="D605" s="31" t="str">
        <f>IFERROR(VLOOKUP($B605,' Fridge Tracking'!$A$3:$J$999,8,FALSE), "")</f>
        <v/>
      </c>
      <c r="E605" s="31" t="str">
        <f>IFERROR(VLOOKUP($B605,' Fridge Tracking'!$A$3:$J$999,6,FALSE), "")</f>
        <v/>
      </c>
      <c r="F605" s="1" t="b">
        <v>0</v>
      </c>
      <c r="H605" s="33"/>
      <c r="I605" s="33"/>
      <c r="J605" s="33"/>
      <c r="K605" s="1"/>
      <c r="L605" s="1" t="b">
        <v>0</v>
      </c>
      <c r="M605" s="1"/>
      <c r="N605" s="1" t="b">
        <v>0</v>
      </c>
    </row>
    <row r="606" spans="1:14">
      <c r="A606" s="29" t="str">
        <f t="shared" si="2"/>
        <v/>
      </c>
      <c r="B606" s="30"/>
      <c r="C606" s="30" t="str">
        <f>IFERROR(VLOOKUP($B606,' Fridge Tracking'!$A$3:$J$999,9,FALSE), "")</f>
        <v/>
      </c>
      <c r="D606" s="31" t="str">
        <f>IFERROR(VLOOKUP($B606,' Fridge Tracking'!$A$3:$J$999,8,FALSE), "")</f>
        <v/>
      </c>
      <c r="E606" s="31" t="str">
        <f>IFERROR(VLOOKUP($B606,' Fridge Tracking'!$A$3:$J$999,6,FALSE), "")</f>
        <v/>
      </c>
      <c r="F606" s="1" t="b">
        <v>0</v>
      </c>
      <c r="H606" s="33"/>
      <c r="I606" s="33"/>
      <c r="J606" s="33"/>
      <c r="K606" s="1"/>
      <c r="L606" s="1" t="b">
        <v>0</v>
      </c>
      <c r="M606" s="1"/>
      <c r="N606" s="1" t="b">
        <v>0</v>
      </c>
    </row>
    <row r="607" spans="1:14">
      <c r="A607" s="29" t="str">
        <f t="shared" si="2"/>
        <v/>
      </c>
      <c r="B607" s="30"/>
      <c r="C607" s="30" t="str">
        <f>IFERROR(VLOOKUP($B607,' Fridge Tracking'!$A$3:$J$999,9,FALSE), "")</f>
        <v/>
      </c>
      <c r="D607" s="31" t="str">
        <f>IFERROR(VLOOKUP($B607,' Fridge Tracking'!$A$3:$J$999,8,FALSE), "")</f>
        <v/>
      </c>
      <c r="E607" s="31" t="str">
        <f>IFERROR(VLOOKUP($B607,' Fridge Tracking'!$A$3:$J$999,6,FALSE), "")</f>
        <v/>
      </c>
      <c r="F607" s="1" t="b">
        <v>0</v>
      </c>
      <c r="H607" s="33"/>
      <c r="I607" s="33"/>
      <c r="J607" s="33"/>
      <c r="K607" s="1"/>
      <c r="L607" s="1" t="b">
        <v>0</v>
      </c>
      <c r="M607" s="1"/>
      <c r="N607" s="1" t="b">
        <v>0</v>
      </c>
    </row>
    <row r="608" spans="1:14">
      <c r="A608" s="29" t="str">
        <f t="shared" si="2"/>
        <v/>
      </c>
      <c r="B608" s="30"/>
      <c r="C608" s="30" t="str">
        <f>IFERROR(VLOOKUP($B608,' Fridge Tracking'!$A$3:$J$999,9,FALSE), "")</f>
        <v/>
      </c>
      <c r="D608" s="31" t="str">
        <f>IFERROR(VLOOKUP($B608,' Fridge Tracking'!$A$3:$J$999,8,FALSE), "")</f>
        <v/>
      </c>
      <c r="E608" s="31" t="str">
        <f>IFERROR(VLOOKUP($B608,' Fridge Tracking'!$A$3:$J$999,6,FALSE), "")</f>
        <v/>
      </c>
      <c r="F608" s="1" t="b">
        <v>0</v>
      </c>
      <c r="H608" s="33"/>
      <c r="I608" s="33"/>
      <c r="J608" s="33"/>
      <c r="K608" s="1"/>
      <c r="L608" s="1" t="b">
        <v>0</v>
      </c>
      <c r="M608" s="1"/>
      <c r="N608" s="1" t="b">
        <v>0</v>
      </c>
    </row>
    <row r="609" spans="1:14">
      <c r="A609" s="29" t="str">
        <f t="shared" si="2"/>
        <v/>
      </c>
      <c r="B609" s="30"/>
      <c r="C609" s="30" t="str">
        <f>IFERROR(VLOOKUP($B609,' Fridge Tracking'!$A$3:$J$999,9,FALSE), "")</f>
        <v/>
      </c>
      <c r="D609" s="31" t="str">
        <f>IFERROR(VLOOKUP($B609,' Fridge Tracking'!$A$3:$J$999,8,FALSE), "")</f>
        <v/>
      </c>
      <c r="E609" s="31" t="str">
        <f>IFERROR(VLOOKUP($B609,' Fridge Tracking'!$A$3:$J$999,6,FALSE), "")</f>
        <v/>
      </c>
      <c r="F609" s="1" t="b">
        <v>0</v>
      </c>
      <c r="H609" s="33"/>
      <c r="I609" s="33"/>
      <c r="J609" s="33"/>
      <c r="K609" s="1"/>
      <c r="L609" s="1" t="b">
        <v>0</v>
      </c>
      <c r="M609" s="1"/>
      <c r="N609" s="1" t="b">
        <v>0</v>
      </c>
    </row>
    <row r="610" spans="1:14">
      <c r="A610" s="29" t="str">
        <f t="shared" si="2"/>
        <v/>
      </c>
      <c r="B610" s="30"/>
      <c r="C610" s="30" t="str">
        <f>IFERROR(VLOOKUP($B610,' Fridge Tracking'!$A$3:$J$999,9,FALSE), "")</f>
        <v/>
      </c>
      <c r="D610" s="31" t="str">
        <f>IFERROR(VLOOKUP($B610,' Fridge Tracking'!$A$3:$J$999,8,FALSE), "")</f>
        <v/>
      </c>
      <c r="E610" s="31" t="str">
        <f>IFERROR(VLOOKUP($B610,' Fridge Tracking'!$A$3:$J$999,6,FALSE), "")</f>
        <v/>
      </c>
      <c r="F610" s="1" t="b">
        <v>0</v>
      </c>
      <c r="H610" s="33"/>
      <c r="I610" s="33"/>
      <c r="J610" s="33"/>
      <c r="K610" s="1"/>
      <c r="L610" s="1" t="b">
        <v>0</v>
      </c>
      <c r="M610" s="1"/>
      <c r="N610" s="1" t="b">
        <v>0</v>
      </c>
    </row>
    <row r="611" spans="1:14">
      <c r="A611" s="29" t="str">
        <f t="shared" si="2"/>
        <v/>
      </c>
      <c r="B611" s="30"/>
      <c r="C611" s="30" t="str">
        <f>IFERROR(VLOOKUP($B611,' Fridge Tracking'!$A$3:$J$999,9,FALSE), "")</f>
        <v/>
      </c>
      <c r="D611" s="31" t="str">
        <f>IFERROR(VLOOKUP($B611,' Fridge Tracking'!$A$3:$J$999,8,FALSE), "")</f>
        <v/>
      </c>
      <c r="E611" s="31" t="str">
        <f>IFERROR(VLOOKUP($B611,' Fridge Tracking'!$A$3:$J$999,6,FALSE), "")</f>
        <v/>
      </c>
      <c r="F611" s="1" t="b">
        <v>0</v>
      </c>
      <c r="H611" s="33"/>
      <c r="I611" s="33"/>
      <c r="J611" s="33"/>
      <c r="K611" s="1"/>
      <c r="L611" s="1" t="b">
        <v>0</v>
      </c>
      <c r="M611" s="1"/>
      <c r="N611" s="1" t="b">
        <v>0</v>
      </c>
    </row>
    <row r="612" spans="1:14">
      <c r="A612" s="29" t="str">
        <f t="shared" si="2"/>
        <v/>
      </c>
      <c r="B612" s="30"/>
      <c r="C612" s="30" t="str">
        <f>IFERROR(VLOOKUP($B612,' Fridge Tracking'!$A$3:$J$999,9,FALSE), "")</f>
        <v/>
      </c>
      <c r="D612" s="31" t="str">
        <f>IFERROR(VLOOKUP($B612,' Fridge Tracking'!$A$3:$J$999,8,FALSE), "")</f>
        <v/>
      </c>
      <c r="E612" s="31" t="str">
        <f>IFERROR(VLOOKUP($B612,' Fridge Tracking'!$A$3:$J$999,6,FALSE), "")</f>
        <v/>
      </c>
      <c r="F612" s="1" t="b">
        <v>0</v>
      </c>
      <c r="H612" s="33"/>
      <c r="I612" s="33"/>
      <c r="J612" s="33"/>
      <c r="K612" s="1"/>
      <c r="L612" s="1" t="b">
        <v>0</v>
      </c>
      <c r="M612" s="1"/>
      <c r="N612" s="1" t="b">
        <v>0</v>
      </c>
    </row>
    <row r="613" spans="1:14">
      <c r="A613" s="29" t="str">
        <f t="shared" si="2"/>
        <v/>
      </c>
      <c r="B613" s="30"/>
      <c r="C613" s="30" t="str">
        <f>IFERROR(VLOOKUP($B613,' Fridge Tracking'!$A$3:$J$999,9,FALSE), "")</f>
        <v/>
      </c>
      <c r="D613" s="31" t="str">
        <f>IFERROR(VLOOKUP($B613,' Fridge Tracking'!$A$3:$J$999,8,FALSE), "")</f>
        <v/>
      </c>
      <c r="E613" s="31" t="str">
        <f>IFERROR(VLOOKUP($B613,' Fridge Tracking'!$A$3:$J$999,6,FALSE), "")</f>
        <v/>
      </c>
      <c r="F613" s="1" t="b">
        <v>0</v>
      </c>
      <c r="H613" s="33"/>
      <c r="I613" s="33"/>
      <c r="J613" s="33"/>
      <c r="K613" s="1"/>
      <c r="L613" s="1" t="b">
        <v>0</v>
      </c>
      <c r="M613" s="1"/>
      <c r="N613" s="1" t="b">
        <v>0</v>
      </c>
    </row>
    <row r="614" spans="1:14">
      <c r="A614" s="29" t="str">
        <f t="shared" si="2"/>
        <v/>
      </c>
      <c r="B614" s="30"/>
      <c r="C614" s="30" t="str">
        <f>IFERROR(VLOOKUP($B614,' Fridge Tracking'!$A$3:$J$999,9,FALSE), "")</f>
        <v/>
      </c>
      <c r="D614" s="31" t="str">
        <f>IFERROR(VLOOKUP($B614,' Fridge Tracking'!$A$3:$J$999,8,FALSE), "")</f>
        <v/>
      </c>
      <c r="E614" s="31" t="str">
        <f>IFERROR(VLOOKUP($B614,' Fridge Tracking'!$A$3:$J$999,6,FALSE), "")</f>
        <v/>
      </c>
      <c r="F614" s="1" t="b">
        <v>0</v>
      </c>
      <c r="H614" s="33"/>
      <c r="I614" s="33"/>
      <c r="J614" s="33"/>
      <c r="K614" s="1"/>
      <c r="L614" s="1" t="b">
        <v>0</v>
      </c>
      <c r="M614" s="1"/>
      <c r="N614" s="1" t="b">
        <v>0</v>
      </c>
    </row>
    <row r="615" spans="1:14">
      <c r="A615" s="29" t="str">
        <f t="shared" si="2"/>
        <v/>
      </c>
      <c r="B615" s="30"/>
      <c r="C615" s="30" t="str">
        <f>IFERROR(VLOOKUP($B615,' Fridge Tracking'!$A$3:$J$999,9,FALSE), "")</f>
        <v/>
      </c>
      <c r="D615" s="31" t="str">
        <f>IFERROR(VLOOKUP($B615,' Fridge Tracking'!$A$3:$J$999,8,FALSE), "")</f>
        <v/>
      </c>
      <c r="E615" s="31" t="str">
        <f>IFERROR(VLOOKUP($B615,' Fridge Tracking'!$A$3:$J$999,6,FALSE), "")</f>
        <v/>
      </c>
      <c r="F615" s="1" t="b">
        <v>0</v>
      </c>
      <c r="H615" s="33"/>
      <c r="I615" s="33"/>
      <c r="J615" s="33"/>
      <c r="K615" s="1"/>
      <c r="L615" s="1" t="b">
        <v>0</v>
      </c>
      <c r="M615" s="1"/>
      <c r="N615" s="1" t="b">
        <v>0</v>
      </c>
    </row>
    <row r="616" spans="1:14">
      <c r="A616" s="29" t="str">
        <f t="shared" si="2"/>
        <v/>
      </c>
      <c r="B616" s="30"/>
      <c r="C616" s="30" t="str">
        <f>IFERROR(VLOOKUP($B616,' Fridge Tracking'!$A$3:$J$999,9,FALSE), "")</f>
        <v/>
      </c>
      <c r="D616" s="31" t="str">
        <f>IFERROR(VLOOKUP($B616,' Fridge Tracking'!$A$3:$J$999,8,FALSE), "")</f>
        <v/>
      </c>
      <c r="E616" s="31" t="str">
        <f>IFERROR(VLOOKUP($B616,' Fridge Tracking'!$A$3:$J$999,6,FALSE), "")</f>
        <v/>
      </c>
      <c r="F616" s="1" t="b">
        <v>0</v>
      </c>
      <c r="H616" s="33"/>
      <c r="I616" s="33"/>
      <c r="J616" s="33"/>
      <c r="K616" s="1"/>
      <c r="L616" s="1" t="b">
        <v>0</v>
      </c>
      <c r="M616" s="1"/>
      <c r="N616" s="1" t="b">
        <v>0</v>
      </c>
    </row>
    <row r="617" spans="1:14">
      <c r="A617" s="29" t="str">
        <f t="shared" si="2"/>
        <v/>
      </c>
      <c r="B617" s="30"/>
      <c r="C617" s="30" t="str">
        <f>IFERROR(VLOOKUP($B617,' Fridge Tracking'!$A$3:$J$999,9,FALSE), "")</f>
        <v/>
      </c>
      <c r="D617" s="31" t="str">
        <f>IFERROR(VLOOKUP($B617,' Fridge Tracking'!$A$3:$J$999,8,FALSE), "")</f>
        <v/>
      </c>
      <c r="E617" s="31" t="str">
        <f>IFERROR(VLOOKUP($B617,' Fridge Tracking'!$A$3:$J$999,6,FALSE), "")</f>
        <v/>
      </c>
      <c r="F617" s="1" t="b">
        <v>0</v>
      </c>
      <c r="H617" s="33"/>
      <c r="I617" s="33"/>
      <c r="J617" s="33"/>
      <c r="K617" s="1"/>
      <c r="L617" s="1" t="b">
        <v>0</v>
      </c>
      <c r="M617" s="1"/>
      <c r="N617" s="1" t="b">
        <v>0</v>
      </c>
    </row>
    <row r="618" spans="1:14">
      <c r="A618" s="29" t="str">
        <f t="shared" si="2"/>
        <v/>
      </c>
      <c r="B618" s="30"/>
      <c r="C618" s="30" t="str">
        <f>IFERROR(VLOOKUP($B618,' Fridge Tracking'!$A$3:$J$999,9,FALSE), "")</f>
        <v/>
      </c>
      <c r="D618" s="31" t="str">
        <f>IFERROR(VLOOKUP($B618,' Fridge Tracking'!$A$3:$J$999,8,FALSE), "")</f>
        <v/>
      </c>
      <c r="E618" s="31" t="str">
        <f>IFERROR(VLOOKUP($B618,' Fridge Tracking'!$A$3:$J$999,6,FALSE), "")</f>
        <v/>
      </c>
      <c r="F618" s="1" t="b">
        <v>0</v>
      </c>
      <c r="H618" s="33"/>
      <c r="I618" s="33"/>
      <c r="J618" s="33"/>
      <c r="K618" s="1"/>
      <c r="L618" s="1" t="b">
        <v>0</v>
      </c>
      <c r="M618" s="1"/>
      <c r="N618" s="1" t="b">
        <v>0</v>
      </c>
    </row>
    <row r="619" spans="1:14">
      <c r="A619" s="29" t="str">
        <f t="shared" si="2"/>
        <v/>
      </c>
      <c r="B619" s="30"/>
      <c r="C619" s="30" t="str">
        <f>IFERROR(VLOOKUP($B619,' Fridge Tracking'!$A$3:$J$999,9,FALSE), "")</f>
        <v/>
      </c>
      <c r="D619" s="31" t="str">
        <f>IFERROR(VLOOKUP($B619,' Fridge Tracking'!$A$3:$J$999,8,FALSE), "")</f>
        <v/>
      </c>
      <c r="E619" s="31" t="str">
        <f>IFERROR(VLOOKUP($B619,' Fridge Tracking'!$A$3:$J$999,6,FALSE), "")</f>
        <v/>
      </c>
      <c r="F619" s="1" t="b">
        <v>0</v>
      </c>
      <c r="H619" s="33"/>
      <c r="I619" s="33"/>
      <c r="J619" s="33"/>
      <c r="K619" s="1"/>
      <c r="L619" s="1" t="b">
        <v>0</v>
      </c>
      <c r="M619" s="1"/>
      <c r="N619" s="1" t="b">
        <v>0</v>
      </c>
    </row>
    <row r="620" spans="1:14">
      <c r="A620" s="29" t="str">
        <f t="shared" si="2"/>
        <v/>
      </c>
      <c r="B620" s="30"/>
      <c r="C620" s="30" t="str">
        <f>IFERROR(VLOOKUP($B620,' Fridge Tracking'!$A$3:$J$999,9,FALSE), "")</f>
        <v/>
      </c>
      <c r="D620" s="31" t="str">
        <f>IFERROR(VLOOKUP($B620,' Fridge Tracking'!$A$3:$J$999,8,FALSE), "")</f>
        <v/>
      </c>
      <c r="E620" s="31" t="str">
        <f>IFERROR(VLOOKUP($B620,' Fridge Tracking'!$A$3:$J$999,6,FALSE), "")</f>
        <v/>
      </c>
      <c r="F620" s="1" t="b">
        <v>0</v>
      </c>
      <c r="H620" s="33"/>
      <c r="I620" s="33"/>
      <c r="J620" s="33"/>
      <c r="K620" s="1"/>
      <c r="L620" s="1" t="b">
        <v>0</v>
      </c>
      <c r="M620" s="1"/>
      <c r="N620" s="1" t="b">
        <v>0</v>
      </c>
    </row>
    <row r="621" spans="1:14">
      <c r="A621" s="29" t="str">
        <f t="shared" si="2"/>
        <v/>
      </c>
      <c r="B621" s="30"/>
      <c r="C621" s="30" t="str">
        <f>IFERROR(VLOOKUP($B621,' Fridge Tracking'!$A$3:$J$999,9,FALSE), "")</f>
        <v/>
      </c>
      <c r="D621" s="31" t="str">
        <f>IFERROR(VLOOKUP($B621,' Fridge Tracking'!$A$3:$J$999,8,FALSE), "")</f>
        <v/>
      </c>
      <c r="E621" s="31" t="str">
        <f>IFERROR(VLOOKUP($B621,' Fridge Tracking'!$A$3:$J$999,6,FALSE), "")</f>
        <v/>
      </c>
      <c r="F621" s="1" t="b">
        <v>0</v>
      </c>
      <c r="H621" s="33"/>
      <c r="I621" s="33"/>
      <c r="J621" s="33"/>
      <c r="K621" s="1"/>
      <c r="L621" s="1" t="b">
        <v>0</v>
      </c>
      <c r="M621" s="1"/>
      <c r="N621" s="1" t="b">
        <v>0</v>
      </c>
    </row>
    <row r="622" spans="1:14">
      <c r="A622" s="29" t="str">
        <f t="shared" si="2"/>
        <v/>
      </c>
      <c r="B622" s="30"/>
      <c r="C622" s="30" t="str">
        <f>IFERROR(VLOOKUP($B622,' Fridge Tracking'!$A$3:$J$999,9,FALSE), "")</f>
        <v/>
      </c>
      <c r="D622" s="31" t="str">
        <f>IFERROR(VLOOKUP($B622,' Fridge Tracking'!$A$3:$J$999,8,FALSE), "")</f>
        <v/>
      </c>
      <c r="E622" s="31" t="str">
        <f>IFERROR(VLOOKUP($B622,' Fridge Tracking'!$A$3:$J$999,6,FALSE), "")</f>
        <v/>
      </c>
      <c r="F622" s="1" t="b">
        <v>0</v>
      </c>
      <c r="H622" s="33"/>
      <c r="I622" s="33"/>
      <c r="J622" s="33"/>
      <c r="K622" s="1"/>
      <c r="L622" s="1" t="b">
        <v>0</v>
      </c>
      <c r="M622" s="1"/>
      <c r="N622" s="1" t="b">
        <v>0</v>
      </c>
    </row>
    <row r="623" spans="1:14">
      <c r="A623" s="29" t="str">
        <f t="shared" si="2"/>
        <v/>
      </c>
      <c r="B623" s="30"/>
      <c r="C623" s="30" t="str">
        <f>IFERROR(VLOOKUP($B623,' Fridge Tracking'!$A$3:$J$999,9,FALSE), "")</f>
        <v/>
      </c>
      <c r="D623" s="31" t="str">
        <f>IFERROR(VLOOKUP($B623,' Fridge Tracking'!$A$3:$J$999,8,FALSE), "")</f>
        <v/>
      </c>
      <c r="E623" s="31" t="str">
        <f>IFERROR(VLOOKUP($B623,' Fridge Tracking'!$A$3:$J$999,6,FALSE), "")</f>
        <v/>
      </c>
      <c r="F623" s="1" t="b">
        <v>0</v>
      </c>
      <c r="H623" s="33"/>
      <c r="I623" s="33"/>
      <c r="J623" s="33"/>
      <c r="K623" s="1"/>
      <c r="L623" s="1" t="b">
        <v>0</v>
      </c>
      <c r="M623" s="1"/>
      <c r="N623" s="1" t="b">
        <v>0</v>
      </c>
    </row>
    <row r="624" spans="1:14">
      <c r="A624" s="29" t="str">
        <f t="shared" si="2"/>
        <v/>
      </c>
      <c r="B624" s="30"/>
      <c r="C624" s="30" t="str">
        <f>IFERROR(VLOOKUP($B624,' Fridge Tracking'!$A$3:$J$999,9,FALSE), "")</f>
        <v/>
      </c>
      <c r="D624" s="31" t="str">
        <f>IFERROR(VLOOKUP($B624,' Fridge Tracking'!$A$3:$J$999,8,FALSE), "")</f>
        <v/>
      </c>
      <c r="E624" s="31" t="str">
        <f>IFERROR(VLOOKUP($B624,' Fridge Tracking'!$A$3:$J$999,6,FALSE), "")</f>
        <v/>
      </c>
      <c r="F624" s="1" t="b">
        <v>0</v>
      </c>
      <c r="H624" s="33"/>
      <c r="I624" s="33"/>
      <c r="J624" s="33"/>
      <c r="K624" s="1"/>
      <c r="L624" s="1" t="b">
        <v>0</v>
      </c>
      <c r="M624" s="1"/>
      <c r="N624" s="1" t="b">
        <v>0</v>
      </c>
    </row>
    <row r="625" spans="1:14">
      <c r="A625" s="29" t="str">
        <f t="shared" si="2"/>
        <v/>
      </c>
      <c r="B625" s="30"/>
      <c r="C625" s="30" t="str">
        <f>IFERROR(VLOOKUP($B625,' Fridge Tracking'!$A$3:$J$999,9,FALSE), "")</f>
        <v/>
      </c>
      <c r="D625" s="31" t="str">
        <f>IFERROR(VLOOKUP($B625,' Fridge Tracking'!$A$3:$J$999,8,FALSE), "")</f>
        <v/>
      </c>
      <c r="E625" s="31" t="str">
        <f>IFERROR(VLOOKUP($B625,' Fridge Tracking'!$A$3:$J$999,6,FALSE), "")</f>
        <v/>
      </c>
      <c r="F625" s="1" t="b">
        <v>0</v>
      </c>
      <c r="H625" s="33"/>
      <c r="I625" s="33"/>
      <c r="J625" s="33"/>
      <c r="K625" s="1"/>
      <c r="L625" s="1" t="b">
        <v>0</v>
      </c>
      <c r="M625" s="1"/>
      <c r="N625" s="1" t="b">
        <v>0</v>
      </c>
    </row>
    <row r="626" spans="1:14">
      <c r="A626" s="29" t="str">
        <f t="shared" si="2"/>
        <v/>
      </c>
      <c r="B626" s="30"/>
      <c r="C626" s="30" t="str">
        <f>IFERROR(VLOOKUP($B626,' Fridge Tracking'!$A$3:$J$999,9,FALSE), "")</f>
        <v/>
      </c>
      <c r="D626" s="31" t="str">
        <f>IFERROR(VLOOKUP($B626,' Fridge Tracking'!$A$3:$J$999,8,FALSE), "")</f>
        <v/>
      </c>
      <c r="E626" s="31" t="str">
        <f>IFERROR(VLOOKUP($B626,' Fridge Tracking'!$A$3:$J$999,6,FALSE), "")</f>
        <v/>
      </c>
      <c r="F626" s="1" t="b">
        <v>0</v>
      </c>
      <c r="H626" s="33"/>
      <c r="I626" s="33"/>
      <c r="J626" s="33"/>
      <c r="K626" s="1"/>
      <c r="L626" s="1" t="b">
        <v>0</v>
      </c>
      <c r="M626" s="1"/>
      <c r="N626" s="1" t="b">
        <v>0</v>
      </c>
    </row>
    <row r="627" spans="1:14">
      <c r="A627" s="29" t="str">
        <f t="shared" si="2"/>
        <v/>
      </c>
      <c r="B627" s="30"/>
      <c r="C627" s="30" t="str">
        <f>IFERROR(VLOOKUP($B627,' Fridge Tracking'!$A$3:$J$999,9,FALSE), "")</f>
        <v/>
      </c>
      <c r="D627" s="31" t="str">
        <f>IFERROR(VLOOKUP($B627,' Fridge Tracking'!$A$3:$J$999,8,FALSE), "")</f>
        <v/>
      </c>
      <c r="E627" s="31" t="str">
        <f>IFERROR(VLOOKUP($B627,' Fridge Tracking'!$A$3:$J$999,6,FALSE), "")</f>
        <v/>
      </c>
      <c r="F627" s="1" t="b">
        <v>0</v>
      </c>
      <c r="H627" s="33"/>
      <c r="I627" s="33"/>
      <c r="J627" s="33"/>
      <c r="K627" s="1"/>
      <c r="L627" s="1" t="b">
        <v>0</v>
      </c>
      <c r="M627" s="1"/>
      <c r="N627" s="1" t="b">
        <v>0</v>
      </c>
    </row>
    <row r="628" spans="1:14">
      <c r="A628" s="29" t="str">
        <f t="shared" si="2"/>
        <v/>
      </c>
      <c r="B628" s="30"/>
      <c r="C628" s="30" t="str">
        <f>IFERROR(VLOOKUP($B628,' Fridge Tracking'!$A$3:$J$999,9,FALSE), "")</f>
        <v/>
      </c>
      <c r="D628" s="31" t="str">
        <f>IFERROR(VLOOKUP($B628,' Fridge Tracking'!$A$3:$J$999,8,FALSE), "")</f>
        <v/>
      </c>
      <c r="E628" s="31" t="str">
        <f>IFERROR(VLOOKUP($B628,' Fridge Tracking'!$A$3:$J$999,6,FALSE), "")</f>
        <v/>
      </c>
      <c r="F628" s="1" t="b">
        <v>0</v>
      </c>
      <c r="H628" s="33"/>
      <c r="I628" s="33"/>
      <c r="J628" s="33"/>
      <c r="K628" s="1"/>
      <c r="L628" s="1" t="b">
        <v>0</v>
      </c>
      <c r="M628" s="1"/>
      <c r="N628" s="1" t="b">
        <v>0</v>
      </c>
    </row>
    <row r="629" spans="1:14">
      <c r="A629" s="29" t="str">
        <f t="shared" si="2"/>
        <v/>
      </c>
      <c r="B629" s="30"/>
      <c r="C629" s="30" t="str">
        <f>IFERROR(VLOOKUP($B629,' Fridge Tracking'!$A$3:$J$999,9,FALSE), "")</f>
        <v/>
      </c>
      <c r="D629" s="31" t="str">
        <f>IFERROR(VLOOKUP($B629,' Fridge Tracking'!$A$3:$J$999,8,FALSE), "")</f>
        <v/>
      </c>
      <c r="E629" s="31" t="str">
        <f>IFERROR(VLOOKUP($B629,' Fridge Tracking'!$A$3:$J$999,6,FALSE), "")</f>
        <v/>
      </c>
      <c r="F629" s="1" t="b">
        <v>0</v>
      </c>
      <c r="H629" s="33"/>
      <c r="I629" s="33"/>
      <c r="J629" s="33"/>
      <c r="K629" s="1"/>
      <c r="L629" s="1" t="b">
        <v>0</v>
      </c>
      <c r="M629" s="1"/>
      <c r="N629" s="1" t="b">
        <v>0</v>
      </c>
    </row>
    <row r="630" spans="1:14">
      <c r="A630" s="29" t="str">
        <f t="shared" si="2"/>
        <v/>
      </c>
      <c r="B630" s="30"/>
      <c r="C630" s="30" t="str">
        <f>IFERROR(VLOOKUP($B630,' Fridge Tracking'!$A$3:$J$999,9,FALSE), "")</f>
        <v/>
      </c>
      <c r="D630" s="31" t="str">
        <f>IFERROR(VLOOKUP($B630,' Fridge Tracking'!$A$3:$J$999,8,FALSE), "")</f>
        <v/>
      </c>
      <c r="E630" s="31" t="str">
        <f>IFERROR(VLOOKUP($B630,' Fridge Tracking'!$A$3:$J$999,6,FALSE), "")</f>
        <v/>
      </c>
      <c r="F630" s="1" t="b">
        <v>0</v>
      </c>
      <c r="H630" s="33"/>
      <c r="I630" s="33"/>
      <c r="J630" s="33"/>
      <c r="K630" s="1"/>
      <c r="L630" s="1" t="b">
        <v>0</v>
      </c>
      <c r="M630" s="1"/>
      <c r="N630" s="1" t="b">
        <v>0</v>
      </c>
    </row>
    <row r="631" spans="1:14">
      <c r="A631" s="29" t="str">
        <f t="shared" si="2"/>
        <v/>
      </c>
      <c r="B631" s="30"/>
      <c r="C631" s="30" t="str">
        <f>IFERROR(VLOOKUP($B631,' Fridge Tracking'!$A$3:$J$999,9,FALSE), "")</f>
        <v/>
      </c>
      <c r="D631" s="31" t="str">
        <f>IFERROR(VLOOKUP($B631,' Fridge Tracking'!$A$3:$J$999,8,FALSE), "")</f>
        <v/>
      </c>
      <c r="E631" s="31" t="str">
        <f>IFERROR(VLOOKUP($B631,' Fridge Tracking'!$A$3:$J$999,6,FALSE), "")</f>
        <v/>
      </c>
      <c r="F631" s="1" t="b">
        <v>0</v>
      </c>
      <c r="H631" s="33"/>
      <c r="I631" s="33"/>
      <c r="J631" s="33"/>
      <c r="K631" s="1"/>
      <c r="L631" s="1" t="b">
        <v>0</v>
      </c>
      <c r="M631" s="1"/>
      <c r="N631" s="1" t="b">
        <v>0</v>
      </c>
    </row>
    <row r="632" spans="1:14">
      <c r="A632" s="29" t="str">
        <f t="shared" si="2"/>
        <v/>
      </c>
      <c r="B632" s="30"/>
      <c r="C632" s="30" t="str">
        <f>IFERROR(VLOOKUP($B632,' Fridge Tracking'!$A$3:$J$999,9,FALSE), "")</f>
        <v/>
      </c>
      <c r="D632" s="31" t="str">
        <f>IFERROR(VLOOKUP($B632,' Fridge Tracking'!$A$3:$J$999,8,FALSE), "")</f>
        <v/>
      </c>
      <c r="E632" s="31" t="str">
        <f>IFERROR(VLOOKUP($B632,' Fridge Tracking'!$A$3:$J$999,6,FALSE), "")</f>
        <v/>
      </c>
      <c r="F632" s="1" t="b">
        <v>0</v>
      </c>
      <c r="H632" s="33"/>
      <c r="I632" s="33"/>
      <c r="J632" s="33"/>
      <c r="K632" s="1"/>
      <c r="L632" s="1" t="b">
        <v>0</v>
      </c>
      <c r="M632" s="1"/>
      <c r="N632" s="1" t="b">
        <v>0</v>
      </c>
    </row>
    <row r="633" spans="1:14">
      <c r="A633" s="29" t="str">
        <f t="shared" si="2"/>
        <v/>
      </c>
      <c r="B633" s="30"/>
      <c r="C633" s="30" t="str">
        <f>IFERROR(VLOOKUP($B633,' Fridge Tracking'!$A$3:$J$999,9,FALSE), "")</f>
        <v/>
      </c>
      <c r="D633" s="31" t="str">
        <f>IFERROR(VLOOKUP($B633,' Fridge Tracking'!$A$3:$J$999,8,FALSE), "")</f>
        <v/>
      </c>
      <c r="E633" s="31" t="str">
        <f>IFERROR(VLOOKUP($B633,' Fridge Tracking'!$A$3:$J$999,6,FALSE), "")</f>
        <v/>
      </c>
      <c r="F633" s="1" t="b">
        <v>0</v>
      </c>
      <c r="H633" s="33"/>
      <c r="I633" s="33"/>
      <c r="J633" s="33"/>
      <c r="K633" s="1"/>
      <c r="L633" s="1" t="b">
        <v>0</v>
      </c>
      <c r="M633" s="1"/>
      <c r="N633" s="1" t="b">
        <v>0</v>
      </c>
    </row>
    <row r="634" spans="1:14">
      <c r="A634" s="29" t="str">
        <f t="shared" si="2"/>
        <v/>
      </c>
      <c r="B634" s="30"/>
      <c r="C634" s="30" t="str">
        <f>IFERROR(VLOOKUP($B634,' Fridge Tracking'!$A$3:$J$999,9,FALSE), "")</f>
        <v/>
      </c>
      <c r="D634" s="31" t="str">
        <f>IFERROR(VLOOKUP($B634,' Fridge Tracking'!$A$3:$J$999,8,FALSE), "")</f>
        <v/>
      </c>
      <c r="E634" s="31" t="str">
        <f>IFERROR(VLOOKUP($B634,' Fridge Tracking'!$A$3:$J$999,6,FALSE), "")</f>
        <v/>
      </c>
      <c r="F634" s="1" t="b">
        <v>0</v>
      </c>
      <c r="H634" s="33"/>
      <c r="I634" s="33"/>
      <c r="J634" s="33"/>
      <c r="K634" s="1"/>
      <c r="L634" s="1" t="b">
        <v>0</v>
      </c>
      <c r="M634" s="1"/>
      <c r="N634" s="1" t="b">
        <v>0</v>
      </c>
    </row>
    <row r="635" spans="1:14">
      <c r="A635" s="29" t="str">
        <f t="shared" si="2"/>
        <v/>
      </c>
      <c r="B635" s="30"/>
      <c r="C635" s="30" t="str">
        <f>IFERROR(VLOOKUP($B635,' Fridge Tracking'!$A$3:$J$999,9,FALSE), "")</f>
        <v/>
      </c>
      <c r="D635" s="31" t="str">
        <f>IFERROR(VLOOKUP($B635,' Fridge Tracking'!$A$3:$J$999,8,FALSE), "")</f>
        <v/>
      </c>
      <c r="E635" s="31" t="str">
        <f>IFERROR(VLOOKUP($B635,' Fridge Tracking'!$A$3:$J$999,6,FALSE), "")</f>
        <v/>
      </c>
      <c r="F635" s="1" t="b">
        <v>0</v>
      </c>
      <c r="H635" s="33"/>
      <c r="I635" s="33"/>
      <c r="J635" s="33"/>
      <c r="K635" s="1"/>
      <c r="L635" s="1" t="b">
        <v>0</v>
      </c>
      <c r="M635" s="1"/>
      <c r="N635" s="1" t="b">
        <v>0</v>
      </c>
    </row>
    <row r="636" spans="1:14">
      <c r="A636" s="29" t="str">
        <f t="shared" si="2"/>
        <v/>
      </c>
      <c r="B636" s="30"/>
      <c r="C636" s="30" t="str">
        <f>IFERROR(VLOOKUP($B636,' Fridge Tracking'!$A$3:$J$999,9,FALSE), "")</f>
        <v/>
      </c>
      <c r="D636" s="31" t="str">
        <f>IFERROR(VLOOKUP($B636,' Fridge Tracking'!$A$3:$J$999,8,FALSE), "")</f>
        <v/>
      </c>
      <c r="E636" s="31" t="str">
        <f>IFERROR(VLOOKUP($B636,' Fridge Tracking'!$A$3:$J$999,6,FALSE), "")</f>
        <v/>
      </c>
      <c r="F636" s="1" t="b">
        <v>0</v>
      </c>
      <c r="H636" s="33"/>
      <c r="I636" s="33"/>
      <c r="J636" s="33"/>
      <c r="K636" s="1"/>
      <c r="L636" s="1" t="b">
        <v>0</v>
      </c>
      <c r="M636" s="1"/>
      <c r="N636" s="1" t="b">
        <v>0</v>
      </c>
    </row>
    <row r="637" spans="1:14">
      <c r="A637" s="29" t="str">
        <f t="shared" si="2"/>
        <v/>
      </c>
      <c r="B637" s="30"/>
      <c r="C637" s="30" t="str">
        <f>IFERROR(VLOOKUP($B637,' Fridge Tracking'!$A$3:$J$999,9,FALSE), "")</f>
        <v/>
      </c>
      <c r="D637" s="31" t="str">
        <f>IFERROR(VLOOKUP($B637,' Fridge Tracking'!$A$3:$J$999,8,FALSE), "")</f>
        <v/>
      </c>
      <c r="E637" s="31" t="str">
        <f>IFERROR(VLOOKUP($B637,' Fridge Tracking'!$A$3:$J$999,6,FALSE), "")</f>
        <v/>
      </c>
      <c r="F637" s="1" t="b">
        <v>0</v>
      </c>
      <c r="H637" s="33"/>
      <c r="I637" s="33"/>
      <c r="J637" s="33"/>
      <c r="K637" s="1"/>
      <c r="L637" s="1" t="b">
        <v>0</v>
      </c>
      <c r="M637" s="1"/>
      <c r="N637" s="1" t="b">
        <v>0</v>
      </c>
    </row>
    <row r="638" spans="1:14">
      <c r="A638" s="29" t="str">
        <f t="shared" si="2"/>
        <v/>
      </c>
      <c r="B638" s="30"/>
      <c r="C638" s="30" t="str">
        <f>IFERROR(VLOOKUP($B638,' Fridge Tracking'!$A$3:$J$999,9,FALSE), "")</f>
        <v/>
      </c>
      <c r="D638" s="31" t="str">
        <f>IFERROR(VLOOKUP($B638,' Fridge Tracking'!$A$3:$J$999,8,FALSE), "")</f>
        <v/>
      </c>
      <c r="E638" s="31" t="str">
        <f>IFERROR(VLOOKUP($B638,' Fridge Tracking'!$A$3:$J$999,6,FALSE), "")</f>
        <v/>
      </c>
      <c r="F638" s="1" t="b">
        <v>0</v>
      </c>
      <c r="H638" s="33"/>
      <c r="I638" s="33"/>
      <c r="J638" s="33"/>
      <c r="K638" s="1"/>
      <c r="L638" s="1" t="b">
        <v>0</v>
      </c>
      <c r="M638" s="1"/>
      <c r="N638" s="1" t="b">
        <v>0</v>
      </c>
    </row>
    <row r="639" spans="1:14">
      <c r="A639" s="29" t="str">
        <f t="shared" si="2"/>
        <v/>
      </c>
      <c r="B639" s="30"/>
      <c r="C639" s="30" t="str">
        <f>IFERROR(VLOOKUP($B639,' Fridge Tracking'!$A$3:$J$999,9,FALSE), "")</f>
        <v/>
      </c>
      <c r="D639" s="31" t="str">
        <f>IFERROR(VLOOKUP($B639,' Fridge Tracking'!$A$3:$J$999,8,FALSE), "")</f>
        <v/>
      </c>
      <c r="E639" s="31" t="str">
        <f>IFERROR(VLOOKUP($B639,' Fridge Tracking'!$A$3:$J$999,6,FALSE), "")</f>
        <v/>
      </c>
      <c r="F639" s="1" t="b">
        <v>0</v>
      </c>
      <c r="H639" s="33"/>
      <c r="I639" s="33"/>
      <c r="J639" s="33"/>
      <c r="K639" s="1"/>
      <c r="L639" s="1" t="b">
        <v>0</v>
      </c>
      <c r="M639" s="1"/>
      <c r="N639" s="1" t="b">
        <v>0</v>
      </c>
    </row>
    <row r="640" spans="1:14">
      <c r="A640" s="29" t="str">
        <f t="shared" si="2"/>
        <v/>
      </c>
      <c r="B640" s="30"/>
      <c r="C640" s="30" t="str">
        <f>IFERROR(VLOOKUP($B640,' Fridge Tracking'!$A$3:$J$999,9,FALSE), "")</f>
        <v/>
      </c>
      <c r="D640" s="31" t="str">
        <f>IFERROR(VLOOKUP($B640,' Fridge Tracking'!$A$3:$J$999,8,FALSE), "")</f>
        <v/>
      </c>
      <c r="E640" s="31" t="str">
        <f>IFERROR(VLOOKUP($B640,' Fridge Tracking'!$A$3:$J$999,6,FALSE), "")</f>
        <v/>
      </c>
      <c r="F640" s="1" t="b">
        <v>0</v>
      </c>
      <c r="H640" s="33"/>
      <c r="I640" s="33"/>
      <c r="J640" s="33"/>
      <c r="K640" s="1"/>
      <c r="L640" s="1" t="b">
        <v>0</v>
      </c>
      <c r="M640" s="1"/>
      <c r="N640" s="1" t="b">
        <v>0</v>
      </c>
    </row>
    <row r="641" spans="1:14">
      <c r="A641" s="29" t="str">
        <f t="shared" si="2"/>
        <v/>
      </c>
      <c r="B641" s="30"/>
      <c r="C641" s="30" t="str">
        <f>IFERROR(VLOOKUP($B641,' Fridge Tracking'!$A$3:$J$999,9,FALSE), "")</f>
        <v/>
      </c>
      <c r="D641" s="31" t="str">
        <f>IFERROR(VLOOKUP($B641,' Fridge Tracking'!$A$3:$J$999,8,FALSE), "")</f>
        <v/>
      </c>
      <c r="E641" s="31" t="str">
        <f>IFERROR(VLOOKUP($B641,' Fridge Tracking'!$A$3:$J$999,6,FALSE), "")</f>
        <v/>
      </c>
      <c r="F641" s="1" t="b">
        <v>0</v>
      </c>
      <c r="H641" s="33"/>
      <c r="I641" s="33"/>
      <c r="J641" s="33"/>
      <c r="K641" s="1"/>
      <c r="L641" s="1" t="b">
        <v>0</v>
      </c>
      <c r="M641" s="1"/>
      <c r="N641" s="1" t="b">
        <v>0</v>
      </c>
    </row>
    <row r="642" spans="1:14">
      <c r="A642" s="29" t="str">
        <f t="shared" si="2"/>
        <v/>
      </c>
      <c r="B642" s="30"/>
      <c r="C642" s="30" t="str">
        <f>IFERROR(VLOOKUP($B642,' Fridge Tracking'!$A$3:$J$999,9,FALSE), "")</f>
        <v/>
      </c>
      <c r="D642" s="31" t="str">
        <f>IFERROR(VLOOKUP($B642,' Fridge Tracking'!$A$3:$J$999,8,FALSE), "")</f>
        <v/>
      </c>
      <c r="E642" s="31" t="str">
        <f>IFERROR(VLOOKUP($B642,' Fridge Tracking'!$A$3:$J$999,6,FALSE), "")</f>
        <v/>
      </c>
      <c r="F642" s="1" t="b">
        <v>0</v>
      </c>
      <c r="H642" s="33"/>
      <c r="I642" s="33"/>
      <c r="J642" s="33"/>
      <c r="K642" s="1"/>
      <c r="L642" s="1" t="b">
        <v>0</v>
      </c>
      <c r="M642" s="1"/>
      <c r="N642" s="1" t="b">
        <v>0</v>
      </c>
    </row>
    <row r="643" spans="1:14">
      <c r="A643" s="29" t="str">
        <f t="shared" si="2"/>
        <v/>
      </c>
      <c r="B643" s="30"/>
      <c r="C643" s="30" t="str">
        <f>IFERROR(VLOOKUP($B643,' Fridge Tracking'!$A$3:$J$999,9,FALSE), "")</f>
        <v/>
      </c>
      <c r="D643" s="31" t="str">
        <f>IFERROR(VLOOKUP($B643,' Fridge Tracking'!$A$3:$J$999,8,FALSE), "")</f>
        <v/>
      </c>
      <c r="E643" s="31" t="str">
        <f>IFERROR(VLOOKUP($B643,' Fridge Tracking'!$A$3:$J$999,6,FALSE), "")</f>
        <v/>
      </c>
      <c r="F643" s="1" t="b">
        <v>0</v>
      </c>
      <c r="H643" s="33"/>
      <c r="I643" s="33"/>
      <c r="J643" s="33"/>
      <c r="K643" s="1"/>
      <c r="L643" s="1" t="b">
        <v>0</v>
      </c>
      <c r="M643" s="1"/>
      <c r="N643" s="1" t="b">
        <v>0</v>
      </c>
    </row>
    <row r="644" spans="1:14">
      <c r="A644" s="29" t="str">
        <f t="shared" si="2"/>
        <v/>
      </c>
      <c r="B644" s="30"/>
      <c r="C644" s="30" t="str">
        <f>IFERROR(VLOOKUP($B644,' Fridge Tracking'!$A$3:$J$999,9,FALSE), "")</f>
        <v/>
      </c>
      <c r="D644" s="31" t="str">
        <f>IFERROR(VLOOKUP($B644,' Fridge Tracking'!$A$3:$J$999,8,FALSE), "")</f>
        <v/>
      </c>
      <c r="E644" s="31" t="str">
        <f>IFERROR(VLOOKUP($B644,' Fridge Tracking'!$A$3:$J$999,6,FALSE), "")</f>
        <v/>
      </c>
      <c r="F644" s="1" t="b">
        <v>0</v>
      </c>
      <c r="H644" s="33"/>
      <c r="I644" s="33"/>
      <c r="J644" s="33"/>
      <c r="K644" s="1"/>
      <c r="L644" s="1" t="b">
        <v>0</v>
      </c>
      <c r="M644" s="1"/>
      <c r="N644" s="1" t="b">
        <v>0</v>
      </c>
    </row>
    <row r="645" spans="1:14">
      <c r="A645" s="29" t="str">
        <f t="shared" si="2"/>
        <v/>
      </c>
      <c r="B645" s="30"/>
      <c r="C645" s="30" t="str">
        <f>IFERROR(VLOOKUP($B645,' Fridge Tracking'!$A$3:$J$999,9,FALSE), "")</f>
        <v/>
      </c>
      <c r="D645" s="31" t="str">
        <f>IFERROR(VLOOKUP($B645,' Fridge Tracking'!$A$3:$J$999,8,FALSE), "")</f>
        <v/>
      </c>
      <c r="E645" s="31" t="str">
        <f>IFERROR(VLOOKUP($B645,' Fridge Tracking'!$A$3:$J$999,6,FALSE), "")</f>
        <v/>
      </c>
      <c r="F645" s="1" t="b">
        <v>0</v>
      </c>
      <c r="H645" s="33"/>
      <c r="I645" s="33"/>
      <c r="J645" s="33"/>
      <c r="K645" s="1"/>
      <c r="L645" s="1" t="b">
        <v>0</v>
      </c>
      <c r="M645" s="1"/>
      <c r="N645" s="1" t="b">
        <v>0</v>
      </c>
    </row>
    <row r="646" spans="1:14">
      <c r="A646" s="29" t="str">
        <f t="shared" si="2"/>
        <v/>
      </c>
      <c r="B646" s="30"/>
      <c r="C646" s="30" t="str">
        <f>IFERROR(VLOOKUP($B646,' Fridge Tracking'!$A$3:$J$999,9,FALSE), "")</f>
        <v/>
      </c>
      <c r="D646" s="31" t="str">
        <f>IFERROR(VLOOKUP($B646,' Fridge Tracking'!$A$3:$J$999,8,FALSE), "")</f>
        <v/>
      </c>
      <c r="E646" s="31" t="str">
        <f>IFERROR(VLOOKUP($B646,' Fridge Tracking'!$A$3:$J$999,6,FALSE), "")</f>
        <v/>
      </c>
      <c r="F646" s="1" t="b">
        <v>0</v>
      </c>
      <c r="H646" s="33"/>
      <c r="I646" s="33"/>
      <c r="J646" s="33"/>
      <c r="K646" s="1"/>
      <c r="L646" s="1" t="b">
        <v>0</v>
      </c>
      <c r="M646" s="1"/>
      <c r="N646" s="1" t="b">
        <v>0</v>
      </c>
    </row>
    <row r="647" spans="1:14">
      <c r="A647" s="29" t="str">
        <f t="shared" si="2"/>
        <v/>
      </c>
      <c r="B647" s="30"/>
      <c r="C647" s="30" t="str">
        <f>IFERROR(VLOOKUP($B647,' Fridge Tracking'!$A$3:$J$999,9,FALSE), "")</f>
        <v/>
      </c>
      <c r="D647" s="31" t="str">
        <f>IFERROR(VLOOKUP($B647,' Fridge Tracking'!$A$3:$J$999,8,FALSE), "")</f>
        <v/>
      </c>
      <c r="E647" s="31" t="str">
        <f>IFERROR(VLOOKUP($B647,' Fridge Tracking'!$A$3:$J$999,6,FALSE), "")</f>
        <v/>
      </c>
      <c r="F647" s="1" t="b">
        <v>0</v>
      </c>
      <c r="H647" s="33"/>
      <c r="I647" s="33"/>
      <c r="J647" s="33"/>
      <c r="K647" s="1"/>
      <c r="L647" s="1" t="b">
        <v>0</v>
      </c>
      <c r="M647" s="1"/>
      <c r="N647" s="1" t="b">
        <v>0</v>
      </c>
    </row>
    <row r="648" spans="1:14">
      <c r="A648" s="29" t="str">
        <f t="shared" si="2"/>
        <v/>
      </c>
      <c r="B648" s="30"/>
      <c r="C648" s="30" t="str">
        <f>IFERROR(VLOOKUP($B648,' Fridge Tracking'!$A$3:$J$999,9,FALSE), "")</f>
        <v/>
      </c>
      <c r="D648" s="31" t="str">
        <f>IFERROR(VLOOKUP($B648,' Fridge Tracking'!$A$3:$J$999,8,FALSE), "")</f>
        <v/>
      </c>
      <c r="E648" s="31" t="str">
        <f>IFERROR(VLOOKUP($B648,' Fridge Tracking'!$A$3:$J$999,6,FALSE), "")</f>
        <v/>
      </c>
      <c r="F648" s="1" t="b">
        <v>0</v>
      </c>
      <c r="H648" s="33"/>
      <c r="I648" s="33"/>
      <c r="J648" s="33"/>
      <c r="K648" s="1"/>
      <c r="L648" s="1" t="b">
        <v>0</v>
      </c>
      <c r="M648" s="1"/>
      <c r="N648" s="1" t="b">
        <v>0</v>
      </c>
    </row>
    <row r="649" spans="1:14">
      <c r="A649" s="29" t="str">
        <f t="shared" si="2"/>
        <v/>
      </c>
      <c r="B649" s="30"/>
      <c r="C649" s="30" t="str">
        <f>IFERROR(VLOOKUP($B649,' Fridge Tracking'!$A$3:$J$999,9,FALSE), "")</f>
        <v/>
      </c>
      <c r="D649" s="31" t="str">
        <f>IFERROR(VLOOKUP($B649,' Fridge Tracking'!$A$3:$J$999,8,FALSE), "")</f>
        <v/>
      </c>
      <c r="E649" s="31" t="str">
        <f>IFERROR(VLOOKUP($B649,' Fridge Tracking'!$A$3:$J$999,6,FALSE), "")</f>
        <v/>
      </c>
      <c r="F649" s="1" t="b">
        <v>0</v>
      </c>
      <c r="H649" s="33"/>
      <c r="I649" s="33"/>
      <c r="J649" s="33"/>
      <c r="K649" s="1"/>
      <c r="L649" s="1" t="b">
        <v>0</v>
      </c>
      <c r="M649" s="1"/>
      <c r="N649" s="1" t="b">
        <v>0</v>
      </c>
    </row>
    <row r="650" spans="1:14">
      <c r="A650" s="29" t="str">
        <f t="shared" si="2"/>
        <v/>
      </c>
      <c r="B650" s="30"/>
      <c r="C650" s="30" t="str">
        <f>IFERROR(VLOOKUP($B650,' Fridge Tracking'!$A$3:$J$999,9,FALSE), "")</f>
        <v/>
      </c>
      <c r="D650" s="31" t="str">
        <f>IFERROR(VLOOKUP($B650,' Fridge Tracking'!$A$3:$J$999,8,FALSE), "")</f>
        <v/>
      </c>
      <c r="E650" s="31" t="str">
        <f>IFERROR(VLOOKUP($B650,' Fridge Tracking'!$A$3:$J$999,6,FALSE), "")</f>
        <v/>
      </c>
      <c r="F650" s="1" t="b">
        <v>0</v>
      </c>
      <c r="H650" s="33"/>
      <c r="I650" s="33"/>
      <c r="J650" s="33"/>
      <c r="K650" s="1"/>
      <c r="L650" s="1" t="b">
        <v>0</v>
      </c>
      <c r="M650" s="1"/>
      <c r="N650" s="1" t="b">
        <v>0</v>
      </c>
    </row>
    <row r="651" spans="1:14">
      <c r="A651" s="29" t="str">
        <f t="shared" si="2"/>
        <v/>
      </c>
      <c r="B651" s="30"/>
      <c r="C651" s="30" t="str">
        <f>IFERROR(VLOOKUP($B651,' Fridge Tracking'!$A$3:$J$999,9,FALSE), "")</f>
        <v/>
      </c>
      <c r="D651" s="31" t="str">
        <f>IFERROR(VLOOKUP($B651,' Fridge Tracking'!$A$3:$J$999,8,FALSE), "")</f>
        <v/>
      </c>
      <c r="E651" s="31" t="str">
        <f>IFERROR(VLOOKUP($B651,' Fridge Tracking'!$A$3:$J$999,6,FALSE), "")</f>
        <v/>
      </c>
      <c r="F651" s="1" t="b">
        <v>0</v>
      </c>
      <c r="H651" s="33"/>
      <c r="I651" s="33"/>
      <c r="J651" s="33"/>
      <c r="K651" s="1"/>
      <c r="L651" s="1" t="b">
        <v>0</v>
      </c>
      <c r="M651" s="1"/>
      <c r="N651" s="1" t="b">
        <v>0</v>
      </c>
    </row>
    <row r="652" spans="1:14">
      <c r="A652" s="29" t="str">
        <f t="shared" si="2"/>
        <v/>
      </c>
      <c r="B652" s="30"/>
      <c r="C652" s="30" t="str">
        <f>IFERROR(VLOOKUP($B652,' Fridge Tracking'!$A$3:$J$999,9,FALSE), "")</f>
        <v/>
      </c>
      <c r="D652" s="31" t="str">
        <f>IFERROR(VLOOKUP($B652,' Fridge Tracking'!$A$3:$J$999,8,FALSE), "")</f>
        <v/>
      </c>
      <c r="E652" s="31" t="str">
        <f>IFERROR(VLOOKUP($B652,' Fridge Tracking'!$A$3:$J$999,6,FALSE), "")</f>
        <v/>
      </c>
      <c r="F652" s="1" t="b">
        <v>0</v>
      </c>
      <c r="H652" s="33"/>
      <c r="I652" s="33"/>
      <c r="J652" s="33"/>
      <c r="K652" s="1"/>
      <c r="L652" s="1" t="b">
        <v>0</v>
      </c>
      <c r="M652" s="1"/>
      <c r="N652" s="1" t="b">
        <v>0</v>
      </c>
    </row>
    <row r="653" spans="1:14">
      <c r="A653" s="29" t="str">
        <f t="shared" si="2"/>
        <v/>
      </c>
      <c r="B653" s="30"/>
      <c r="C653" s="30" t="str">
        <f>IFERROR(VLOOKUP($B653,' Fridge Tracking'!$A$3:$J$999,9,FALSE), "")</f>
        <v/>
      </c>
      <c r="D653" s="31" t="str">
        <f>IFERROR(VLOOKUP($B653,' Fridge Tracking'!$A$3:$J$999,8,FALSE), "")</f>
        <v/>
      </c>
      <c r="E653" s="31" t="str">
        <f>IFERROR(VLOOKUP($B653,' Fridge Tracking'!$A$3:$J$999,6,FALSE), "")</f>
        <v/>
      </c>
      <c r="F653" s="1" t="b">
        <v>0</v>
      </c>
      <c r="H653" s="33"/>
      <c r="I653" s="33"/>
      <c r="J653" s="33"/>
      <c r="K653" s="1"/>
      <c r="L653" s="1" t="b">
        <v>0</v>
      </c>
      <c r="M653" s="1"/>
      <c r="N653" s="1" t="b">
        <v>0</v>
      </c>
    </row>
    <row r="654" spans="1:14">
      <c r="A654" s="29" t="str">
        <f t="shared" si="2"/>
        <v/>
      </c>
      <c r="B654" s="30"/>
      <c r="C654" s="30" t="str">
        <f>IFERROR(VLOOKUP($B654,' Fridge Tracking'!$A$3:$J$999,9,FALSE), "")</f>
        <v/>
      </c>
      <c r="D654" s="31" t="str">
        <f>IFERROR(VLOOKUP($B654,' Fridge Tracking'!$A$3:$J$999,8,FALSE), "")</f>
        <v/>
      </c>
      <c r="E654" s="31" t="str">
        <f>IFERROR(VLOOKUP($B654,' Fridge Tracking'!$A$3:$J$999,6,FALSE), "")</f>
        <v/>
      </c>
      <c r="F654" s="1" t="b">
        <v>0</v>
      </c>
      <c r="H654" s="33"/>
      <c r="I654" s="33"/>
      <c r="J654" s="33"/>
      <c r="K654" s="1"/>
      <c r="L654" s="1" t="b">
        <v>0</v>
      </c>
      <c r="M654" s="1"/>
      <c r="N654" s="1" t="b">
        <v>0</v>
      </c>
    </row>
    <row r="655" spans="1:14">
      <c r="A655" s="29" t="str">
        <f t="shared" si="2"/>
        <v/>
      </c>
      <c r="B655" s="30"/>
      <c r="C655" s="30" t="str">
        <f>IFERROR(VLOOKUP($B655,' Fridge Tracking'!$A$3:$J$999,9,FALSE), "")</f>
        <v/>
      </c>
      <c r="D655" s="31" t="str">
        <f>IFERROR(VLOOKUP($B655,' Fridge Tracking'!$A$3:$J$999,8,FALSE), "")</f>
        <v/>
      </c>
      <c r="E655" s="31" t="str">
        <f>IFERROR(VLOOKUP($B655,' Fridge Tracking'!$A$3:$J$999,6,FALSE), "")</f>
        <v/>
      </c>
      <c r="F655" s="1" t="b">
        <v>0</v>
      </c>
      <c r="H655" s="33"/>
      <c r="I655" s="33"/>
      <c r="J655" s="33"/>
      <c r="K655" s="1"/>
      <c r="L655" s="1" t="b">
        <v>0</v>
      </c>
      <c r="M655" s="1"/>
      <c r="N655" s="1" t="b">
        <v>0</v>
      </c>
    </row>
    <row r="656" spans="1:14">
      <c r="A656" s="29" t="str">
        <f t="shared" si="2"/>
        <v/>
      </c>
      <c r="B656" s="30"/>
      <c r="C656" s="30" t="str">
        <f>IFERROR(VLOOKUP($B656,' Fridge Tracking'!$A$3:$J$999,9,FALSE), "")</f>
        <v/>
      </c>
      <c r="D656" s="31" t="str">
        <f>IFERROR(VLOOKUP($B656,' Fridge Tracking'!$A$3:$J$999,8,FALSE), "")</f>
        <v/>
      </c>
      <c r="E656" s="31" t="str">
        <f>IFERROR(VLOOKUP($B656,' Fridge Tracking'!$A$3:$J$999,6,FALSE), "")</f>
        <v/>
      </c>
      <c r="F656" s="1" t="b">
        <v>0</v>
      </c>
      <c r="H656" s="33"/>
      <c r="I656" s="33"/>
      <c r="J656" s="33"/>
      <c r="K656" s="1"/>
      <c r="L656" s="1" t="b">
        <v>0</v>
      </c>
      <c r="M656" s="1"/>
      <c r="N656" s="1" t="b">
        <v>0</v>
      </c>
    </row>
    <row r="657" spans="1:14">
      <c r="A657" s="29" t="str">
        <f t="shared" si="2"/>
        <v/>
      </c>
      <c r="B657" s="30"/>
      <c r="C657" s="30" t="str">
        <f>IFERROR(VLOOKUP($B657,' Fridge Tracking'!$A$3:$J$999,9,FALSE), "")</f>
        <v/>
      </c>
      <c r="D657" s="31" t="str">
        <f>IFERROR(VLOOKUP($B657,' Fridge Tracking'!$A$3:$J$999,8,FALSE), "")</f>
        <v/>
      </c>
      <c r="E657" s="31" t="str">
        <f>IFERROR(VLOOKUP($B657,' Fridge Tracking'!$A$3:$J$999,6,FALSE), "")</f>
        <v/>
      </c>
      <c r="F657" s="1" t="b">
        <v>0</v>
      </c>
      <c r="H657" s="33"/>
      <c r="I657" s="33"/>
      <c r="J657" s="33"/>
      <c r="K657" s="1"/>
      <c r="L657" s="1" t="b">
        <v>0</v>
      </c>
      <c r="M657" s="1"/>
      <c r="N657" s="1" t="b">
        <v>0</v>
      </c>
    </row>
    <row r="658" spans="1:14">
      <c r="A658" s="29" t="str">
        <f t="shared" si="2"/>
        <v/>
      </c>
      <c r="B658" s="30"/>
      <c r="C658" s="30" t="str">
        <f>IFERROR(VLOOKUP($B658,' Fridge Tracking'!$A$3:$J$999,9,FALSE), "")</f>
        <v/>
      </c>
      <c r="D658" s="31" t="str">
        <f>IFERROR(VLOOKUP($B658,' Fridge Tracking'!$A$3:$J$999,8,FALSE), "")</f>
        <v/>
      </c>
      <c r="E658" s="31" t="str">
        <f>IFERROR(VLOOKUP($B658,' Fridge Tracking'!$A$3:$J$999,6,FALSE), "")</f>
        <v/>
      </c>
      <c r="F658" s="1" t="b">
        <v>0</v>
      </c>
      <c r="H658" s="33"/>
      <c r="I658" s="33"/>
      <c r="J658" s="33"/>
      <c r="K658" s="1"/>
      <c r="L658" s="1" t="b">
        <v>0</v>
      </c>
      <c r="M658" s="1"/>
      <c r="N658" s="1" t="b">
        <v>0</v>
      </c>
    </row>
    <row r="659" spans="1:14">
      <c r="A659" s="29" t="str">
        <f t="shared" si="2"/>
        <v/>
      </c>
      <c r="B659" s="30"/>
      <c r="C659" s="30" t="str">
        <f>IFERROR(VLOOKUP($B659,' Fridge Tracking'!$A$3:$J$999,9,FALSE), "")</f>
        <v/>
      </c>
      <c r="D659" s="31" t="str">
        <f>IFERROR(VLOOKUP($B659,' Fridge Tracking'!$A$3:$J$999,8,FALSE), "")</f>
        <v/>
      </c>
      <c r="E659" s="31" t="str">
        <f>IFERROR(VLOOKUP($B659,' Fridge Tracking'!$A$3:$J$999,6,FALSE), "")</f>
        <v/>
      </c>
      <c r="F659" s="1" t="b">
        <v>0</v>
      </c>
      <c r="H659" s="33"/>
      <c r="I659" s="33"/>
      <c r="J659" s="33"/>
      <c r="K659" s="1"/>
      <c r="L659" s="1" t="b">
        <v>0</v>
      </c>
      <c r="M659" s="1"/>
      <c r="N659" s="1" t="b">
        <v>0</v>
      </c>
    </row>
    <row r="660" spans="1:14">
      <c r="A660" s="29" t="str">
        <f t="shared" si="2"/>
        <v/>
      </c>
      <c r="B660" s="30"/>
      <c r="C660" s="30" t="str">
        <f>IFERROR(VLOOKUP($B660,' Fridge Tracking'!$A$3:$J$999,9,FALSE), "")</f>
        <v/>
      </c>
      <c r="D660" s="31" t="str">
        <f>IFERROR(VLOOKUP($B660,' Fridge Tracking'!$A$3:$J$999,8,FALSE), "")</f>
        <v/>
      </c>
      <c r="E660" s="31" t="str">
        <f>IFERROR(VLOOKUP($B660,' Fridge Tracking'!$A$3:$J$999,6,FALSE), "")</f>
        <v/>
      </c>
      <c r="F660" s="1" t="b">
        <v>0</v>
      </c>
      <c r="H660" s="33"/>
      <c r="I660" s="33"/>
      <c r="J660" s="33"/>
      <c r="K660" s="1"/>
      <c r="L660" s="1" t="b">
        <v>0</v>
      </c>
      <c r="M660" s="1"/>
      <c r="N660" s="1" t="b">
        <v>0</v>
      </c>
    </row>
    <row r="661" spans="1:14">
      <c r="A661" s="29" t="str">
        <f t="shared" si="2"/>
        <v/>
      </c>
      <c r="B661" s="30"/>
      <c r="C661" s="30" t="str">
        <f>IFERROR(VLOOKUP($B661,' Fridge Tracking'!$A$3:$J$999,9,FALSE), "")</f>
        <v/>
      </c>
      <c r="D661" s="31" t="str">
        <f>IFERROR(VLOOKUP($B661,' Fridge Tracking'!$A$3:$J$999,8,FALSE), "")</f>
        <v/>
      </c>
      <c r="E661" s="31" t="str">
        <f>IFERROR(VLOOKUP($B661,' Fridge Tracking'!$A$3:$J$999,6,FALSE), "")</f>
        <v/>
      </c>
      <c r="F661" s="1" t="b">
        <v>0</v>
      </c>
      <c r="H661" s="33"/>
      <c r="I661" s="33"/>
      <c r="J661" s="33"/>
      <c r="K661" s="1"/>
      <c r="L661" s="1" t="b">
        <v>0</v>
      </c>
      <c r="M661" s="1"/>
      <c r="N661" s="1" t="b">
        <v>0</v>
      </c>
    </row>
    <row r="662" spans="1:14">
      <c r="A662" s="29" t="str">
        <f t="shared" si="2"/>
        <v/>
      </c>
      <c r="B662" s="30"/>
      <c r="C662" s="30" t="str">
        <f>IFERROR(VLOOKUP($B662,' Fridge Tracking'!$A$3:$J$999,9,FALSE), "")</f>
        <v/>
      </c>
      <c r="D662" s="31" t="str">
        <f>IFERROR(VLOOKUP($B662,' Fridge Tracking'!$A$3:$J$999,8,FALSE), "")</f>
        <v/>
      </c>
      <c r="E662" s="31" t="str">
        <f>IFERROR(VLOOKUP($B662,' Fridge Tracking'!$A$3:$J$999,6,FALSE), "")</f>
        <v/>
      </c>
      <c r="F662" s="1" t="b">
        <v>0</v>
      </c>
      <c r="H662" s="33"/>
      <c r="I662" s="33"/>
      <c r="J662" s="33"/>
      <c r="K662" s="1"/>
      <c r="L662" s="1" t="b">
        <v>0</v>
      </c>
      <c r="M662" s="1"/>
      <c r="N662" s="1" t="b">
        <v>0</v>
      </c>
    </row>
    <row r="663" spans="1:14">
      <c r="A663" s="29" t="str">
        <f t="shared" si="2"/>
        <v/>
      </c>
      <c r="B663" s="30"/>
      <c r="C663" s="30" t="str">
        <f>IFERROR(VLOOKUP($B663,' Fridge Tracking'!$A$3:$J$999,9,FALSE), "")</f>
        <v/>
      </c>
      <c r="D663" s="31" t="str">
        <f>IFERROR(VLOOKUP($B663,' Fridge Tracking'!$A$3:$J$999,8,FALSE), "")</f>
        <v/>
      </c>
      <c r="E663" s="31" t="str">
        <f>IFERROR(VLOOKUP($B663,' Fridge Tracking'!$A$3:$J$999,6,FALSE), "")</f>
        <v/>
      </c>
      <c r="F663" s="1" t="b">
        <v>0</v>
      </c>
      <c r="H663" s="33"/>
      <c r="I663" s="33"/>
      <c r="J663" s="33"/>
      <c r="K663" s="1"/>
      <c r="L663" s="1" t="b">
        <v>0</v>
      </c>
      <c r="M663" s="1"/>
      <c r="N663" s="1" t="b">
        <v>0</v>
      </c>
    </row>
    <row r="664" spans="1:14">
      <c r="A664" s="29" t="str">
        <f t="shared" si="2"/>
        <v/>
      </c>
      <c r="B664" s="30"/>
      <c r="C664" s="30" t="str">
        <f>IFERROR(VLOOKUP($B664,' Fridge Tracking'!$A$3:$J$999,9,FALSE), "")</f>
        <v/>
      </c>
      <c r="D664" s="31" t="str">
        <f>IFERROR(VLOOKUP($B664,' Fridge Tracking'!$A$3:$J$999,8,FALSE), "")</f>
        <v/>
      </c>
      <c r="E664" s="31" t="str">
        <f>IFERROR(VLOOKUP($B664,' Fridge Tracking'!$A$3:$J$999,6,FALSE), "")</f>
        <v/>
      </c>
      <c r="F664" s="1" t="b">
        <v>0</v>
      </c>
      <c r="H664" s="33"/>
      <c r="I664" s="33"/>
      <c r="J664" s="33"/>
      <c r="K664" s="1"/>
      <c r="L664" s="1" t="b">
        <v>0</v>
      </c>
      <c r="M664" s="1"/>
      <c r="N664" s="1" t="b">
        <v>0</v>
      </c>
    </row>
    <row r="665" spans="1:14">
      <c r="A665" s="29" t="str">
        <f t="shared" si="2"/>
        <v/>
      </c>
      <c r="B665" s="30"/>
      <c r="C665" s="30" t="str">
        <f>IFERROR(VLOOKUP($B665,' Fridge Tracking'!$A$3:$J$999,9,FALSE), "")</f>
        <v/>
      </c>
      <c r="D665" s="31" t="str">
        <f>IFERROR(VLOOKUP($B665,' Fridge Tracking'!$A$3:$J$999,8,FALSE), "")</f>
        <v/>
      </c>
      <c r="E665" s="31" t="str">
        <f>IFERROR(VLOOKUP($B665,' Fridge Tracking'!$A$3:$J$999,6,FALSE), "")</f>
        <v/>
      </c>
      <c r="F665" s="1" t="b">
        <v>0</v>
      </c>
      <c r="H665" s="33"/>
      <c r="I665" s="33"/>
      <c r="J665" s="33"/>
      <c r="K665" s="1"/>
      <c r="L665" s="1" t="b">
        <v>0</v>
      </c>
      <c r="M665" s="1"/>
      <c r="N665" s="1" t="b">
        <v>0</v>
      </c>
    </row>
    <row r="666" spans="1:14">
      <c r="A666" s="29" t="str">
        <f t="shared" si="2"/>
        <v/>
      </c>
      <c r="B666" s="30"/>
      <c r="C666" s="30" t="str">
        <f>IFERROR(VLOOKUP($B666,' Fridge Tracking'!$A$3:$J$999,9,FALSE), "")</f>
        <v/>
      </c>
      <c r="D666" s="31" t="str">
        <f>IFERROR(VLOOKUP($B666,' Fridge Tracking'!$A$3:$J$999,8,FALSE), "")</f>
        <v/>
      </c>
      <c r="E666" s="31" t="str">
        <f>IFERROR(VLOOKUP($B666,' Fridge Tracking'!$A$3:$J$999,6,FALSE), "")</f>
        <v/>
      </c>
      <c r="F666" s="1" t="b">
        <v>0</v>
      </c>
      <c r="H666" s="33"/>
      <c r="I666" s="33"/>
      <c r="J666" s="33"/>
      <c r="K666" s="1"/>
      <c r="L666" s="1" t="b">
        <v>0</v>
      </c>
      <c r="M666" s="1"/>
      <c r="N666" s="1" t="b">
        <v>0</v>
      </c>
    </row>
    <row r="667" spans="1:14">
      <c r="A667" s="29" t="str">
        <f t="shared" si="2"/>
        <v/>
      </c>
      <c r="B667" s="30"/>
      <c r="C667" s="30" t="str">
        <f>IFERROR(VLOOKUP($B667,' Fridge Tracking'!$A$3:$J$999,9,FALSE), "")</f>
        <v/>
      </c>
      <c r="D667" s="31" t="str">
        <f>IFERROR(VLOOKUP($B667,' Fridge Tracking'!$A$3:$J$999,8,FALSE), "")</f>
        <v/>
      </c>
      <c r="E667" s="31" t="str">
        <f>IFERROR(VLOOKUP($B667,' Fridge Tracking'!$A$3:$J$999,6,FALSE), "")</f>
        <v/>
      </c>
      <c r="F667" s="1" t="b">
        <v>0</v>
      </c>
      <c r="H667" s="33"/>
      <c r="I667" s="33"/>
      <c r="J667" s="33"/>
      <c r="K667" s="1"/>
      <c r="L667" s="1" t="b">
        <v>0</v>
      </c>
      <c r="M667" s="1"/>
      <c r="N667" s="1" t="b">
        <v>0</v>
      </c>
    </row>
    <row r="668" spans="1:14">
      <c r="A668" s="29" t="str">
        <f t="shared" si="2"/>
        <v/>
      </c>
      <c r="B668" s="30"/>
      <c r="C668" s="30" t="str">
        <f>IFERROR(VLOOKUP($B668,' Fridge Tracking'!$A$3:$J$999,9,FALSE), "")</f>
        <v/>
      </c>
      <c r="D668" s="31" t="str">
        <f>IFERROR(VLOOKUP($B668,' Fridge Tracking'!$A$3:$J$999,8,FALSE), "")</f>
        <v/>
      </c>
      <c r="E668" s="31" t="str">
        <f>IFERROR(VLOOKUP($B668,' Fridge Tracking'!$A$3:$J$999,6,FALSE), "")</f>
        <v/>
      </c>
      <c r="F668" s="1" t="b">
        <v>0</v>
      </c>
      <c r="H668" s="33"/>
      <c r="I668" s="33"/>
      <c r="J668" s="33"/>
      <c r="K668" s="1"/>
      <c r="L668" s="1" t="b">
        <v>0</v>
      </c>
      <c r="M668" s="1"/>
      <c r="N668" s="1" t="b">
        <v>0</v>
      </c>
    </row>
    <row r="669" spans="1:14">
      <c r="A669" s="29" t="str">
        <f t="shared" si="2"/>
        <v/>
      </c>
      <c r="B669" s="30"/>
      <c r="C669" s="30" t="str">
        <f>IFERROR(VLOOKUP($B669,' Fridge Tracking'!$A$3:$J$999,9,FALSE), "")</f>
        <v/>
      </c>
      <c r="D669" s="31" t="str">
        <f>IFERROR(VLOOKUP($B669,' Fridge Tracking'!$A$3:$J$999,8,FALSE), "")</f>
        <v/>
      </c>
      <c r="E669" s="31" t="str">
        <f>IFERROR(VLOOKUP($B669,' Fridge Tracking'!$A$3:$J$999,6,FALSE), "")</f>
        <v/>
      </c>
      <c r="F669" s="1" t="b">
        <v>0</v>
      </c>
      <c r="H669" s="33"/>
      <c r="I669" s="33"/>
      <c r="J669" s="33"/>
      <c r="K669" s="1"/>
      <c r="L669" s="1" t="b">
        <v>0</v>
      </c>
      <c r="M669" s="1"/>
      <c r="N669" s="1" t="b">
        <v>0</v>
      </c>
    </row>
    <row r="670" spans="1:14">
      <c r="A670" s="29" t="str">
        <f t="shared" si="2"/>
        <v/>
      </c>
      <c r="B670" s="30"/>
      <c r="C670" s="30" t="str">
        <f>IFERROR(VLOOKUP($B670,' Fridge Tracking'!$A$3:$J$999,9,FALSE), "")</f>
        <v/>
      </c>
      <c r="D670" s="31" t="str">
        <f>IFERROR(VLOOKUP($B670,' Fridge Tracking'!$A$3:$J$999,8,FALSE), "")</f>
        <v/>
      </c>
      <c r="E670" s="31" t="str">
        <f>IFERROR(VLOOKUP($B670,' Fridge Tracking'!$A$3:$J$999,6,FALSE), "")</f>
        <v/>
      </c>
      <c r="F670" s="1" t="b">
        <v>0</v>
      </c>
      <c r="H670" s="33"/>
      <c r="I670" s="33"/>
      <c r="J670" s="33"/>
      <c r="K670" s="1"/>
      <c r="L670" s="1" t="b">
        <v>0</v>
      </c>
      <c r="M670" s="1"/>
      <c r="N670" s="1" t="b">
        <v>0</v>
      </c>
    </row>
    <row r="671" spans="1:14">
      <c r="A671" s="29" t="str">
        <f t="shared" si="2"/>
        <v/>
      </c>
      <c r="B671" s="30"/>
      <c r="C671" s="30" t="str">
        <f>IFERROR(VLOOKUP($B671,' Fridge Tracking'!$A$3:$J$999,9,FALSE), "")</f>
        <v/>
      </c>
      <c r="D671" s="31" t="str">
        <f>IFERROR(VLOOKUP($B671,' Fridge Tracking'!$A$3:$J$999,8,FALSE), "")</f>
        <v/>
      </c>
      <c r="E671" s="31" t="str">
        <f>IFERROR(VLOOKUP($B671,' Fridge Tracking'!$A$3:$J$999,6,FALSE), "")</f>
        <v/>
      </c>
      <c r="F671" s="1" t="b">
        <v>0</v>
      </c>
      <c r="H671" s="33"/>
      <c r="I671" s="33"/>
      <c r="J671" s="33"/>
      <c r="K671" s="1"/>
      <c r="L671" s="1" t="b">
        <v>0</v>
      </c>
      <c r="M671" s="1"/>
      <c r="N671" s="1" t="b">
        <v>0</v>
      </c>
    </row>
    <row r="672" spans="1:14">
      <c r="A672" s="29" t="str">
        <f t="shared" si="2"/>
        <v/>
      </c>
      <c r="B672" s="30"/>
      <c r="C672" s="30" t="str">
        <f>IFERROR(VLOOKUP($B672,' Fridge Tracking'!$A$3:$J$999,9,FALSE), "")</f>
        <v/>
      </c>
      <c r="D672" s="31" t="str">
        <f>IFERROR(VLOOKUP($B672,' Fridge Tracking'!$A$3:$J$999,8,FALSE), "")</f>
        <v/>
      </c>
      <c r="E672" s="31" t="str">
        <f>IFERROR(VLOOKUP($B672,' Fridge Tracking'!$A$3:$J$999,6,FALSE), "")</f>
        <v/>
      </c>
      <c r="F672" s="1" t="b">
        <v>0</v>
      </c>
      <c r="H672" s="33"/>
      <c r="I672" s="33"/>
      <c r="J672" s="33"/>
      <c r="K672" s="1"/>
      <c r="L672" s="1" t="b">
        <v>0</v>
      </c>
      <c r="M672" s="1"/>
      <c r="N672" s="1" t="b">
        <v>0</v>
      </c>
    </row>
    <row r="673" spans="1:14">
      <c r="A673" s="29" t="str">
        <f t="shared" si="2"/>
        <v/>
      </c>
      <c r="B673" s="30"/>
      <c r="C673" s="30" t="str">
        <f>IFERROR(VLOOKUP($B673,' Fridge Tracking'!$A$3:$J$999,9,FALSE), "")</f>
        <v/>
      </c>
      <c r="D673" s="31" t="str">
        <f>IFERROR(VLOOKUP($B673,' Fridge Tracking'!$A$3:$J$999,8,FALSE), "")</f>
        <v/>
      </c>
      <c r="E673" s="31" t="str">
        <f>IFERROR(VLOOKUP($B673,' Fridge Tracking'!$A$3:$J$999,6,FALSE), "")</f>
        <v/>
      </c>
      <c r="F673" s="1" t="b">
        <v>0</v>
      </c>
      <c r="H673" s="33"/>
      <c r="I673" s="33"/>
      <c r="J673" s="33"/>
      <c r="K673" s="1"/>
      <c r="L673" s="1" t="b">
        <v>0</v>
      </c>
      <c r="M673" s="1"/>
      <c r="N673" s="1" t="b">
        <v>0</v>
      </c>
    </row>
    <row r="674" spans="1:14">
      <c r="A674" s="29" t="str">
        <f t="shared" si="2"/>
        <v/>
      </c>
      <c r="B674" s="30"/>
      <c r="C674" s="30" t="str">
        <f>IFERROR(VLOOKUP($B674,' Fridge Tracking'!$A$3:$J$999,9,FALSE), "")</f>
        <v/>
      </c>
      <c r="D674" s="31" t="str">
        <f>IFERROR(VLOOKUP($B674,' Fridge Tracking'!$A$3:$J$999,8,FALSE), "")</f>
        <v/>
      </c>
      <c r="E674" s="31" t="str">
        <f>IFERROR(VLOOKUP($B674,' Fridge Tracking'!$A$3:$J$999,6,FALSE), "")</f>
        <v/>
      </c>
      <c r="F674" s="1" t="b">
        <v>0</v>
      </c>
      <c r="H674" s="33"/>
      <c r="I674" s="33"/>
      <c r="J674" s="33"/>
      <c r="K674" s="1"/>
      <c r="L674" s="1" t="b">
        <v>0</v>
      </c>
      <c r="M674" s="1"/>
      <c r="N674" s="1" t="b">
        <v>0</v>
      </c>
    </row>
    <row r="675" spans="1:14">
      <c r="A675" s="29" t="str">
        <f t="shared" si="2"/>
        <v/>
      </c>
      <c r="B675" s="30"/>
      <c r="C675" s="30" t="str">
        <f>IFERROR(VLOOKUP($B675,' Fridge Tracking'!$A$3:$J$999,9,FALSE), "")</f>
        <v/>
      </c>
      <c r="D675" s="31" t="str">
        <f>IFERROR(VLOOKUP($B675,' Fridge Tracking'!$A$3:$J$999,8,FALSE), "")</f>
        <v/>
      </c>
      <c r="E675" s="31" t="str">
        <f>IFERROR(VLOOKUP($B675,' Fridge Tracking'!$A$3:$J$999,6,FALSE), "")</f>
        <v/>
      </c>
      <c r="F675" s="1" t="b">
        <v>0</v>
      </c>
      <c r="H675" s="33"/>
      <c r="I675" s="33"/>
      <c r="J675" s="33"/>
      <c r="K675" s="1"/>
      <c r="L675" s="1" t="b">
        <v>0</v>
      </c>
      <c r="M675" s="1"/>
      <c r="N675" s="1" t="b">
        <v>0</v>
      </c>
    </row>
    <row r="676" spans="1:14">
      <c r="A676" s="29" t="str">
        <f t="shared" si="2"/>
        <v/>
      </c>
      <c r="B676" s="30"/>
      <c r="C676" s="30" t="str">
        <f>IFERROR(VLOOKUP($B676,' Fridge Tracking'!$A$3:$J$999,9,FALSE), "")</f>
        <v/>
      </c>
      <c r="D676" s="31" t="str">
        <f>IFERROR(VLOOKUP($B676,' Fridge Tracking'!$A$3:$J$999,8,FALSE), "")</f>
        <v/>
      </c>
      <c r="E676" s="31" t="str">
        <f>IFERROR(VLOOKUP($B676,' Fridge Tracking'!$A$3:$J$999,6,FALSE), "")</f>
        <v/>
      </c>
      <c r="F676" s="1" t="b">
        <v>0</v>
      </c>
      <c r="H676" s="33"/>
      <c r="I676" s="33"/>
      <c r="J676" s="33"/>
      <c r="K676" s="1"/>
      <c r="L676" s="1" t="b">
        <v>0</v>
      </c>
      <c r="M676" s="1"/>
      <c r="N676" s="1" t="b">
        <v>0</v>
      </c>
    </row>
    <row r="677" spans="1:14">
      <c r="A677" s="29" t="str">
        <f t="shared" si="2"/>
        <v/>
      </c>
      <c r="B677" s="30"/>
      <c r="C677" s="30" t="str">
        <f>IFERROR(VLOOKUP($B677,' Fridge Tracking'!$A$3:$J$999,9,FALSE), "")</f>
        <v/>
      </c>
      <c r="D677" s="31" t="str">
        <f>IFERROR(VLOOKUP($B677,' Fridge Tracking'!$A$3:$J$999,8,FALSE), "")</f>
        <v/>
      </c>
      <c r="E677" s="31" t="str">
        <f>IFERROR(VLOOKUP($B677,' Fridge Tracking'!$A$3:$J$999,6,FALSE), "")</f>
        <v/>
      </c>
      <c r="F677" s="1" t="b">
        <v>0</v>
      </c>
      <c r="H677" s="33"/>
      <c r="I677" s="33"/>
      <c r="J677" s="33"/>
      <c r="K677" s="1"/>
      <c r="L677" s="1" t="b">
        <v>0</v>
      </c>
      <c r="M677" s="1"/>
      <c r="N677" s="1" t="b">
        <v>0</v>
      </c>
    </row>
    <row r="678" spans="1:14">
      <c r="A678" s="29" t="str">
        <f t="shared" si="2"/>
        <v/>
      </c>
      <c r="B678" s="30"/>
      <c r="C678" s="30" t="str">
        <f>IFERROR(VLOOKUP($B678,' Fridge Tracking'!$A$3:$J$999,9,FALSE), "")</f>
        <v/>
      </c>
      <c r="D678" s="31" t="str">
        <f>IFERROR(VLOOKUP($B678,' Fridge Tracking'!$A$3:$J$999,8,FALSE), "")</f>
        <v/>
      </c>
      <c r="E678" s="31" t="str">
        <f>IFERROR(VLOOKUP($B678,' Fridge Tracking'!$A$3:$J$999,6,FALSE), "")</f>
        <v/>
      </c>
      <c r="F678" s="1" t="b">
        <v>0</v>
      </c>
      <c r="H678" s="33"/>
      <c r="I678" s="33"/>
      <c r="J678" s="33"/>
      <c r="K678" s="1"/>
      <c r="L678" s="1" t="b">
        <v>0</v>
      </c>
      <c r="M678" s="1"/>
      <c r="N678" s="1" t="b">
        <v>0</v>
      </c>
    </row>
    <row r="679" spans="1:14">
      <c r="A679" s="29" t="str">
        <f t="shared" si="2"/>
        <v/>
      </c>
      <c r="B679" s="30"/>
      <c r="C679" s="30" t="str">
        <f>IFERROR(VLOOKUP($B679,' Fridge Tracking'!$A$3:$J$999,9,FALSE), "")</f>
        <v/>
      </c>
      <c r="D679" s="31" t="str">
        <f>IFERROR(VLOOKUP($B679,' Fridge Tracking'!$A$3:$J$999,8,FALSE), "")</f>
        <v/>
      </c>
      <c r="E679" s="31" t="str">
        <f>IFERROR(VLOOKUP($B679,' Fridge Tracking'!$A$3:$J$999,6,FALSE), "")</f>
        <v/>
      </c>
      <c r="F679" s="1" t="b">
        <v>0</v>
      </c>
      <c r="H679" s="33"/>
      <c r="I679" s="33"/>
      <c r="J679" s="33"/>
      <c r="K679" s="1"/>
      <c r="L679" s="1" t="b">
        <v>0</v>
      </c>
      <c r="M679" s="1"/>
      <c r="N679" s="1" t="b">
        <v>0</v>
      </c>
    </row>
    <row r="680" spans="1:14">
      <c r="A680" s="29" t="str">
        <f t="shared" si="2"/>
        <v/>
      </c>
      <c r="B680" s="30"/>
      <c r="C680" s="30" t="str">
        <f>IFERROR(VLOOKUP($B680,' Fridge Tracking'!$A$3:$J$999,9,FALSE), "")</f>
        <v/>
      </c>
      <c r="D680" s="31" t="str">
        <f>IFERROR(VLOOKUP($B680,' Fridge Tracking'!$A$3:$J$999,8,FALSE), "")</f>
        <v/>
      </c>
      <c r="E680" s="31" t="str">
        <f>IFERROR(VLOOKUP($B680,' Fridge Tracking'!$A$3:$J$999,6,FALSE), "")</f>
        <v/>
      </c>
      <c r="F680" s="1" t="b">
        <v>0</v>
      </c>
      <c r="H680" s="33"/>
      <c r="I680" s="33"/>
      <c r="J680" s="33"/>
      <c r="K680" s="1"/>
      <c r="L680" s="1" t="b">
        <v>0</v>
      </c>
      <c r="M680" s="1"/>
      <c r="N680" s="1" t="b">
        <v>0</v>
      </c>
    </row>
    <row r="681" spans="1:14">
      <c r="A681" s="29" t="str">
        <f t="shared" si="2"/>
        <v/>
      </c>
      <c r="B681" s="30"/>
      <c r="C681" s="30" t="str">
        <f>IFERROR(VLOOKUP($B681,' Fridge Tracking'!$A$3:$J$999,9,FALSE), "")</f>
        <v/>
      </c>
      <c r="D681" s="31" t="str">
        <f>IFERROR(VLOOKUP($B681,' Fridge Tracking'!$A$3:$J$999,8,FALSE), "")</f>
        <v/>
      </c>
      <c r="E681" s="31" t="str">
        <f>IFERROR(VLOOKUP($B681,' Fridge Tracking'!$A$3:$J$999,6,FALSE), "")</f>
        <v/>
      </c>
      <c r="F681" s="1" t="b">
        <v>0</v>
      </c>
      <c r="H681" s="33"/>
      <c r="I681" s="33"/>
      <c r="J681" s="33"/>
      <c r="K681" s="1"/>
      <c r="L681" s="1" t="b">
        <v>0</v>
      </c>
      <c r="M681" s="1"/>
      <c r="N681" s="1" t="b">
        <v>0</v>
      </c>
    </row>
    <row r="682" spans="1:14">
      <c r="A682" s="29" t="str">
        <f t="shared" si="2"/>
        <v/>
      </c>
      <c r="B682" s="30"/>
      <c r="C682" s="30" t="str">
        <f>IFERROR(VLOOKUP($B682,' Fridge Tracking'!$A$3:$J$999,9,FALSE), "")</f>
        <v/>
      </c>
      <c r="D682" s="31" t="str">
        <f>IFERROR(VLOOKUP($B682,' Fridge Tracking'!$A$3:$J$999,8,FALSE), "")</f>
        <v/>
      </c>
      <c r="E682" s="31" t="str">
        <f>IFERROR(VLOOKUP($B682,' Fridge Tracking'!$A$3:$J$999,6,FALSE), "")</f>
        <v/>
      </c>
      <c r="F682" s="1" t="b">
        <v>0</v>
      </c>
      <c r="H682" s="33"/>
      <c r="I682" s="33"/>
      <c r="J682" s="33"/>
      <c r="K682" s="1"/>
      <c r="L682" s="1" t="b">
        <v>0</v>
      </c>
      <c r="M682" s="1"/>
      <c r="N682" s="1" t="b">
        <v>0</v>
      </c>
    </row>
    <row r="683" spans="1:14">
      <c r="A683" s="29" t="str">
        <f t="shared" si="2"/>
        <v/>
      </c>
      <c r="B683" s="30"/>
      <c r="C683" s="30" t="str">
        <f>IFERROR(VLOOKUP($B683,' Fridge Tracking'!$A$3:$J$999,9,FALSE), "")</f>
        <v/>
      </c>
      <c r="D683" s="31" t="str">
        <f>IFERROR(VLOOKUP($B683,' Fridge Tracking'!$A$3:$J$999,8,FALSE), "")</f>
        <v/>
      </c>
      <c r="E683" s="31" t="str">
        <f>IFERROR(VLOOKUP($B683,' Fridge Tracking'!$A$3:$J$999,6,FALSE), "")</f>
        <v/>
      </c>
      <c r="F683" s="1" t="b">
        <v>0</v>
      </c>
      <c r="H683" s="33"/>
      <c r="I683" s="33"/>
      <c r="J683" s="33"/>
      <c r="K683" s="1"/>
      <c r="L683" s="1" t="b">
        <v>0</v>
      </c>
      <c r="M683" s="1"/>
      <c r="N683" s="1" t="b">
        <v>0</v>
      </c>
    </row>
    <row r="684" spans="1:14">
      <c r="A684" s="29" t="str">
        <f t="shared" si="2"/>
        <v/>
      </c>
      <c r="B684" s="30"/>
      <c r="C684" s="30" t="str">
        <f>IFERROR(VLOOKUP($B684,' Fridge Tracking'!$A$3:$J$999,9,FALSE), "")</f>
        <v/>
      </c>
      <c r="D684" s="31" t="str">
        <f>IFERROR(VLOOKUP($B684,' Fridge Tracking'!$A$3:$J$999,8,FALSE), "")</f>
        <v/>
      </c>
      <c r="E684" s="31" t="str">
        <f>IFERROR(VLOOKUP($B684,' Fridge Tracking'!$A$3:$J$999,6,FALSE), "")</f>
        <v/>
      </c>
      <c r="F684" s="1" t="b">
        <v>0</v>
      </c>
      <c r="H684" s="33"/>
      <c r="I684" s="33"/>
      <c r="J684" s="33"/>
      <c r="K684" s="1"/>
      <c r="L684" s="1" t="b">
        <v>0</v>
      </c>
      <c r="M684" s="1"/>
      <c r="N684" s="1" t="b">
        <v>0</v>
      </c>
    </row>
    <row r="685" spans="1:14">
      <c r="A685" s="29" t="str">
        <f t="shared" si="2"/>
        <v/>
      </c>
      <c r="B685" s="30"/>
      <c r="C685" s="30" t="str">
        <f>IFERROR(VLOOKUP($B685,' Fridge Tracking'!$A$3:$J$999,9,FALSE), "")</f>
        <v/>
      </c>
      <c r="D685" s="31" t="str">
        <f>IFERROR(VLOOKUP($B685,' Fridge Tracking'!$A$3:$J$999,8,FALSE), "")</f>
        <v/>
      </c>
      <c r="E685" s="31" t="str">
        <f>IFERROR(VLOOKUP($B685,' Fridge Tracking'!$A$3:$J$999,6,FALSE), "")</f>
        <v/>
      </c>
      <c r="F685" s="1" t="b">
        <v>0</v>
      </c>
      <c r="H685" s="33"/>
      <c r="I685" s="33"/>
      <c r="J685" s="33"/>
      <c r="K685" s="1"/>
      <c r="L685" s="1" t="b">
        <v>0</v>
      </c>
      <c r="M685" s="1"/>
      <c r="N685" s="1" t="b">
        <v>0</v>
      </c>
    </row>
    <row r="686" spans="1:14">
      <c r="A686" s="29" t="str">
        <f t="shared" si="2"/>
        <v/>
      </c>
      <c r="B686" s="30"/>
      <c r="C686" s="30" t="str">
        <f>IFERROR(VLOOKUP($B686,' Fridge Tracking'!$A$3:$J$999,9,FALSE), "")</f>
        <v/>
      </c>
      <c r="D686" s="31" t="str">
        <f>IFERROR(VLOOKUP($B686,' Fridge Tracking'!$A$3:$J$999,8,FALSE), "")</f>
        <v/>
      </c>
      <c r="E686" s="31" t="str">
        <f>IFERROR(VLOOKUP($B686,' Fridge Tracking'!$A$3:$J$999,6,FALSE), "")</f>
        <v/>
      </c>
      <c r="F686" s="1" t="b">
        <v>0</v>
      </c>
      <c r="H686" s="33"/>
      <c r="I686" s="33"/>
      <c r="J686" s="33"/>
      <c r="K686" s="1"/>
      <c r="L686" s="1" t="b">
        <v>0</v>
      </c>
      <c r="M686" s="1"/>
      <c r="N686" s="1" t="b">
        <v>0</v>
      </c>
    </row>
    <row r="687" spans="1:14">
      <c r="A687" s="29" t="str">
        <f t="shared" si="2"/>
        <v/>
      </c>
      <c r="B687" s="30"/>
      <c r="C687" s="30" t="str">
        <f>IFERROR(VLOOKUP($B687,' Fridge Tracking'!$A$3:$J$999,9,FALSE), "")</f>
        <v/>
      </c>
      <c r="D687" s="31" t="str">
        <f>IFERROR(VLOOKUP($B687,' Fridge Tracking'!$A$3:$J$999,8,FALSE), "")</f>
        <v/>
      </c>
      <c r="E687" s="31" t="str">
        <f>IFERROR(VLOOKUP($B687,' Fridge Tracking'!$A$3:$J$999,6,FALSE), "")</f>
        <v/>
      </c>
      <c r="F687" s="1" t="b">
        <v>0</v>
      </c>
      <c r="H687" s="33"/>
      <c r="I687" s="33"/>
      <c r="J687" s="33"/>
      <c r="K687" s="1"/>
      <c r="L687" s="1" t="b">
        <v>0</v>
      </c>
      <c r="M687" s="1"/>
      <c r="N687" s="1" t="b">
        <v>0</v>
      </c>
    </row>
    <row r="688" spans="1:14">
      <c r="A688" s="29" t="str">
        <f t="shared" si="2"/>
        <v/>
      </c>
      <c r="B688" s="30"/>
      <c r="C688" s="30" t="str">
        <f>IFERROR(VLOOKUP($B688,' Fridge Tracking'!$A$3:$J$999,9,FALSE), "")</f>
        <v/>
      </c>
      <c r="D688" s="31" t="str">
        <f>IFERROR(VLOOKUP($B688,' Fridge Tracking'!$A$3:$J$999,8,FALSE), "")</f>
        <v/>
      </c>
      <c r="E688" s="31" t="str">
        <f>IFERROR(VLOOKUP($B688,' Fridge Tracking'!$A$3:$J$999,6,FALSE), "")</f>
        <v/>
      </c>
      <c r="F688" s="1" t="b">
        <v>0</v>
      </c>
      <c r="H688" s="33"/>
      <c r="I688" s="33"/>
      <c r="J688" s="33"/>
      <c r="K688" s="1"/>
      <c r="L688" s="1" t="b">
        <v>0</v>
      </c>
      <c r="M688" s="1"/>
      <c r="N688" s="1" t="b">
        <v>0</v>
      </c>
    </row>
    <row r="689" spans="1:14">
      <c r="A689" s="29" t="str">
        <f t="shared" si="2"/>
        <v/>
      </c>
      <c r="B689" s="30"/>
      <c r="C689" s="30" t="str">
        <f>IFERROR(VLOOKUP($B689,' Fridge Tracking'!$A$3:$J$999,9,FALSE), "")</f>
        <v/>
      </c>
      <c r="D689" s="31" t="str">
        <f>IFERROR(VLOOKUP($B689,' Fridge Tracking'!$A$3:$J$999,8,FALSE), "")</f>
        <v/>
      </c>
      <c r="E689" s="31" t="str">
        <f>IFERROR(VLOOKUP($B689,' Fridge Tracking'!$A$3:$J$999,6,FALSE), "")</f>
        <v/>
      </c>
      <c r="F689" s="1" t="b">
        <v>0</v>
      </c>
      <c r="H689" s="33"/>
      <c r="I689" s="33"/>
      <c r="J689" s="33"/>
      <c r="K689" s="1"/>
      <c r="L689" s="1" t="b">
        <v>0</v>
      </c>
      <c r="M689" s="1"/>
      <c r="N689" s="1" t="b">
        <v>0</v>
      </c>
    </row>
    <row r="690" spans="1:14">
      <c r="A690" s="29" t="str">
        <f t="shared" si="2"/>
        <v/>
      </c>
      <c r="B690" s="30"/>
      <c r="C690" s="30" t="str">
        <f>IFERROR(VLOOKUP($B690,' Fridge Tracking'!$A$3:$J$999,9,FALSE), "")</f>
        <v/>
      </c>
      <c r="D690" s="31" t="str">
        <f>IFERROR(VLOOKUP($B690,' Fridge Tracking'!$A$3:$J$999,8,FALSE), "")</f>
        <v/>
      </c>
      <c r="E690" s="31" t="str">
        <f>IFERROR(VLOOKUP($B690,' Fridge Tracking'!$A$3:$J$999,6,FALSE), "")</f>
        <v/>
      </c>
      <c r="F690" s="1" t="b">
        <v>0</v>
      </c>
      <c r="H690" s="33"/>
      <c r="I690" s="33"/>
      <c r="J690" s="33"/>
      <c r="K690" s="1"/>
      <c r="L690" s="1" t="b">
        <v>0</v>
      </c>
      <c r="M690" s="1"/>
      <c r="N690" s="1" t="b">
        <v>0</v>
      </c>
    </row>
    <row r="691" spans="1:14">
      <c r="A691" s="29" t="str">
        <f t="shared" si="2"/>
        <v/>
      </c>
      <c r="B691" s="30"/>
      <c r="C691" s="30" t="str">
        <f>IFERROR(VLOOKUP($B691,' Fridge Tracking'!$A$3:$J$999,9,FALSE), "")</f>
        <v/>
      </c>
      <c r="D691" s="31" t="str">
        <f>IFERROR(VLOOKUP($B691,' Fridge Tracking'!$A$3:$J$999,8,FALSE), "")</f>
        <v/>
      </c>
      <c r="E691" s="31" t="str">
        <f>IFERROR(VLOOKUP($B691,' Fridge Tracking'!$A$3:$J$999,6,FALSE), "")</f>
        <v/>
      </c>
      <c r="F691" s="1" t="b">
        <v>0</v>
      </c>
      <c r="H691" s="33"/>
      <c r="I691" s="33"/>
      <c r="J691" s="33"/>
      <c r="K691" s="1"/>
      <c r="L691" s="1" t="b">
        <v>0</v>
      </c>
      <c r="M691" s="1"/>
      <c r="N691" s="1" t="b">
        <v>0</v>
      </c>
    </row>
    <row r="692" spans="1:14">
      <c r="A692" s="29" t="str">
        <f t="shared" si="2"/>
        <v/>
      </c>
      <c r="B692" s="30"/>
      <c r="C692" s="30" t="str">
        <f>IFERROR(VLOOKUP($B692,' Fridge Tracking'!$A$3:$J$999,9,FALSE), "")</f>
        <v/>
      </c>
      <c r="D692" s="31" t="str">
        <f>IFERROR(VLOOKUP($B692,' Fridge Tracking'!$A$3:$J$999,8,FALSE), "")</f>
        <v/>
      </c>
      <c r="E692" s="31" t="str">
        <f>IFERROR(VLOOKUP($B692,' Fridge Tracking'!$A$3:$J$999,6,FALSE), "")</f>
        <v/>
      </c>
      <c r="F692" s="1" t="b">
        <v>0</v>
      </c>
      <c r="H692" s="33"/>
      <c r="I692" s="33"/>
      <c r="J692" s="33"/>
      <c r="K692" s="1"/>
      <c r="L692" s="1" t="b">
        <v>0</v>
      </c>
      <c r="M692" s="1"/>
      <c r="N692" s="1" t="b">
        <v>0</v>
      </c>
    </row>
    <row r="693" spans="1:14">
      <c r="A693" s="29" t="str">
        <f t="shared" si="2"/>
        <v/>
      </c>
      <c r="B693" s="30"/>
      <c r="C693" s="30" t="str">
        <f>IFERROR(VLOOKUP($B693,' Fridge Tracking'!$A$3:$J$999,9,FALSE), "")</f>
        <v/>
      </c>
      <c r="D693" s="31" t="str">
        <f>IFERROR(VLOOKUP($B693,' Fridge Tracking'!$A$3:$J$999,8,FALSE), "")</f>
        <v/>
      </c>
      <c r="E693" s="31" t="str">
        <f>IFERROR(VLOOKUP($B693,' Fridge Tracking'!$A$3:$J$999,6,FALSE), "")</f>
        <v/>
      </c>
      <c r="F693" s="1" t="b">
        <v>0</v>
      </c>
      <c r="H693" s="33"/>
      <c r="I693" s="33"/>
      <c r="J693" s="33"/>
      <c r="K693" s="1"/>
      <c r="L693" s="1" t="b">
        <v>0</v>
      </c>
      <c r="M693" s="1"/>
      <c r="N693" s="1" t="b">
        <v>0</v>
      </c>
    </row>
    <row r="694" spans="1:14">
      <c r="A694" s="29" t="str">
        <f t="shared" si="2"/>
        <v/>
      </c>
      <c r="B694" s="30"/>
      <c r="C694" s="30" t="str">
        <f>IFERROR(VLOOKUP($B694,' Fridge Tracking'!$A$3:$J$999,9,FALSE), "")</f>
        <v/>
      </c>
      <c r="D694" s="31" t="str">
        <f>IFERROR(VLOOKUP($B694,' Fridge Tracking'!$A$3:$J$999,8,FALSE), "")</f>
        <v/>
      </c>
      <c r="E694" s="31" t="str">
        <f>IFERROR(VLOOKUP($B694,' Fridge Tracking'!$A$3:$J$999,6,FALSE), "")</f>
        <v/>
      </c>
      <c r="F694" s="1" t="b">
        <v>0</v>
      </c>
      <c r="H694" s="33"/>
      <c r="I694" s="33"/>
      <c r="J694" s="33"/>
      <c r="K694" s="1"/>
      <c r="L694" s="1" t="b">
        <v>0</v>
      </c>
      <c r="M694" s="1"/>
      <c r="N694" s="1" t="b">
        <v>0</v>
      </c>
    </row>
    <row r="695" spans="1:14">
      <c r="A695" s="29" t="str">
        <f t="shared" si="2"/>
        <v/>
      </c>
      <c r="B695" s="30"/>
      <c r="C695" s="30" t="str">
        <f>IFERROR(VLOOKUP($B695,' Fridge Tracking'!$A$3:$J$999,9,FALSE), "")</f>
        <v/>
      </c>
      <c r="D695" s="31" t="str">
        <f>IFERROR(VLOOKUP($B695,' Fridge Tracking'!$A$3:$J$999,8,FALSE), "")</f>
        <v/>
      </c>
      <c r="E695" s="31" t="str">
        <f>IFERROR(VLOOKUP($B695,' Fridge Tracking'!$A$3:$J$999,6,FALSE), "")</f>
        <v/>
      </c>
      <c r="F695" s="1" t="b">
        <v>0</v>
      </c>
      <c r="H695" s="33"/>
      <c r="I695" s="33"/>
      <c r="J695" s="33"/>
      <c r="K695" s="1"/>
      <c r="L695" s="1" t="b">
        <v>0</v>
      </c>
      <c r="M695" s="1"/>
      <c r="N695" s="1" t="b">
        <v>0</v>
      </c>
    </row>
    <row r="696" spans="1:14">
      <c r="A696" s="29" t="str">
        <f t="shared" si="2"/>
        <v/>
      </c>
      <c r="B696" s="30"/>
      <c r="C696" s="30" t="str">
        <f>IFERROR(VLOOKUP($B696,' Fridge Tracking'!$A$3:$J$999,9,FALSE), "")</f>
        <v/>
      </c>
      <c r="D696" s="31" t="str">
        <f>IFERROR(VLOOKUP($B696,' Fridge Tracking'!$A$3:$J$999,8,FALSE), "")</f>
        <v/>
      </c>
      <c r="E696" s="31" t="str">
        <f>IFERROR(VLOOKUP($B696,' Fridge Tracking'!$A$3:$J$999,6,FALSE), "")</f>
        <v/>
      </c>
      <c r="F696" s="1" t="b">
        <v>0</v>
      </c>
      <c r="H696" s="33"/>
      <c r="I696" s="33"/>
      <c r="J696" s="33"/>
      <c r="K696" s="1"/>
      <c r="L696" s="1" t="b">
        <v>0</v>
      </c>
      <c r="M696" s="1"/>
      <c r="N696" s="1" t="b">
        <v>0</v>
      </c>
    </row>
    <row r="697" spans="1:14">
      <c r="A697" s="29" t="str">
        <f t="shared" si="2"/>
        <v/>
      </c>
      <c r="B697" s="30"/>
      <c r="C697" s="30" t="str">
        <f>IFERROR(VLOOKUP($B697,' Fridge Tracking'!$A$3:$J$999,9,FALSE), "")</f>
        <v/>
      </c>
      <c r="D697" s="31" t="str">
        <f>IFERROR(VLOOKUP($B697,' Fridge Tracking'!$A$3:$J$999,8,FALSE), "")</f>
        <v/>
      </c>
      <c r="E697" s="31" t="str">
        <f>IFERROR(VLOOKUP($B697,' Fridge Tracking'!$A$3:$J$999,6,FALSE), "")</f>
        <v/>
      </c>
      <c r="F697" s="1" t="b">
        <v>0</v>
      </c>
      <c r="H697" s="33"/>
      <c r="I697" s="33"/>
      <c r="J697" s="33"/>
      <c r="K697" s="1"/>
      <c r="L697" s="1" t="b">
        <v>0</v>
      </c>
      <c r="M697" s="1"/>
      <c r="N697" s="1" t="b">
        <v>0</v>
      </c>
    </row>
    <row r="698" spans="1:14">
      <c r="A698" s="29" t="str">
        <f t="shared" si="2"/>
        <v/>
      </c>
      <c r="B698" s="30"/>
      <c r="C698" s="30" t="str">
        <f>IFERROR(VLOOKUP($B698,' Fridge Tracking'!$A$3:$J$999,9,FALSE), "")</f>
        <v/>
      </c>
      <c r="D698" s="31" t="str">
        <f>IFERROR(VLOOKUP($B698,' Fridge Tracking'!$A$3:$J$999,8,FALSE), "")</f>
        <v/>
      </c>
      <c r="E698" s="31" t="str">
        <f>IFERROR(VLOOKUP($B698,' Fridge Tracking'!$A$3:$J$999,6,FALSE), "")</f>
        <v/>
      </c>
      <c r="F698" s="1" t="b">
        <v>0</v>
      </c>
      <c r="H698" s="33"/>
      <c r="I698" s="33"/>
      <c r="J698" s="33"/>
      <c r="K698" s="1"/>
      <c r="L698" s="1" t="b">
        <v>0</v>
      </c>
      <c r="M698" s="1"/>
      <c r="N698" s="1" t="b">
        <v>0</v>
      </c>
    </row>
    <row r="699" spans="1:14">
      <c r="A699" s="29" t="str">
        <f t="shared" si="2"/>
        <v/>
      </c>
      <c r="B699" s="30"/>
      <c r="C699" s="30" t="str">
        <f>IFERROR(VLOOKUP($B699,' Fridge Tracking'!$A$3:$J$999,9,FALSE), "")</f>
        <v/>
      </c>
      <c r="D699" s="31" t="str">
        <f>IFERROR(VLOOKUP($B699,' Fridge Tracking'!$A$3:$J$999,8,FALSE), "")</f>
        <v/>
      </c>
      <c r="E699" s="31" t="str">
        <f>IFERROR(VLOOKUP($B699,' Fridge Tracking'!$A$3:$J$999,6,FALSE), "")</f>
        <v/>
      </c>
      <c r="F699" s="1" t="b">
        <v>0</v>
      </c>
      <c r="H699" s="33"/>
      <c r="I699" s="33"/>
      <c r="J699" s="33"/>
      <c r="K699" s="1"/>
      <c r="L699" s="1" t="b">
        <v>0</v>
      </c>
      <c r="M699" s="1"/>
      <c r="N699" s="1" t="b">
        <v>0</v>
      </c>
    </row>
    <row r="700" spans="1:14">
      <c r="A700" s="29" t="str">
        <f t="shared" si="2"/>
        <v/>
      </c>
      <c r="B700" s="30"/>
      <c r="C700" s="30" t="str">
        <f>IFERROR(VLOOKUP($B700,' Fridge Tracking'!$A$3:$J$999,9,FALSE), "")</f>
        <v/>
      </c>
      <c r="D700" s="31" t="str">
        <f>IFERROR(VLOOKUP($B700,' Fridge Tracking'!$A$3:$J$999,8,FALSE), "")</f>
        <v/>
      </c>
      <c r="E700" s="31" t="str">
        <f>IFERROR(VLOOKUP($B700,' Fridge Tracking'!$A$3:$J$999,6,FALSE), "")</f>
        <v/>
      </c>
      <c r="F700" s="1" t="b">
        <v>0</v>
      </c>
      <c r="H700" s="33"/>
      <c r="I700" s="33"/>
      <c r="J700" s="33"/>
      <c r="K700" s="1"/>
      <c r="L700" s="1" t="b">
        <v>0</v>
      </c>
      <c r="M700" s="1"/>
      <c r="N700" s="1" t="b">
        <v>0</v>
      </c>
    </row>
    <row r="701" spans="1:14">
      <c r="A701" s="29" t="str">
        <f t="shared" si="2"/>
        <v/>
      </c>
      <c r="B701" s="30"/>
      <c r="C701" s="30" t="str">
        <f>IFERROR(VLOOKUP($B701,' Fridge Tracking'!$A$3:$J$999,9,FALSE), "")</f>
        <v/>
      </c>
      <c r="D701" s="31" t="str">
        <f>IFERROR(VLOOKUP($B701,' Fridge Tracking'!$A$3:$J$999,8,FALSE), "")</f>
        <v/>
      </c>
      <c r="E701" s="31" t="str">
        <f>IFERROR(VLOOKUP($B701,' Fridge Tracking'!$A$3:$J$999,6,FALSE), "")</f>
        <v/>
      </c>
      <c r="F701" s="1" t="b">
        <v>0</v>
      </c>
      <c r="H701" s="33"/>
      <c r="I701" s="33"/>
      <c r="J701" s="33"/>
      <c r="K701" s="1"/>
      <c r="L701" s="1" t="b">
        <v>0</v>
      </c>
      <c r="M701" s="1"/>
      <c r="N701" s="1" t="b">
        <v>0</v>
      </c>
    </row>
    <row r="702" spans="1:14">
      <c r="A702" s="29" t="str">
        <f t="shared" si="2"/>
        <v/>
      </c>
      <c r="B702" s="30"/>
      <c r="C702" s="30" t="str">
        <f>IFERROR(VLOOKUP($B702,' Fridge Tracking'!$A$3:$J$999,9,FALSE), "")</f>
        <v/>
      </c>
      <c r="D702" s="31" t="str">
        <f>IFERROR(VLOOKUP($B702,' Fridge Tracking'!$A$3:$J$999,8,FALSE), "")</f>
        <v/>
      </c>
      <c r="E702" s="31" t="str">
        <f>IFERROR(VLOOKUP($B702,' Fridge Tracking'!$A$3:$J$999,6,FALSE), "")</f>
        <v/>
      </c>
      <c r="F702" s="1" t="b">
        <v>0</v>
      </c>
      <c r="H702" s="33"/>
      <c r="I702" s="33"/>
      <c r="J702" s="33"/>
      <c r="K702" s="1"/>
      <c r="L702" s="1" t="b">
        <v>0</v>
      </c>
      <c r="M702" s="1"/>
      <c r="N702" s="1" t="b">
        <v>0</v>
      </c>
    </row>
    <row r="703" spans="1:14">
      <c r="A703" s="29" t="str">
        <f t="shared" si="2"/>
        <v/>
      </c>
      <c r="B703" s="30"/>
      <c r="C703" s="30" t="str">
        <f>IFERROR(VLOOKUP($B703,' Fridge Tracking'!$A$3:$J$999,9,FALSE), "")</f>
        <v/>
      </c>
      <c r="D703" s="31" t="str">
        <f>IFERROR(VLOOKUP($B703,' Fridge Tracking'!$A$3:$J$999,8,FALSE), "")</f>
        <v/>
      </c>
      <c r="E703" s="31" t="str">
        <f>IFERROR(VLOOKUP($B703,' Fridge Tracking'!$A$3:$J$999,6,FALSE), "")</f>
        <v/>
      </c>
      <c r="F703" s="1" t="b">
        <v>0</v>
      </c>
      <c r="H703" s="33"/>
      <c r="I703" s="33"/>
      <c r="J703" s="33"/>
      <c r="K703" s="1"/>
      <c r="L703" s="1" t="b">
        <v>0</v>
      </c>
      <c r="M703" s="1"/>
      <c r="N703" s="1" t="b">
        <v>0</v>
      </c>
    </row>
    <row r="704" spans="1:14">
      <c r="A704" s="29" t="str">
        <f t="shared" si="2"/>
        <v/>
      </c>
      <c r="B704" s="30"/>
      <c r="C704" s="30" t="str">
        <f>IFERROR(VLOOKUP($B704,' Fridge Tracking'!$A$3:$J$999,9,FALSE), "")</f>
        <v/>
      </c>
      <c r="D704" s="31" t="str">
        <f>IFERROR(VLOOKUP($B704,' Fridge Tracking'!$A$3:$J$999,8,FALSE), "")</f>
        <v/>
      </c>
      <c r="E704" s="31" t="str">
        <f>IFERROR(VLOOKUP($B704,' Fridge Tracking'!$A$3:$J$999,6,FALSE), "")</f>
        <v/>
      </c>
      <c r="F704" s="1" t="b">
        <v>0</v>
      </c>
      <c r="H704" s="33"/>
      <c r="I704" s="33"/>
      <c r="J704" s="33"/>
      <c r="K704" s="1"/>
      <c r="L704" s="1" t="b">
        <v>0</v>
      </c>
      <c r="M704" s="1"/>
      <c r="N704" s="1" t="b">
        <v>0</v>
      </c>
    </row>
    <row r="705" spans="1:14">
      <c r="A705" s="29" t="str">
        <f t="shared" si="2"/>
        <v/>
      </c>
      <c r="B705" s="30"/>
      <c r="C705" s="30" t="str">
        <f>IFERROR(VLOOKUP($B705,' Fridge Tracking'!$A$3:$J$999,9,FALSE), "")</f>
        <v/>
      </c>
      <c r="D705" s="31" t="str">
        <f>IFERROR(VLOOKUP($B705,' Fridge Tracking'!$A$3:$J$999,8,FALSE), "")</f>
        <v/>
      </c>
      <c r="E705" s="31" t="str">
        <f>IFERROR(VLOOKUP($B705,' Fridge Tracking'!$A$3:$J$999,6,FALSE), "")</f>
        <v/>
      </c>
      <c r="F705" s="1" t="b">
        <v>0</v>
      </c>
      <c r="H705" s="33"/>
      <c r="I705" s="33"/>
      <c r="J705" s="33"/>
      <c r="K705" s="1"/>
      <c r="L705" s="1" t="b">
        <v>0</v>
      </c>
      <c r="M705" s="1"/>
      <c r="N705" s="1" t="b">
        <v>0</v>
      </c>
    </row>
    <row r="706" spans="1:14">
      <c r="A706" s="29" t="str">
        <f t="shared" si="2"/>
        <v/>
      </c>
      <c r="B706" s="30"/>
      <c r="C706" s="30" t="str">
        <f>IFERROR(VLOOKUP($B706,' Fridge Tracking'!$A$3:$J$999,9,FALSE), "")</f>
        <v/>
      </c>
      <c r="D706" s="31" t="str">
        <f>IFERROR(VLOOKUP($B706,' Fridge Tracking'!$A$3:$J$999,8,FALSE), "")</f>
        <v/>
      </c>
      <c r="E706" s="31" t="str">
        <f>IFERROR(VLOOKUP($B706,' Fridge Tracking'!$A$3:$J$999,6,FALSE), "")</f>
        <v/>
      </c>
      <c r="F706" s="1" t="b">
        <v>0</v>
      </c>
      <c r="H706" s="33"/>
      <c r="I706" s="33"/>
      <c r="J706" s="33"/>
      <c r="K706" s="1"/>
      <c r="L706" s="1" t="b">
        <v>0</v>
      </c>
      <c r="M706" s="1"/>
      <c r="N706" s="1" t="b">
        <v>0</v>
      </c>
    </row>
    <row r="707" spans="1:14">
      <c r="A707" s="29" t="str">
        <f t="shared" si="2"/>
        <v/>
      </c>
      <c r="B707" s="30"/>
      <c r="C707" s="30" t="str">
        <f>IFERROR(VLOOKUP($B707,' Fridge Tracking'!$A$3:$J$999,9,FALSE), "")</f>
        <v/>
      </c>
      <c r="D707" s="31" t="str">
        <f>IFERROR(VLOOKUP($B707,' Fridge Tracking'!$A$3:$J$999,8,FALSE), "")</f>
        <v/>
      </c>
      <c r="E707" s="31" t="str">
        <f>IFERROR(VLOOKUP($B707,' Fridge Tracking'!$A$3:$J$999,6,FALSE), "")</f>
        <v/>
      </c>
      <c r="F707" s="1" t="b">
        <v>0</v>
      </c>
      <c r="H707" s="33"/>
      <c r="I707" s="33"/>
      <c r="J707" s="33"/>
      <c r="K707" s="1"/>
      <c r="L707" s="1" t="b">
        <v>0</v>
      </c>
      <c r="M707" s="1"/>
      <c r="N707" s="1" t="b">
        <v>0</v>
      </c>
    </row>
    <row r="708" spans="1:14">
      <c r="A708" s="29" t="str">
        <f t="shared" si="2"/>
        <v/>
      </c>
      <c r="B708" s="30"/>
      <c r="C708" s="30" t="str">
        <f>IFERROR(VLOOKUP($B708,' Fridge Tracking'!$A$3:$J$999,9,FALSE), "")</f>
        <v/>
      </c>
      <c r="D708" s="31" t="str">
        <f>IFERROR(VLOOKUP($B708,' Fridge Tracking'!$A$3:$J$999,8,FALSE), "")</f>
        <v/>
      </c>
      <c r="E708" s="31" t="str">
        <f>IFERROR(VLOOKUP($B708,' Fridge Tracking'!$A$3:$J$999,6,FALSE), "")</f>
        <v/>
      </c>
      <c r="F708" s="1" t="b">
        <v>0</v>
      </c>
      <c r="H708" s="33"/>
      <c r="I708" s="33"/>
      <c r="J708" s="33"/>
      <c r="K708" s="1"/>
      <c r="L708" s="1" t="b">
        <v>0</v>
      </c>
      <c r="M708" s="1"/>
      <c r="N708" s="1" t="b">
        <v>0</v>
      </c>
    </row>
    <row r="709" spans="1:14">
      <c r="A709" s="29" t="str">
        <f t="shared" si="2"/>
        <v/>
      </c>
      <c r="B709" s="30"/>
      <c r="C709" s="30" t="str">
        <f>IFERROR(VLOOKUP($B709,' Fridge Tracking'!$A$3:$J$999,9,FALSE), "")</f>
        <v/>
      </c>
      <c r="D709" s="31" t="str">
        <f>IFERROR(VLOOKUP($B709,' Fridge Tracking'!$A$3:$J$999,8,FALSE), "")</f>
        <v/>
      </c>
      <c r="E709" s="31" t="str">
        <f>IFERROR(VLOOKUP($B709,' Fridge Tracking'!$A$3:$J$999,6,FALSE), "")</f>
        <v/>
      </c>
      <c r="F709" s="1" t="b">
        <v>0</v>
      </c>
      <c r="H709" s="33"/>
      <c r="I709" s="33"/>
      <c r="J709" s="33"/>
      <c r="K709" s="1"/>
      <c r="L709" s="1" t="b">
        <v>0</v>
      </c>
      <c r="M709" s="1"/>
      <c r="N709" s="1" t="b">
        <v>0</v>
      </c>
    </row>
    <row r="710" spans="1:14">
      <c r="A710" s="29" t="str">
        <f t="shared" si="2"/>
        <v/>
      </c>
      <c r="B710" s="30"/>
      <c r="C710" s="30" t="str">
        <f>IFERROR(VLOOKUP($B710,' Fridge Tracking'!$A$3:$J$999,9,FALSE), "")</f>
        <v/>
      </c>
      <c r="D710" s="31" t="str">
        <f>IFERROR(VLOOKUP($B710,' Fridge Tracking'!$A$3:$J$999,8,FALSE), "")</f>
        <v/>
      </c>
      <c r="E710" s="31" t="str">
        <f>IFERROR(VLOOKUP($B710,' Fridge Tracking'!$A$3:$J$999,6,FALSE), "")</f>
        <v/>
      </c>
      <c r="F710" s="1" t="b">
        <v>0</v>
      </c>
      <c r="H710" s="33"/>
      <c r="I710" s="33"/>
      <c r="J710" s="33"/>
      <c r="K710" s="1"/>
      <c r="L710" s="1" t="b">
        <v>0</v>
      </c>
      <c r="M710" s="1"/>
      <c r="N710" s="1" t="b">
        <v>0</v>
      </c>
    </row>
    <row r="711" spans="1:14">
      <c r="A711" s="29" t="str">
        <f t="shared" si="2"/>
        <v/>
      </c>
      <c r="B711" s="30"/>
      <c r="C711" s="30" t="str">
        <f>IFERROR(VLOOKUP($B711,' Fridge Tracking'!$A$3:$J$999,9,FALSE), "")</f>
        <v/>
      </c>
      <c r="D711" s="31" t="str">
        <f>IFERROR(VLOOKUP($B711,' Fridge Tracking'!$A$3:$J$999,8,FALSE), "")</f>
        <v/>
      </c>
      <c r="E711" s="31" t="str">
        <f>IFERROR(VLOOKUP($B711,' Fridge Tracking'!$A$3:$J$999,6,FALSE), "")</f>
        <v/>
      </c>
      <c r="F711" s="1" t="b">
        <v>0</v>
      </c>
      <c r="H711" s="33"/>
      <c r="I711" s="33"/>
      <c r="J711" s="33"/>
      <c r="K711" s="1"/>
      <c r="L711" s="1" t="b">
        <v>0</v>
      </c>
      <c r="M711" s="1"/>
      <c r="N711" s="1" t="b">
        <v>0</v>
      </c>
    </row>
    <row r="712" spans="1:14">
      <c r="A712" s="29" t="str">
        <f t="shared" si="2"/>
        <v/>
      </c>
      <c r="B712" s="30"/>
      <c r="C712" s="30" t="str">
        <f>IFERROR(VLOOKUP($B712,' Fridge Tracking'!$A$3:$J$999,9,FALSE), "")</f>
        <v/>
      </c>
      <c r="D712" s="31" t="str">
        <f>IFERROR(VLOOKUP($B712,' Fridge Tracking'!$A$3:$J$999,8,FALSE), "")</f>
        <v/>
      </c>
      <c r="E712" s="31" t="str">
        <f>IFERROR(VLOOKUP($B712,' Fridge Tracking'!$A$3:$J$999,6,FALSE), "")</f>
        <v/>
      </c>
      <c r="F712" s="1" t="b">
        <v>0</v>
      </c>
      <c r="H712" s="33"/>
      <c r="I712" s="33"/>
      <c r="J712" s="33"/>
      <c r="K712" s="1"/>
      <c r="L712" s="1" t="b">
        <v>0</v>
      </c>
      <c r="M712" s="1"/>
      <c r="N712" s="1" t="b">
        <v>0</v>
      </c>
    </row>
    <row r="713" spans="1:14">
      <c r="A713" s="29" t="str">
        <f t="shared" si="2"/>
        <v/>
      </c>
      <c r="B713" s="30"/>
      <c r="C713" s="30" t="str">
        <f>IFERROR(VLOOKUP($B713,' Fridge Tracking'!$A$3:$J$999,9,FALSE), "")</f>
        <v/>
      </c>
      <c r="D713" s="31" t="str">
        <f>IFERROR(VLOOKUP($B713,' Fridge Tracking'!$A$3:$J$999,8,FALSE), "")</f>
        <v/>
      </c>
      <c r="E713" s="31" t="str">
        <f>IFERROR(VLOOKUP($B713,' Fridge Tracking'!$A$3:$J$999,6,FALSE), "")</f>
        <v/>
      </c>
      <c r="F713" s="1" t="b">
        <v>0</v>
      </c>
      <c r="H713" s="33"/>
      <c r="I713" s="33"/>
      <c r="J713" s="33"/>
      <c r="K713" s="1"/>
      <c r="L713" s="1" t="b">
        <v>0</v>
      </c>
      <c r="M713" s="1"/>
      <c r="N713" s="1" t="b">
        <v>0</v>
      </c>
    </row>
    <row r="714" spans="1:14">
      <c r="A714" s="29" t="str">
        <f t="shared" si="2"/>
        <v/>
      </c>
      <c r="B714" s="30"/>
      <c r="C714" s="30" t="str">
        <f>IFERROR(VLOOKUP($B714,' Fridge Tracking'!$A$3:$J$999,9,FALSE), "")</f>
        <v/>
      </c>
      <c r="D714" s="31" t="str">
        <f>IFERROR(VLOOKUP($B714,' Fridge Tracking'!$A$3:$J$999,8,FALSE), "")</f>
        <v/>
      </c>
      <c r="E714" s="31" t="str">
        <f>IFERROR(VLOOKUP($B714,' Fridge Tracking'!$A$3:$J$999,6,FALSE), "")</f>
        <v/>
      </c>
      <c r="F714" s="1" t="b">
        <v>0</v>
      </c>
      <c r="H714" s="33"/>
      <c r="I714" s="33"/>
      <c r="J714" s="33"/>
      <c r="K714" s="1"/>
      <c r="L714" s="1" t="b">
        <v>0</v>
      </c>
      <c r="M714" s="1"/>
      <c r="N714" s="1" t="b">
        <v>0</v>
      </c>
    </row>
    <row r="715" spans="1:14">
      <c r="A715" s="29" t="str">
        <f t="shared" si="2"/>
        <v/>
      </c>
      <c r="B715" s="30"/>
      <c r="C715" s="30" t="str">
        <f>IFERROR(VLOOKUP($B715,' Fridge Tracking'!$A$3:$J$999,9,FALSE), "")</f>
        <v/>
      </c>
      <c r="D715" s="31" t="str">
        <f>IFERROR(VLOOKUP($B715,' Fridge Tracking'!$A$3:$J$999,8,FALSE), "")</f>
        <v/>
      </c>
      <c r="E715" s="31" t="str">
        <f>IFERROR(VLOOKUP($B715,' Fridge Tracking'!$A$3:$J$999,6,FALSE), "")</f>
        <v/>
      </c>
      <c r="F715" s="1" t="b">
        <v>0</v>
      </c>
      <c r="H715" s="33"/>
      <c r="I715" s="33"/>
      <c r="J715" s="33"/>
      <c r="K715" s="1"/>
      <c r="L715" s="1" t="b">
        <v>0</v>
      </c>
      <c r="M715" s="1"/>
      <c r="N715" s="1" t="b">
        <v>0</v>
      </c>
    </row>
    <row r="716" spans="1:14">
      <c r="A716" s="29" t="str">
        <f t="shared" si="2"/>
        <v/>
      </c>
      <c r="B716" s="30"/>
      <c r="C716" s="30" t="str">
        <f>IFERROR(VLOOKUP($B716,' Fridge Tracking'!$A$3:$J$999,9,FALSE), "")</f>
        <v/>
      </c>
      <c r="D716" s="31" t="str">
        <f>IFERROR(VLOOKUP($B716,' Fridge Tracking'!$A$3:$J$999,8,FALSE), "")</f>
        <v/>
      </c>
      <c r="E716" s="31" t="str">
        <f>IFERROR(VLOOKUP($B716,' Fridge Tracking'!$A$3:$J$999,6,FALSE), "")</f>
        <v/>
      </c>
      <c r="F716" s="1" t="b">
        <v>0</v>
      </c>
      <c r="H716" s="33"/>
      <c r="I716" s="33"/>
      <c r="J716" s="33"/>
      <c r="K716" s="1"/>
      <c r="L716" s="1" t="b">
        <v>0</v>
      </c>
      <c r="M716" s="1"/>
      <c r="N716" s="1" t="b">
        <v>0</v>
      </c>
    </row>
    <row r="717" spans="1:14">
      <c r="A717" s="29" t="str">
        <f t="shared" si="2"/>
        <v/>
      </c>
      <c r="B717" s="30"/>
      <c r="C717" s="30" t="str">
        <f>IFERROR(VLOOKUP($B717,' Fridge Tracking'!$A$3:$J$999,9,FALSE), "")</f>
        <v/>
      </c>
      <c r="D717" s="31" t="str">
        <f>IFERROR(VLOOKUP($B717,' Fridge Tracking'!$A$3:$J$999,8,FALSE), "")</f>
        <v/>
      </c>
      <c r="E717" s="31" t="str">
        <f>IFERROR(VLOOKUP($B717,' Fridge Tracking'!$A$3:$J$999,6,FALSE), "")</f>
        <v/>
      </c>
      <c r="F717" s="1" t="b">
        <v>0</v>
      </c>
      <c r="H717" s="33"/>
      <c r="I717" s="33"/>
      <c r="J717" s="33"/>
      <c r="K717" s="1"/>
      <c r="L717" s="1" t="b">
        <v>0</v>
      </c>
      <c r="M717" s="1"/>
      <c r="N717" s="1" t="b">
        <v>0</v>
      </c>
    </row>
    <row r="718" spans="1:14">
      <c r="A718" s="29" t="str">
        <f t="shared" si="2"/>
        <v/>
      </c>
      <c r="B718" s="30"/>
      <c r="C718" s="30" t="str">
        <f>IFERROR(VLOOKUP($B718,' Fridge Tracking'!$A$3:$J$999,9,FALSE), "")</f>
        <v/>
      </c>
      <c r="D718" s="31" t="str">
        <f>IFERROR(VLOOKUP($B718,' Fridge Tracking'!$A$3:$J$999,8,FALSE), "")</f>
        <v/>
      </c>
      <c r="E718" s="31" t="str">
        <f>IFERROR(VLOOKUP($B718,' Fridge Tracking'!$A$3:$J$999,6,FALSE), "")</f>
        <v/>
      </c>
      <c r="F718" s="1" t="b">
        <v>0</v>
      </c>
      <c r="H718" s="33"/>
      <c r="I718" s="33"/>
      <c r="J718" s="33"/>
      <c r="K718" s="1"/>
      <c r="L718" s="1" t="b">
        <v>0</v>
      </c>
      <c r="M718" s="1"/>
      <c r="N718" s="1" t="b">
        <v>0</v>
      </c>
    </row>
    <row r="719" spans="1:14">
      <c r="A719" s="29" t="str">
        <f t="shared" si="2"/>
        <v/>
      </c>
      <c r="B719" s="30"/>
      <c r="C719" s="30" t="str">
        <f>IFERROR(VLOOKUP($B719,' Fridge Tracking'!$A$3:$J$999,9,FALSE), "")</f>
        <v/>
      </c>
      <c r="D719" s="31" t="str">
        <f>IFERROR(VLOOKUP($B719,' Fridge Tracking'!$A$3:$J$999,8,FALSE), "")</f>
        <v/>
      </c>
      <c r="E719" s="31" t="str">
        <f>IFERROR(VLOOKUP($B719,' Fridge Tracking'!$A$3:$J$999,6,FALSE), "")</f>
        <v/>
      </c>
      <c r="F719" s="1" t="b">
        <v>0</v>
      </c>
      <c r="H719" s="33"/>
      <c r="I719" s="33"/>
      <c r="J719" s="33"/>
      <c r="K719" s="1"/>
      <c r="L719" s="1" t="b">
        <v>0</v>
      </c>
      <c r="M719" s="1"/>
      <c r="N719" s="1" t="b">
        <v>0</v>
      </c>
    </row>
    <row r="720" spans="1:14">
      <c r="A720" s="29" t="str">
        <f t="shared" si="2"/>
        <v/>
      </c>
      <c r="B720" s="30"/>
      <c r="C720" s="30" t="str">
        <f>IFERROR(VLOOKUP($B720,' Fridge Tracking'!$A$3:$J$999,9,FALSE), "")</f>
        <v/>
      </c>
      <c r="D720" s="31" t="str">
        <f>IFERROR(VLOOKUP($B720,' Fridge Tracking'!$A$3:$J$999,8,FALSE), "")</f>
        <v/>
      </c>
      <c r="E720" s="31" t="str">
        <f>IFERROR(VLOOKUP($B720,' Fridge Tracking'!$A$3:$J$999,6,FALSE), "")</f>
        <v/>
      </c>
      <c r="F720" s="1" t="b">
        <v>0</v>
      </c>
      <c r="H720" s="33"/>
      <c r="I720" s="33"/>
      <c r="J720" s="33"/>
      <c r="K720" s="1"/>
      <c r="L720" s="1" t="b">
        <v>0</v>
      </c>
      <c r="M720" s="1"/>
      <c r="N720" s="1" t="b">
        <v>0</v>
      </c>
    </row>
    <row r="721" spans="1:14">
      <c r="A721" s="29" t="str">
        <f t="shared" si="2"/>
        <v/>
      </c>
      <c r="B721" s="30"/>
      <c r="C721" s="30" t="str">
        <f>IFERROR(VLOOKUP($B721,' Fridge Tracking'!$A$3:$J$999,9,FALSE), "")</f>
        <v/>
      </c>
      <c r="D721" s="31" t="str">
        <f>IFERROR(VLOOKUP($B721,' Fridge Tracking'!$A$3:$J$999,8,FALSE), "")</f>
        <v/>
      </c>
      <c r="E721" s="31" t="str">
        <f>IFERROR(VLOOKUP($B721,' Fridge Tracking'!$A$3:$J$999,6,FALSE), "")</f>
        <v/>
      </c>
      <c r="F721" s="1" t="b">
        <v>0</v>
      </c>
      <c r="H721" s="33"/>
      <c r="I721" s="33"/>
      <c r="J721" s="33"/>
      <c r="K721" s="1"/>
      <c r="L721" s="1" t="b">
        <v>0</v>
      </c>
      <c r="M721" s="1"/>
      <c r="N721" s="1" t="b">
        <v>0</v>
      </c>
    </row>
    <row r="722" spans="1:14">
      <c r="A722" s="29" t="str">
        <f t="shared" si="2"/>
        <v/>
      </c>
      <c r="B722" s="30"/>
      <c r="C722" s="30" t="str">
        <f>IFERROR(VLOOKUP($B722,' Fridge Tracking'!$A$3:$J$999,9,FALSE), "")</f>
        <v/>
      </c>
      <c r="D722" s="31" t="str">
        <f>IFERROR(VLOOKUP($B722,' Fridge Tracking'!$A$3:$J$999,8,FALSE), "")</f>
        <v/>
      </c>
      <c r="E722" s="31" t="str">
        <f>IFERROR(VLOOKUP($B722,' Fridge Tracking'!$A$3:$J$999,6,FALSE), "")</f>
        <v/>
      </c>
      <c r="F722" s="1" t="b">
        <v>0</v>
      </c>
      <c r="H722" s="33"/>
      <c r="I722" s="33"/>
      <c r="J722" s="33"/>
      <c r="K722" s="1"/>
      <c r="L722" s="1" t="b">
        <v>0</v>
      </c>
      <c r="M722" s="1"/>
      <c r="N722" s="1" t="b">
        <v>0</v>
      </c>
    </row>
    <row r="723" spans="1:14">
      <c r="A723" s="29" t="str">
        <f t="shared" si="2"/>
        <v/>
      </c>
      <c r="B723" s="30"/>
      <c r="C723" s="30" t="str">
        <f>IFERROR(VLOOKUP($B723,' Fridge Tracking'!$A$3:$J$999,9,FALSE), "")</f>
        <v/>
      </c>
      <c r="D723" s="31" t="str">
        <f>IFERROR(VLOOKUP($B723,' Fridge Tracking'!$A$3:$J$999,8,FALSE), "")</f>
        <v/>
      </c>
      <c r="E723" s="31" t="str">
        <f>IFERROR(VLOOKUP($B723,' Fridge Tracking'!$A$3:$J$999,6,FALSE), "")</f>
        <v/>
      </c>
      <c r="F723" s="1" t="b">
        <v>0</v>
      </c>
      <c r="H723" s="33"/>
      <c r="I723" s="33"/>
      <c r="J723" s="33"/>
      <c r="K723" s="1"/>
      <c r="L723" s="1" t="b">
        <v>0</v>
      </c>
      <c r="M723" s="1"/>
      <c r="N723" s="1" t="b">
        <v>0</v>
      </c>
    </row>
    <row r="724" spans="1:14">
      <c r="A724" s="29" t="str">
        <f t="shared" si="2"/>
        <v/>
      </c>
      <c r="B724" s="30"/>
      <c r="C724" s="30" t="str">
        <f>IFERROR(VLOOKUP($B724,' Fridge Tracking'!$A$3:$J$999,9,FALSE), "")</f>
        <v/>
      </c>
      <c r="D724" s="31" t="str">
        <f>IFERROR(VLOOKUP($B724,' Fridge Tracking'!$A$3:$J$999,8,FALSE), "")</f>
        <v/>
      </c>
      <c r="E724" s="31" t="str">
        <f>IFERROR(VLOOKUP($B724,' Fridge Tracking'!$A$3:$J$999,6,FALSE), "")</f>
        <v/>
      </c>
      <c r="F724" s="1" t="b">
        <v>0</v>
      </c>
      <c r="H724" s="33"/>
      <c r="I724" s="33"/>
      <c r="J724" s="33"/>
      <c r="K724" s="1"/>
      <c r="L724" s="1" t="b">
        <v>0</v>
      </c>
      <c r="M724" s="1"/>
      <c r="N724" s="1" t="b">
        <v>0</v>
      </c>
    </row>
    <row r="725" spans="1:14">
      <c r="A725" s="29" t="str">
        <f t="shared" si="2"/>
        <v/>
      </c>
      <c r="B725" s="30"/>
      <c r="C725" s="30" t="str">
        <f>IFERROR(VLOOKUP($B725,' Fridge Tracking'!$A$3:$J$999,9,FALSE), "")</f>
        <v/>
      </c>
      <c r="D725" s="31" t="str">
        <f>IFERROR(VLOOKUP($B725,' Fridge Tracking'!$A$3:$J$999,8,FALSE), "")</f>
        <v/>
      </c>
      <c r="E725" s="31" t="str">
        <f>IFERROR(VLOOKUP($B725,' Fridge Tracking'!$A$3:$J$999,6,FALSE), "")</f>
        <v/>
      </c>
      <c r="F725" s="1" t="b">
        <v>0</v>
      </c>
      <c r="H725" s="33"/>
      <c r="I725" s="33"/>
      <c r="J725" s="33"/>
      <c r="K725" s="1"/>
      <c r="L725" s="1" t="b">
        <v>0</v>
      </c>
      <c r="M725" s="1"/>
      <c r="N725" s="1" t="b">
        <v>0</v>
      </c>
    </row>
    <row r="726" spans="1:14">
      <c r="A726" s="29" t="str">
        <f t="shared" si="2"/>
        <v/>
      </c>
      <c r="B726" s="30"/>
      <c r="C726" s="30" t="str">
        <f>IFERROR(VLOOKUP($B726,' Fridge Tracking'!$A$3:$J$999,9,FALSE), "")</f>
        <v/>
      </c>
      <c r="D726" s="31" t="str">
        <f>IFERROR(VLOOKUP($B726,' Fridge Tracking'!$A$3:$J$999,8,FALSE), "")</f>
        <v/>
      </c>
      <c r="E726" s="31" t="str">
        <f>IFERROR(VLOOKUP($B726,' Fridge Tracking'!$A$3:$J$999,6,FALSE), "")</f>
        <v/>
      </c>
      <c r="F726" s="1" t="b">
        <v>0</v>
      </c>
      <c r="H726" s="33"/>
      <c r="I726" s="33"/>
      <c r="J726" s="33"/>
      <c r="K726" s="1"/>
      <c r="L726" s="1" t="b">
        <v>0</v>
      </c>
      <c r="M726" s="1"/>
      <c r="N726" s="1" t="b">
        <v>0</v>
      </c>
    </row>
    <row r="727" spans="1:14">
      <c r="A727" s="29" t="str">
        <f t="shared" si="2"/>
        <v/>
      </c>
      <c r="B727" s="30"/>
      <c r="C727" s="30" t="str">
        <f>IFERROR(VLOOKUP($B727,' Fridge Tracking'!$A$3:$J$999,9,FALSE), "")</f>
        <v/>
      </c>
      <c r="D727" s="31" t="str">
        <f>IFERROR(VLOOKUP($B727,' Fridge Tracking'!$A$3:$J$999,8,FALSE), "")</f>
        <v/>
      </c>
      <c r="E727" s="31" t="str">
        <f>IFERROR(VLOOKUP($B727,' Fridge Tracking'!$A$3:$J$999,6,FALSE), "")</f>
        <v/>
      </c>
      <c r="F727" s="1" t="b">
        <v>0</v>
      </c>
      <c r="H727" s="33"/>
      <c r="I727" s="33"/>
      <c r="J727" s="33"/>
      <c r="K727" s="1"/>
      <c r="L727" s="1" t="b">
        <v>0</v>
      </c>
      <c r="M727" s="1"/>
      <c r="N727" s="1" t="b">
        <v>0</v>
      </c>
    </row>
    <row r="728" spans="1:14">
      <c r="A728" s="29" t="str">
        <f t="shared" si="2"/>
        <v/>
      </c>
      <c r="B728" s="30"/>
      <c r="C728" s="30" t="str">
        <f>IFERROR(VLOOKUP($B728,' Fridge Tracking'!$A$3:$J$999,9,FALSE), "")</f>
        <v/>
      </c>
      <c r="D728" s="31" t="str">
        <f>IFERROR(VLOOKUP($B728,' Fridge Tracking'!$A$3:$J$999,8,FALSE), "")</f>
        <v/>
      </c>
      <c r="E728" s="31" t="str">
        <f>IFERROR(VLOOKUP($B728,' Fridge Tracking'!$A$3:$J$999,6,FALSE), "")</f>
        <v/>
      </c>
      <c r="F728" s="1" t="b">
        <v>0</v>
      </c>
      <c r="H728" s="33"/>
      <c r="I728" s="33"/>
      <c r="J728" s="33"/>
      <c r="K728" s="1"/>
      <c r="L728" s="1" t="b">
        <v>0</v>
      </c>
      <c r="M728" s="1"/>
      <c r="N728" s="1" t="b">
        <v>0</v>
      </c>
    </row>
    <row r="729" spans="1:14">
      <c r="A729" s="29" t="str">
        <f t="shared" si="2"/>
        <v/>
      </c>
      <c r="B729" s="30"/>
      <c r="C729" s="30" t="str">
        <f>IFERROR(VLOOKUP($B729,' Fridge Tracking'!$A$3:$J$999,9,FALSE), "")</f>
        <v/>
      </c>
      <c r="D729" s="31" t="str">
        <f>IFERROR(VLOOKUP($B729,' Fridge Tracking'!$A$3:$J$999,8,FALSE), "")</f>
        <v/>
      </c>
      <c r="E729" s="31" t="str">
        <f>IFERROR(VLOOKUP($B729,' Fridge Tracking'!$A$3:$J$999,6,FALSE), "")</f>
        <v/>
      </c>
      <c r="F729" s="1" t="b">
        <v>0</v>
      </c>
      <c r="H729" s="33"/>
      <c r="I729" s="33"/>
      <c r="J729" s="33"/>
      <c r="K729" s="1"/>
      <c r="L729" s="1" t="b">
        <v>0</v>
      </c>
      <c r="M729" s="1"/>
      <c r="N729" s="1" t="b">
        <v>0</v>
      </c>
    </row>
    <row r="730" spans="1:14">
      <c r="A730" s="29" t="str">
        <f t="shared" si="2"/>
        <v/>
      </c>
      <c r="B730" s="30"/>
      <c r="C730" s="30" t="str">
        <f>IFERROR(VLOOKUP($B730,' Fridge Tracking'!$A$3:$J$999,9,FALSE), "")</f>
        <v/>
      </c>
      <c r="D730" s="31" t="str">
        <f>IFERROR(VLOOKUP($B730,' Fridge Tracking'!$A$3:$J$999,8,FALSE), "")</f>
        <v/>
      </c>
      <c r="E730" s="31" t="str">
        <f>IFERROR(VLOOKUP($B730,' Fridge Tracking'!$A$3:$J$999,6,FALSE), "")</f>
        <v/>
      </c>
      <c r="F730" s="1" t="b">
        <v>0</v>
      </c>
      <c r="H730" s="33"/>
      <c r="I730" s="33"/>
      <c r="J730" s="33"/>
      <c r="K730" s="1"/>
      <c r="L730" s="1" t="b">
        <v>0</v>
      </c>
      <c r="M730" s="1"/>
      <c r="N730" s="1" t="b">
        <v>0</v>
      </c>
    </row>
    <row r="731" spans="1:14">
      <c r="A731" s="29" t="str">
        <f t="shared" si="2"/>
        <v/>
      </c>
      <c r="B731" s="30"/>
      <c r="C731" s="30" t="str">
        <f>IFERROR(VLOOKUP($B731,' Fridge Tracking'!$A$3:$J$999,9,FALSE), "")</f>
        <v/>
      </c>
      <c r="D731" s="31" t="str">
        <f>IFERROR(VLOOKUP($B731,' Fridge Tracking'!$A$3:$J$999,8,FALSE), "")</f>
        <v/>
      </c>
      <c r="E731" s="31" t="str">
        <f>IFERROR(VLOOKUP($B731,' Fridge Tracking'!$A$3:$J$999,6,FALSE), "")</f>
        <v/>
      </c>
      <c r="F731" s="1" t="b">
        <v>0</v>
      </c>
      <c r="H731" s="33"/>
      <c r="I731" s="33"/>
      <c r="J731" s="33"/>
      <c r="K731" s="1"/>
      <c r="L731" s="1" t="b">
        <v>0</v>
      </c>
      <c r="M731" s="1"/>
      <c r="N731" s="1" t="b">
        <v>0</v>
      </c>
    </row>
    <row r="732" spans="1:14">
      <c r="A732" s="29" t="str">
        <f t="shared" si="2"/>
        <v/>
      </c>
      <c r="B732" s="30"/>
      <c r="C732" s="30" t="str">
        <f>IFERROR(VLOOKUP($B732,' Fridge Tracking'!$A$3:$J$999,9,FALSE), "")</f>
        <v/>
      </c>
      <c r="D732" s="31" t="str">
        <f>IFERROR(VLOOKUP($B732,' Fridge Tracking'!$A$3:$J$999,8,FALSE), "")</f>
        <v/>
      </c>
      <c r="E732" s="31" t="str">
        <f>IFERROR(VLOOKUP($B732,' Fridge Tracking'!$A$3:$J$999,6,FALSE), "")</f>
        <v/>
      </c>
      <c r="F732" s="1" t="b">
        <v>0</v>
      </c>
      <c r="H732" s="33"/>
      <c r="I732" s="33"/>
      <c r="J732" s="33"/>
      <c r="K732" s="1"/>
      <c r="L732" s="1" t="b">
        <v>0</v>
      </c>
      <c r="M732" s="1"/>
      <c r="N732" s="1" t="b">
        <v>0</v>
      </c>
    </row>
    <row r="733" spans="1:14">
      <c r="A733" s="29" t="str">
        <f t="shared" si="2"/>
        <v/>
      </c>
      <c r="B733" s="30"/>
      <c r="C733" s="30" t="str">
        <f>IFERROR(VLOOKUP($B733,' Fridge Tracking'!$A$3:$J$999,9,FALSE), "")</f>
        <v/>
      </c>
      <c r="D733" s="31" t="str">
        <f>IFERROR(VLOOKUP($B733,' Fridge Tracking'!$A$3:$J$999,8,FALSE), "")</f>
        <v/>
      </c>
      <c r="E733" s="31" t="str">
        <f>IFERROR(VLOOKUP($B733,' Fridge Tracking'!$A$3:$J$999,6,FALSE), "")</f>
        <v/>
      </c>
      <c r="F733" s="1" t="b">
        <v>0</v>
      </c>
      <c r="H733" s="33"/>
      <c r="I733" s="33"/>
      <c r="J733" s="33"/>
      <c r="K733" s="1"/>
      <c r="L733" s="1" t="b">
        <v>0</v>
      </c>
      <c r="M733" s="1"/>
      <c r="N733" s="1" t="b">
        <v>0</v>
      </c>
    </row>
    <row r="734" spans="1:14">
      <c r="A734" s="29" t="str">
        <f t="shared" si="2"/>
        <v/>
      </c>
      <c r="B734" s="30"/>
      <c r="C734" s="30" t="str">
        <f>IFERROR(VLOOKUP($B734,' Fridge Tracking'!$A$3:$J$999,9,FALSE), "")</f>
        <v/>
      </c>
      <c r="D734" s="31" t="str">
        <f>IFERROR(VLOOKUP($B734,' Fridge Tracking'!$A$3:$J$999,8,FALSE), "")</f>
        <v/>
      </c>
      <c r="E734" s="31" t="str">
        <f>IFERROR(VLOOKUP($B734,' Fridge Tracking'!$A$3:$J$999,6,FALSE), "")</f>
        <v/>
      </c>
      <c r="F734" s="1" t="b">
        <v>0</v>
      </c>
      <c r="H734" s="33"/>
      <c r="I734" s="33"/>
      <c r="J734" s="33"/>
      <c r="K734" s="1"/>
      <c r="L734" s="1" t="b">
        <v>0</v>
      </c>
      <c r="M734" s="1"/>
      <c r="N734" s="1" t="b">
        <v>0</v>
      </c>
    </row>
    <row r="735" spans="1:14">
      <c r="A735" s="29" t="str">
        <f t="shared" si="2"/>
        <v/>
      </c>
      <c r="B735" s="30"/>
      <c r="C735" s="30" t="str">
        <f>IFERROR(VLOOKUP($B735,' Fridge Tracking'!$A$3:$J$999,9,FALSE), "")</f>
        <v/>
      </c>
      <c r="D735" s="31" t="str">
        <f>IFERROR(VLOOKUP($B735,' Fridge Tracking'!$A$3:$J$999,8,FALSE), "")</f>
        <v/>
      </c>
      <c r="E735" s="31" t="str">
        <f>IFERROR(VLOOKUP($B735,' Fridge Tracking'!$A$3:$J$999,6,FALSE), "")</f>
        <v/>
      </c>
      <c r="F735" s="1" t="b">
        <v>0</v>
      </c>
      <c r="H735" s="33"/>
      <c r="I735" s="33"/>
      <c r="J735" s="33"/>
      <c r="K735" s="1"/>
      <c r="L735" s="1" t="b">
        <v>0</v>
      </c>
      <c r="M735" s="1"/>
      <c r="N735" s="1" t="b">
        <v>0</v>
      </c>
    </row>
    <row r="736" spans="1:14">
      <c r="A736" s="29" t="str">
        <f t="shared" si="2"/>
        <v/>
      </c>
      <c r="B736" s="30"/>
      <c r="C736" s="30" t="str">
        <f>IFERROR(VLOOKUP($B736,' Fridge Tracking'!$A$3:$J$999,9,FALSE), "")</f>
        <v/>
      </c>
      <c r="D736" s="31" t="str">
        <f>IFERROR(VLOOKUP($B736,' Fridge Tracking'!$A$3:$J$999,8,FALSE), "")</f>
        <v/>
      </c>
      <c r="E736" s="31" t="str">
        <f>IFERROR(VLOOKUP($B736,' Fridge Tracking'!$A$3:$J$999,6,FALSE), "")</f>
        <v/>
      </c>
      <c r="F736" s="1" t="b">
        <v>0</v>
      </c>
      <c r="H736" s="33"/>
      <c r="I736" s="33"/>
      <c r="J736" s="33"/>
      <c r="K736" s="1"/>
      <c r="L736" s="1" t="b">
        <v>0</v>
      </c>
      <c r="M736" s="1"/>
      <c r="N736" s="1" t="b">
        <v>0</v>
      </c>
    </row>
    <row r="737" spans="1:14">
      <c r="A737" s="29" t="str">
        <f t="shared" si="2"/>
        <v/>
      </c>
      <c r="B737" s="30"/>
      <c r="C737" s="30" t="str">
        <f>IFERROR(VLOOKUP($B737,' Fridge Tracking'!$A$3:$J$999,9,FALSE), "")</f>
        <v/>
      </c>
      <c r="D737" s="31" t="str">
        <f>IFERROR(VLOOKUP($B737,' Fridge Tracking'!$A$3:$J$999,8,FALSE), "")</f>
        <v/>
      </c>
      <c r="E737" s="31" t="str">
        <f>IFERROR(VLOOKUP($B737,' Fridge Tracking'!$A$3:$J$999,6,FALSE), "")</f>
        <v/>
      </c>
      <c r="F737" s="1" t="b">
        <v>0</v>
      </c>
      <c r="H737" s="33"/>
      <c r="I737" s="33"/>
      <c r="J737" s="33"/>
      <c r="K737" s="1"/>
      <c r="L737" s="1" t="b">
        <v>0</v>
      </c>
      <c r="M737" s="1"/>
      <c r="N737" s="1" t="b">
        <v>0</v>
      </c>
    </row>
    <row r="738" spans="1:14">
      <c r="A738" s="29" t="str">
        <f t="shared" si="2"/>
        <v/>
      </c>
      <c r="B738" s="30"/>
      <c r="C738" s="30" t="str">
        <f>IFERROR(VLOOKUP($B738,' Fridge Tracking'!$A$3:$J$999,9,FALSE), "")</f>
        <v/>
      </c>
      <c r="D738" s="31" t="str">
        <f>IFERROR(VLOOKUP($B738,' Fridge Tracking'!$A$3:$J$999,8,FALSE), "")</f>
        <v/>
      </c>
      <c r="E738" s="31" t="str">
        <f>IFERROR(VLOOKUP($B738,' Fridge Tracking'!$A$3:$J$999,6,FALSE), "")</f>
        <v/>
      </c>
      <c r="F738" s="1" t="b">
        <v>0</v>
      </c>
      <c r="H738" s="33"/>
      <c r="I738" s="33"/>
      <c r="J738" s="33"/>
      <c r="K738" s="1"/>
      <c r="L738" s="1" t="b">
        <v>0</v>
      </c>
      <c r="M738" s="1"/>
      <c r="N738" s="1" t="b">
        <v>0</v>
      </c>
    </row>
    <row r="739" spans="1:14">
      <c r="A739" s="29" t="str">
        <f t="shared" si="2"/>
        <v/>
      </c>
      <c r="B739" s="30"/>
      <c r="C739" s="30" t="str">
        <f>IFERROR(VLOOKUP($B739,' Fridge Tracking'!$A$3:$J$999,9,FALSE), "")</f>
        <v/>
      </c>
      <c r="D739" s="31" t="str">
        <f>IFERROR(VLOOKUP($B739,' Fridge Tracking'!$A$3:$J$999,8,FALSE), "")</f>
        <v/>
      </c>
      <c r="E739" s="31" t="str">
        <f>IFERROR(VLOOKUP($B739,' Fridge Tracking'!$A$3:$J$999,6,FALSE), "")</f>
        <v/>
      </c>
      <c r="F739" s="1" t="b">
        <v>0</v>
      </c>
      <c r="H739" s="33"/>
      <c r="I739" s="33"/>
      <c r="J739" s="33"/>
      <c r="K739" s="1"/>
      <c r="L739" s="1" t="b">
        <v>0</v>
      </c>
      <c r="M739" s="1"/>
      <c r="N739" s="1" t="b">
        <v>0</v>
      </c>
    </row>
    <row r="740" spans="1:14">
      <c r="A740" s="29" t="str">
        <f t="shared" si="2"/>
        <v/>
      </c>
      <c r="B740" s="30"/>
      <c r="C740" s="30" t="str">
        <f>IFERROR(VLOOKUP($B740,' Fridge Tracking'!$A$3:$J$999,9,FALSE), "")</f>
        <v/>
      </c>
      <c r="D740" s="31" t="str">
        <f>IFERROR(VLOOKUP($B740,' Fridge Tracking'!$A$3:$J$999,8,FALSE), "")</f>
        <v/>
      </c>
      <c r="E740" s="31" t="str">
        <f>IFERROR(VLOOKUP($B740,' Fridge Tracking'!$A$3:$J$999,6,FALSE), "")</f>
        <v/>
      </c>
      <c r="F740" s="1" t="b">
        <v>0</v>
      </c>
      <c r="H740" s="33"/>
      <c r="I740" s="33"/>
      <c r="J740" s="33"/>
      <c r="K740" s="1"/>
      <c r="L740" s="1" t="b">
        <v>0</v>
      </c>
      <c r="M740" s="1"/>
      <c r="N740" s="1" t="b">
        <v>0</v>
      </c>
    </row>
    <row r="741" spans="1:14">
      <c r="A741" s="29" t="str">
        <f t="shared" si="2"/>
        <v/>
      </c>
      <c r="B741" s="30"/>
      <c r="C741" s="30" t="str">
        <f>IFERROR(VLOOKUP($B741,' Fridge Tracking'!$A$3:$J$999,9,FALSE), "")</f>
        <v/>
      </c>
      <c r="D741" s="31" t="str">
        <f>IFERROR(VLOOKUP($B741,' Fridge Tracking'!$A$3:$J$999,8,FALSE), "")</f>
        <v/>
      </c>
      <c r="E741" s="31" t="str">
        <f>IFERROR(VLOOKUP($B741,' Fridge Tracking'!$A$3:$J$999,6,FALSE), "")</f>
        <v/>
      </c>
      <c r="F741" s="1" t="b">
        <v>0</v>
      </c>
      <c r="H741" s="33"/>
      <c r="I741" s="33"/>
      <c r="J741" s="33"/>
      <c r="K741" s="1"/>
      <c r="L741" s="1" t="b">
        <v>0</v>
      </c>
      <c r="M741" s="1"/>
      <c r="N741" s="1" t="b">
        <v>0</v>
      </c>
    </row>
    <row r="742" spans="1:14">
      <c r="A742" s="29" t="str">
        <f t="shared" si="2"/>
        <v/>
      </c>
      <c r="B742" s="30"/>
      <c r="C742" s="30" t="str">
        <f>IFERROR(VLOOKUP($B742,' Fridge Tracking'!$A$3:$J$999,9,FALSE), "")</f>
        <v/>
      </c>
      <c r="D742" s="31" t="str">
        <f>IFERROR(VLOOKUP($B742,' Fridge Tracking'!$A$3:$J$999,8,FALSE), "")</f>
        <v/>
      </c>
      <c r="E742" s="31" t="str">
        <f>IFERROR(VLOOKUP($B742,' Fridge Tracking'!$A$3:$J$999,6,FALSE), "")</f>
        <v/>
      </c>
      <c r="F742" s="1" t="b">
        <v>0</v>
      </c>
      <c r="H742" s="33"/>
      <c r="I742" s="33"/>
      <c r="J742" s="33"/>
      <c r="K742" s="1"/>
      <c r="L742" s="1" t="b">
        <v>0</v>
      </c>
      <c r="M742" s="1"/>
      <c r="N742" s="1" t="b">
        <v>0</v>
      </c>
    </row>
    <row r="743" spans="1:14">
      <c r="A743" s="29" t="str">
        <f t="shared" si="2"/>
        <v/>
      </c>
      <c r="B743" s="30"/>
      <c r="C743" s="30" t="str">
        <f>IFERROR(VLOOKUP($B743,' Fridge Tracking'!$A$3:$J$999,9,FALSE), "")</f>
        <v/>
      </c>
      <c r="D743" s="31" t="str">
        <f>IFERROR(VLOOKUP($B743,' Fridge Tracking'!$A$3:$J$999,8,FALSE), "")</f>
        <v/>
      </c>
      <c r="E743" s="31" t="str">
        <f>IFERROR(VLOOKUP($B743,' Fridge Tracking'!$A$3:$J$999,6,FALSE), "")</f>
        <v/>
      </c>
      <c r="F743" s="1" t="b">
        <v>0</v>
      </c>
      <c r="H743" s="33"/>
      <c r="I743" s="33"/>
      <c r="J743" s="33"/>
      <c r="K743" s="1"/>
      <c r="L743" s="1" t="b">
        <v>0</v>
      </c>
      <c r="M743" s="1"/>
      <c r="N743" s="1" t="b">
        <v>0</v>
      </c>
    </row>
    <row r="744" spans="1:14">
      <c r="A744" s="29" t="str">
        <f t="shared" si="2"/>
        <v/>
      </c>
      <c r="B744" s="30"/>
      <c r="C744" s="30" t="str">
        <f>IFERROR(VLOOKUP($B744,' Fridge Tracking'!$A$3:$J$999,9,FALSE), "")</f>
        <v/>
      </c>
      <c r="D744" s="31" t="str">
        <f>IFERROR(VLOOKUP($B744,' Fridge Tracking'!$A$3:$J$999,8,FALSE), "")</f>
        <v/>
      </c>
      <c r="E744" s="31" t="str">
        <f>IFERROR(VLOOKUP($B744,' Fridge Tracking'!$A$3:$J$999,6,FALSE), "")</f>
        <v/>
      </c>
      <c r="F744" s="1" t="b">
        <v>0</v>
      </c>
      <c r="H744" s="33"/>
      <c r="I744" s="33"/>
      <c r="J744" s="33"/>
      <c r="K744" s="1"/>
      <c r="L744" s="1" t="b">
        <v>0</v>
      </c>
      <c r="M744" s="1"/>
      <c r="N744" s="1" t="b">
        <v>0</v>
      </c>
    </row>
    <row r="745" spans="1:14">
      <c r="A745" s="29" t="str">
        <f t="shared" si="2"/>
        <v/>
      </c>
      <c r="B745" s="30"/>
      <c r="C745" s="30" t="str">
        <f>IFERROR(VLOOKUP($B745,' Fridge Tracking'!$A$3:$J$999,9,FALSE), "")</f>
        <v/>
      </c>
      <c r="D745" s="31" t="str">
        <f>IFERROR(VLOOKUP($B745,' Fridge Tracking'!$A$3:$J$999,8,FALSE), "")</f>
        <v/>
      </c>
      <c r="E745" s="31" t="str">
        <f>IFERROR(VLOOKUP($B745,' Fridge Tracking'!$A$3:$J$999,6,FALSE), "")</f>
        <v/>
      </c>
      <c r="F745" s="1" t="b">
        <v>0</v>
      </c>
      <c r="H745" s="33"/>
      <c r="I745" s="33"/>
      <c r="J745" s="33"/>
      <c r="K745" s="1"/>
      <c r="L745" s="1" t="b">
        <v>0</v>
      </c>
      <c r="M745" s="1"/>
      <c r="N745" s="1" t="b">
        <v>0</v>
      </c>
    </row>
    <row r="746" spans="1:14">
      <c r="A746" s="29" t="str">
        <f t="shared" si="2"/>
        <v/>
      </c>
      <c r="B746" s="30"/>
      <c r="C746" s="30" t="str">
        <f>IFERROR(VLOOKUP($B746,' Fridge Tracking'!$A$3:$J$999,9,FALSE), "")</f>
        <v/>
      </c>
      <c r="D746" s="31" t="str">
        <f>IFERROR(VLOOKUP($B746,' Fridge Tracking'!$A$3:$J$999,8,FALSE), "")</f>
        <v/>
      </c>
      <c r="E746" s="31" t="str">
        <f>IFERROR(VLOOKUP($B746,' Fridge Tracking'!$A$3:$J$999,6,FALSE), "")</f>
        <v/>
      </c>
      <c r="F746" s="1" t="b">
        <v>0</v>
      </c>
      <c r="H746" s="33"/>
      <c r="I746" s="33"/>
      <c r="J746" s="33"/>
      <c r="K746" s="1"/>
      <c r="L746" s="1" t="b">
        <v>0</v>
      </c>
      <c r="M746" s="1"/>
      <c r="N746" s="1" t="b">
        <v>0</v>
      </c>
    </row>
    <row r="747" spans="1:14">
      <c r="A747" s="29" t="str">
        <f t="shared" si="2"/>
        <v/>
      </c>
      <c r="B747" s="30"/>
      <c r="C747" s="30" t="str">
        <f>IFERROR(VLOOKUP($B747,' Fridge Tracking'!$A$3:$J$999,9,FALSE), "")</f>
        <v/>
      </c>
      <c r="D747" s="31" t="str">
        <f>IFERROR(VLOOKUP($B747,' Fridge Tracking'!$A$3:$J$999,8,FALSE), "")</f>
        <v/>
      </c>
      <c r="E747" s="31" t="str">
        <f>IFERROR(VLOOKUP($B747,' Fridge Tracking'!$A$3:$J$999,6,FALSE), "")</f>
        <v/>
      </c>
      <c r="F747" s="1" t="b">
        <v>0</v>
      </c>
      <c r="H747" s="33"/>
      <c r="I747" s="33"/>
      <c r="J747" s="33"/>
      <c r="K747" s="1"/>
      <c r="L747" s="1" t="b">
        <v>0</v>
      </c>
      <c r="M747" s="1"/>
      <c r="N747" s="1" t="b">
        <v>0</v>
      </c>
    </row>
    <row r="748" spans="1:14">
      <c r="A748" s="29" t="str">
        <f t="shared" si="2"/>
        <v/>
      </c>
      <c r="B748" s="30"/>
      <c r="C748" s="30" t="str">
        <f>IFERROR(VLOOKUP($B748,' Fridge Tracking'!$A$3:$J$999,9,FALSE), "")</f>
        <v/>
      </c>
      <c r="D748" s="31" t="str">
        <f>IFERROR(VLOOKUP($B748,' Fridge Tracking'!$A$3:$J$999,8,FALSE), "")</f>
        <v/>
      </c>
      <c r="E748" s="31" t="str">
        <f>IFERROR(VLOOKUP($B748,' Fridge Tracking'!$A$3:$J$999,6,FALSE), "")</f>
        <v/>
      </c>
      <c r="F748" s="1" t="b">
        <v>0</v>
      </c>
      <c r="H748" s="33"/>
      <c r="I748" s="33"/>
      <c r="J748" s="33"/>
      <c r="K748" s="1"/>
      <c r="L748" s="1" t="b">
        <v>0</v>
      </c>
      <c r="M748" s="1"/>
      <c r="N748" s="1" t="b">
        <v>0</v>
      </c>
    </row>
    <row r="749" spans="1:14">
      <c r="A749" s="29" t="str">
        <f t="shared" si="2"/>
        <v/>
      </c>
      <c r="B749" s="30"/>
      <c r="C749" s="30" t="str">
        <f>IFERROR(VLOOKUP($B749,' Fridge Tracking'!$A$3:$J$999,9,FALSE), "")</f>
        <v/>
      </c>
      <c r="D749" s="31" t="str">
        <f>IFERROR(VLOOKUP($B749,' Fridge Tracking'!$A$3:$J$999,8,FALSE), "")</f>
        <v/>
      </c>
      <c r="E749" s="31" t="str">
        <f>IFERROR(VLOOKUP($B749,' Fridge Tracking'!$A$3:$J$999,6,FALSE), "")</f>
        <v/>
      </c>
      <c r="F749" s="1" t="b">
        <v>0</v>
      </c>
      <c r="H749" s="33"/>
      <c r="I749" s="33"/>
      <c r="J749" s="33"/>
      <c r="K749" s="1"/>
      <c r="L749" s="1" t="b">
        <v>0</v>
      </c>
      <c r="M749" s="1"/>
      <c r="N749" s="1" t="b">
        <v>0</v>
      </c>
    </row>
    <row r="750" spans="1:14">
      <c r="A750" s="29" t="str">
        <f t="shared" si="2"/>
        <v/>
      </c>
      <c r="B750" s="30"/>
      <c r="C750" s="30" t="str">
        <f>IFERROR(VLOOKUP($B750,' Fridge Tracking'!$A$3:$J$999,9,FALSE), "")</f>
        <v/>
      </c>
      <c r="D750" s="31" t="str">
        <f>IFERROR(VLOOKUP($B750,' Fridge Tracking'!$A$3:$J$999,8,FALSE), "")</f>
        <v/>
      </c>
      <c r="E750" s="31" t="str">
        <f>IFERROR(VLOOKUP($B750,' Fridge Tracking'!$A$3:$J$999,6,FALSE), "")</f>
        <v/>
      </c>
      <c r="F750" s="1" t="b">
        <v>0</v>
      </c>
      <c r="H750" s="33"/>
      <c r="I750" s="33"/>
      <c r="J750" s="33"/>
      <c r="K750" s="1"/>
      <c r="L750" s="1" t="b">
        <v>0</v>
      </c>
      <c r="M750" s="1"/>
      <c r="N750" s="1" t="b">
        <v>0</v>
      </c>
    </row>
    <row r="751" spans="1:14">
      <c r="A751" s="29" t="str">
        <f t="shared" si="2"/>
        <v/>
      </c>
      <c r="B751" s="30"/>
      <c r="C751" s="30" t="str">
        <f>IFERROR(VLOOKUP($B751,' Fridge Tracking'!$A$3:$J$999,9,FALSE), "")</f>
        <v/>
      </c>
      <c r="D751" s="31" t="str">
        <f>IFERROR(VLOOKUP($B751,' Fridge Tracking'!$A$3:$J$999,8,FALSE), "")</f>
        <v/>
      </c>
      <c r="E751" s="31" t="str">
        <f>IFERROR(VLOOKUP($B751,' Fridge Tracking'!$A$3:$J$999,6,FALSE), "")</f>
        <v/>
      </c>
      <c r="F751" s="1" t="b">
        <v>0</v>
      </c>
      <c r="H751" s="33"/>
      <c r="I751" s="33"/>
      <c r="J751" s="33"/>
      <c r="K751" s="1"/>
      <c r="L751" s="1" t="b">
        <v>0</v>
      </c>
      <c r="M751" s="1"/>
      <c r="N751" s="1" t="b">
        <v>0</v>
      </c>
    </row>
    <row r="752" spans="1:14">
      <c r="A752" s="29" t="str">
        <f t="shared" si="2"/>
        <v/>
      </c>
      <c r="B752" s="30"/>
      <c r="C752" s="30" t="str">
        <f>IFERROR(VLOOKUP($B752,' Fridge Tracking'!$A$3:$J$999,9,FALSE), "")</f>
        <v/>
      </c>
      <c r="D752" s="31" t="str">
        <f>IFERROR(VLOOKUP($B752,' Fridge Tracking'!$A$3:$J$999,8,FALSE), "")</f>
        <v/>
      </c>
      <c r="E752" s="31" t="str">
        <f>IFERROR(VLOOKUP($B752,' Fridge Tracking'!$A$3:$J$999,6,FALSE), "")</f>
        <v/>
      </c>
      <c r="F752" s="1" t="b">
        <v>0</v>
      </c>
      <c r="H752" s="33"/>
      <c r="I752" s="33"/>
      <c r="J752" s="33"/>
      <c r="K752" s="1"/>
      <c r="L752" s="1" t="b">
        <v>0</v>
      </c>
      <c r="M752" s="1"/>
      <c r="N752" s="1" t="b">
        <v>0</v>
      </c>
    </row>
    <row r="753" spans="1:14">
      <c r="A753" s="29" t="str">
        <f t="shared" si="2"/>
        <v/>
      </c>
      <c r="B753" s="30"/>
      <c r="C753" s="30" t="str">
        <f>IFERROR(VLOOKUP($B753,' Fridge Tracking'!$A$3:$J$999,9,FALSE), "")</f>
        <v/>
      </c>
      <c r="D753" s="31" t="str">
        <f>IFERROR(VLOOKUP($B753,' Fridge Tracking'!$A$3:$J$999,8,FALSE), "")</f>
        <v/>
      </c>
      <c r="E753" s="31" t="str">
        <f>IFERROR(VLOOKUP($B753,' Fridge Tracking'!$A$3:$J$999,6,FALSE), "")</f>
        <v/>
      </c>
      <c r="F753" s="1" t="b">
        <v>0</v>
      </c>
      <c r="H753" s="33"/>
      <c r="I753" s="33"/>
      <c r="J753" s="33"/>
      <c r="K753" s="1"/>
      <c r="L753" s="1" t="b">
        <v>0</v>
      </c>
      <c r="M753" s="1"/>
      <c r="N753" s="1" t="b">
        <v>0</v>
      </c>
    </row>
    <row r="754" spans="1:14">
      <c r="A754" s="29" t="str">
        <f t="shared" si="2"/>
        <v/>
      </c>
      <c r="B754" s="30"/>
      <c r="C754" s="30" t="str">
        <f>IFERROR(VLOOKUP($B754,' Fridge Tracking'!$A$3:$J$999,9,FALSE), "")</f>
        <v/>
      </c>
      <c r="D754" s="31" t="str">
        <f>IFERROR(VLOOKUP($B754,' Fridge Tracking'!$A$3:$J$999,8,FALSE), "")</f>
        <v/>
      </c>
      <c r="E754" s="31" t="str">
        <f>IFERROR(VLOOKUP($B754,' Fridge Tracking'!$A$3:$J$999,6,FALSE), "")</f>
        <v/>
      </c>
      <c r="F754" s="1" t="b">
        <v>0</v>
      </c>
      <c r="H754" s="33"/>
      <c r="I754" s="33"/>
      <c r="J754" s="33"/>
      <c r="K754" s="1"/>
      <c r="L754" s="1" t="b">
        <v>0</v>
      </c>
      <c r="M754" s="1"/>
      <c r="N754" s="1" t="b">
        <v>0</v>
      </c>
    </row>
    <row r="755" spans="1:14">
      <c r="A755" s="29" t="str">
        <f t="shared" si="2"/>
        <v/>
      </c>
      <c r="B755" s="30"/>
      <c r="C755" s="30" t="str">
        <f>IFERROR(VLOOKUP($B755,' Fridge Tracking'!$A$3:$J$999,9,FALSE), "")</f>
        <v/>
      </c>
      <c r="D755" s="31" t="str">
        <f>IFERROR(VLOOKUP($B755,' Fridge Tracking'!$A$3:$J$999,8,FALSE), "")</f>
        <v/>
      </c>
      <c r="E755" s="31" t="str">
        <f>IFERROR(VLOOKUP($B755,' Fridge Tracking'!$A$3:$J$999,6,FALSE), "")</f>
        <v/>
      </c>
      <c r="F755" s="1" t="b">
        <v>0</v>
      </c>
      <c r="H755" s="33"/>
      <c r="I755" s="33"/>
      <c r="J755" s="33"/>
      <c r="K755" s="1"/>
      <c r="L755" s="1" t="b">
        <v>0</v>
      </c>
      <c r="M755" s="1"/>
      <c r="N755" s="1" t="b">
        <v>0</v>
      </c>
    </row>
    <row r="756" spans="1:14">
      <c r="A756" s="29" t="str">
        <f t="shared" si="2"/>
        <v/>
      </c>
      <c r="B756" s="30"/>
      <c r="C756" s="30" t="str">
        <f>IFERROR(VLOOKUP($B756,' Fridge Tracking'!$A$3:$J$999,9,FALSE), "")</f>
        <v/>
      </c>
      <c r="D756" s="31" t="str">
        <f>IFERROR(VLOOKUP($B756,' Fridge Tracking'!$A$3:$J$999,8,FALSE), "")</f>
        <v/>
      </c>
      <c r="E756" s="31" t="str">
        <f>IFERROR(VLOOKUP($B756,' Fridge Tracking'!$A$3:$J$999,6,FALSE), "")</f>
        <v/>
      </c>
      <c r="F756" s="1" t="b">
        <v>0</v>
      </c>
      <c r="H756" s="33"/>
      <c r="I756" s="33"/>
      <c r="J756" s="33"/>
      <c r="K756" s="1"/>
      <c r="L756" s="1" t="b">
        <v>0</v>
      </c>
      <c r="M756" s="1"/>
      <c r="N756" s="1" t="b">
        <v>0</v>
      </c>
    </row>
    <row r="757" spans="1:14">
      <c r="A757" s="29" t="str">
        <f t="shared" si="2"/>
        <v/>
      </c>
      <c r="B757" s="30"/>
      <c r="C757" s="30" t="str">
        <f>IFERROR(VLOOKUP($B757,' Fridge Tracking'!$A$3:$J$999,9,FALSE), "")</f>
        <v/>
      </c>
      <c r="D757" s="31" t="str">
        <f>IFERROR(VLOOKUP($B757,' Fridge Tracking'!$A$3:$J$999,8,FALSE), "")</f>
        <v/>
      </c>
      <c r="E757" s="31" t="str">
        <f>IFERROR(VLOOKUP($B757,' Fridge Tracking'!$A$3:$J$999,6,FALSE), "")</f>
        <v/>
      </c>
      <c r="F757" s="1" t="b">
        <v>0</v>
      </c>
      <c r="H757" s="33"/>
      <c r="I757" s="33"/>
      <c r="J757" s="33"/>
      <c r="K757" s="1"/>
      <c r="L757" s="1" t="b">
        <v>0</v>
      </c>
      <c r="M757" s="1"/>
      <c r="N757" s="1" t="b">
        <v>0</v>
      </c>
    </row>
    <row r="758" spans="1:14">
      <c r="A758" s="29" t="str">
        <f t="shared" si="2"/>
        <v/>
      </c>
      <c r="B758" s="30"/>
      <c r="C758" s="30" t="str">
        <f>IFERROR(VLOOKUP($B758,' Fridge Tracking'!$A$3:$J$999,9,FALSE), "")</f>
        <v/>
      </c>
      <c r="D758" s="31" t="str">
        <f>IFERROR(VLOOKUP($B758,' Fridge Tracking'!$A$3:$J$999,8,FALSE), "")</f>
        <v/>
      </c>
      <c r="E758" s="31" t="str">
        <f>IFERROR(VLOOKUP($B758,' Fridge Tracking'!$A$3:$J$999,6,FALSE), "")</f>
        <v/>
      </c>
      <c r="F758" s="1" t="b">
        <v>0</v>
      </c>
      <c r="H758" s="33"/>
      <c r="I758" s="33"/>
      <c r="J758" s="33"/>
      <c r="K758" s="1"/>
      <c r="L758" s="1" t="b">
        <v>0</v>
      </c>
      <c r="M758" s="1"/>
      <c r="N758" s="1" t="b">
        <v>0</v>
      </c>
    </row>
    <row r="759" spans="1:14">
      <c r="A759" s="29" t="str">
        <f t="shared" si="2"/>
        <v/>
      </c>
      <c r="B759" s="30"/>
      <c r="C759" s="30" t="str">
        <f>IFERROR(VLOOKUP($B759,' Fridge Tracking'!$A$3:$J$999,9,FALSE), "")</f>
        <v/>
      </c>
      <c r="D759" s="31" t="str">
        <f>IFERROR(VLOOKUP($B759,' Fridge Tracking'!$A$3:$J$999,8,FALSE), "")</f>
        <v/>
      </c>
      <c r="E759" s="31" t="str">
        <f>IFERROR(VLOOKUP($B759,' Fridge Tracking'!$A$3:$J$999,6,FALSE), "")</f>
        <v/>
      </c>
      <c r="F759" s="1" t="b">
        <v>0</v>
      </c>
      <c r="H759" s="33"/>
      <c r="I759" s="33"/>
      <c r="J759" s="33"/>
      <c r="K759" s="1"/>
      <c r="L759" s="1" t="b">
        <v>0</v>
      </c>
      <c r="M759" s="1"/>
      <c r="N759" s="1" t="b">
        <v>0</v>
      </c>
    </row>
    <row r="760" spans="1:14">
      <c r="A760" s="29" t="str">
        <f t="shared" si="2"/>
        <v/>
      </c>
      <c r="B760" s="30"/>
      <c r="C760" s="30" t="str">
        <f>IFERROR(VLOOKUP($B760,' Fridge Tracking'!$A$3:$J$999,9,FALSE), "")</f>
        <v/>
      </c>
      <c r="D760" s="31" t="str">
        <f>IFERROR(VLOOKUP($B760,' Fridge Tracking'!$A$3:$J$999,8,FALSE), "")</f>
        <v/>
      </c>
      <c r="E760" s="31" t="str">
        <f>IFERROR(VLOOKUP($B760,' Fridge Tracking'!$A$3:$J$999,6,FALSE), "")</f>
        <v/>
      </c>
      <c r="F760" s="1" t="b">
        <v>0</v>
      </c>
      <c r="H760" s="33"/>
      <c r="I760" s="33"/>
      <c r="J760" s="33"/>
      <c r="K760" s="1"/>
      <c r="L760" s="1" t="b">
        <v>0</v>
      </c>
      <c r="M760" s="1"/>
      <c r="N760" s="1" t="b">
        <v>0</v>
      </c>
    </row>
    <row r="761" spans="1:14">
      <c r="A761" s="29" t="str">
        <f t="shared" si="2"/>
        <v/>
      </c>
      <c r="B761" s="30"/>
      <c r="C761" s="30" t="str">
        <f>IFERROR(VLOOKUP($B761,' Fridge Tracking'!$A$3:$J$999,9,FALSE), "")</f>
        <v/>
      </c>
      <c r="D761" s="31" t="str">
        <f>IFERROR(VLOOKUP($B761,' Fridge Tracking'!$A$3:$J$999,8,FALSE), "")</f>
        <v/>
      </c>
      <c r="E761" s="31" t="str">
        <f>IFERROR(VLOOKUP($B761,' Fridge Tracking'!$A$3:$J$999,6,FALSE), "")</f>
        <v/>
      </c>
      <c r="F761" s="1" t="b">
        <v>0</v>
      </c>
      <c r="H761" s="33"/>
      <c r="I761" s="33"/>
      <c r="J761" s="33"/>
      <c r="K761" s="1"/>
      <c r="L761" s="1" t="b">
        <v>0</v>
      </c>
      <c r="M761" s="1"/>
      <c r="N761" s="1" t="b">
        <v>0</v>
      </c>
    </row>
    <row r="762" spans="1:14">
      <c r="A762" s="29" t="str">
        <f t="shared" si="2"/>
        <v/>
      </c>
      <c r="B762" s="30"/>
      <c r="C762" s="30" t="str">
        <f>IFERROR(VLOOKUP($B762,' Fridge Tracking'!$A$3:$J$999,9,FALSE), "")</f>
        <v/>
      </c>
      <c r="D762" s="31" t="str">
        <f>IFERROR(VLOOKUP($B762,' Fridge Tracking'!$A$3:$J$999,8,FALSE), "")</f>
        <v/>
      </c>
      <c r="E762" s="31" t="str">
        <f>IFERROR(VLOOKUP($B762,' Fridge Tracking'!$A$3:$J$999,6,FALSE), "")</f>
        <v/>
      </c>
      <c r="F762" s="1" t="b">
        <v>0</v>
      </c>
      <c r="H762" s="33"/>
      <c r="I762" s="33"/>
      <c r="J762" s="33"/>
      <c r="K762" s="1"/>
      <c r="L762" s="1" t="b">
        <v>0</v>
      </c>
      <c r="M762" s="1"/>
      <c r="N762" s="1" t="b">
        <v>0</v>
      </c>
    </row>
    <row r="763" spans="1:14">
      <c r="A763" s="29" t="str">
        <f t="shared" si="2"/>
        <v/>
      </c>
      <c r="B763" s="30"/>
      <c r="C763" s="30" t="str">
        <f>IFERROR(VLOOKUP($B763,' Fridge Tracking'!$A$3:$J$999,9,FALSE), "")</f>
        <v/>
      </c>
      <c r="D763" s="31" t="str">
        <f>IFERROR(VLOOKUP($B763,' Fridge Tracking'!$A$3:$J$999,8,FALSE), "")</f>
        <v/>
      </c>
      <c r="E763" s="31" t="str">
        <f>IFERROR(VLOOKUP($B763,' Fridge Tracking'!$A$3:$J$999,6,FALSE), "")</f>
        <v/>
      </c>
      <c r="F763" s="1" t="b">
        <v>0</v>
      </c>
      <c r="H763" s="33"/>
      <c r="I763" s="33"/>
      <c r="J763" s="33"/>
      <c r="K763" s="1"/>
      <c r="L763" s="1" t="b">
        <v>0</v>
      </c>
      <c r="M763" s="1"/>
      <c r="N763" s="1" t="b">
        <v>0</v>
      </c>
    </row>
    <row r="764" spans="1:14">
      <c r="A764" s="29" t="str">
        <f t="shared" si="2"/>
        <v/>
      </c>
      <c r="B764" s="30"/>
      <c r="C764" s="30" t="str">
        <f>IFERROR(VLOOKUP($B764,' Fridge Tracking'!$A$3:$J$999,9,FALSE), "")</f>
        <v/>
      </c>
      <c r="D764" s="31" t="str">
        <f>IFERROR(VLOOKUP($B764,' Fridge Tracking'!$A$3:$J$999,8,FALSE), "")</f>
        <v/>
      </c>
      <c r="E764" s="31" t="str">
        <f>IFERROR(VLOOKUP($B764,' Fridge Tracking'!$A$3:$J$999,6,FALSE), "")</f>
        <v/>
      </c>
      <c r="F764" s="1" t="b">
        <v>0</v>
      </c>
      <c r="H764" s="33"/>
      <c r="I764" s="33"/>
      <c r="J764" s="33"/>
      <c r="K764" s="1"/>
      <c r="L764" s="1" t="b">
        <v>0</v>
      </c>
      <c r="M764" s="1"/>
      <c r="N764" s="1" t="b">
        <v>0</v>
      </c>
    </row>
    <row r="765" spans="1:14">
      <c r="A765" s="29" t="str">
        <f t="shared" si="2"/>
        <v/>
      </c>
      <c r="B765" s="30"/>
      <c r="C765" s="30" t="str">
        <f>IFERROR(VLOOKUP($B765,' Fridge Tracking'!$A$3:$J$999,9,FALSE), "")</f>
        <v/>
      </c>
      <c r="D765" s="31" t="str">
        <f>IFERROR(VLOOKUP($B765,' Fridge Tracking'!$A$3:$J$999,8,FALSE), "")</f>
        <v/>
      </c>
      <c r="E765" s="31" t="str">
        <f>IFERROR(VLOOKUP($B765,' Fridge Tracking'!$A$3:$J$999,6,FALSE), "")</f>
        <v/>
      </c>
      <c r="F765" s="1" t="b">
        <v>0</v>
      </c>
      <c r="H765" s="33"/>
      <c r="I765" s="33"/>
      <c r="J765" s="33"/>
      <c r="K765" s="1"/>
      <c r="L765" s="1" t="b">
        <v>0</v>
      </c>
      <c r="M765" s="1"/>
      <c r="N765" s="1" t="b">
        <v>0</v>
      </c>
    </row>
    <row r="766" spans="1:14">
      <c r="A766" s="29" t="str">
        <f t="shared" si="2"/>
        <v/>
      </c>
      <c r="B766" s="30"/>
      <c r="C766" s="30" t="str">
        <f>IFERROR(VLOOKUP($B766,' Fridge Tracking'!$A$3:$J$999,9,FALSE), "")</f>
        <v/>
      </c>
      <c r="D766" s="31" t="str">
        <f>IFERROR(VLOOKUP($B766,' Fridge Tracking'!$A$3:$J$999,8,FALSE), "")</f>
        <v/>
      </c>
      <c r="E766" s="31" t="str">
        <f>IFERROR(VLOOKUP($B766,' Fridge Tracking'!$A$3:$J$999,6,FALSE), "")</f>
        <v/>
      </c>
      <c r="F766" s="1" t="b">
        <v>0</v>
      </c>
      <c r="H766" s="33"/>
      <c r="I766" s="33"/>
      <c r="J766" s="33"/>
      <c r="K766" s="1"/>
      <c r="L766" s="1" t="b">
        <v>0</v>
      </c>
      <c r="M766" s="1"/>
      <c r="N766" s="1" t="b">
        <v>0</v>
      </c>
    </row>
    <row r="767" spans="1:14">
      <c r="A767" s="29" t="str">
        <f t="shared" si="2"/>
        <v/>
      </c>
      <c r="B767" s="30"/>
      <c r="C767" s="30" t="str">
        <f>IFERROR(VLOOKUP($B767,' Fridge Tracking'!$A$3:$J$999,9,FALSE), "")</f>
        <v/>
      </c>
      <c r="D767" s="31" t="str">
        <f>IFERROR(VLOOKUP($B767,' Fridge Tracking'!$A$3:$J$999,8,FALSE), "")</f>
        <v/>
      </c>
      <c r="E767" s="31" t="str">
        <f>IFERROR(VLOOKUP($B767,' Fridge Tracking'!$A$3:$J$999,6,FALSE), "")</f>
        <v/>
      </c>
      <c r="F767" s="1" t="b">
        <v>0</v>
      </c>
      <c r="H767" s="33"/>
      <c r="I767" s="33"/>
      <c r="J767" s="33"/>
      <c r="K767" s="1"/>
      <c r="L767" s="1" t="b">
        <v>0</v>
      </c>
      <c r="M767" s="1"/>
      <c r="N767" s="1" t="b">
        <v>0</v>
      </c>
    </row>
    <row r="768" spans="1:14">
      <c r="A768" s="29" t="str">
        <f t="shared" ref="A768:A1002" si="3">IF(B768&lt;&gt;"","Fridge","")</f>
        <v/>
      </c>
      <c r="B768" s="30"/>
      <c r="C768" s="30" t="str">
        <f>IFERROR(VLOOKUP($B768,' Fridge Tracking'!$A$3:$J$999,9,FALSE), "")</f>
        <v/>
      </c>
      <c r="D768" s="31" t="str">
        <f>IFERROR(VLOOKUP($B768,' Fridge Tracking'!$A$3:$J$999,8,FALSE), "")</f>
        <v/>
      </c>
      <c r="E768" s="31" t="str">
        <f>IFERROR(VLOOKUP($B768,' Fridge Tracking'!$A$3:$J$999,6,FALSE), "")</f>
        <v/>
      </c>
      <c r="F768" s="1" t="b">
        <v>0</v>
      </c>
      <c r="H768" s="33"/>
      <c r="I768" s="33"/>
      <c r="J768" s="33"/>
      <c r="K768" s="1"/>
      <c r="L768" s="1" t="b">
        <v>0</v>
      </c>
      <c r="M768" s="1"/>
      <c r="N768" s="1" t="b">
        <v>0</v>
      </c>
    </row>
    <row r="769" spans="1:14">
      <c r="A769" s="29" t="str">
        <f t="shared" si="3"/>
        <v/>
      </c>
      <c r="B769" s="30"/>
      <c r="C769" s="30" t="str">
        <f>IFERROR(VLOOKUP($B769,' Fridge Tracking'!$A$3:$J$999,9,FALSE), "")</f>
        <v/>
      </c>
      <c r="D769" s="31" t="str">
        <f>IFERROR(VLOOKUP($B769,' Fridge Tracking'!$A$3:$J$999,8,FALSE), "")</f>
        <v/>
      </c>
      <c r="E769" s="31" t="str">
        <f>IFERROR(VLOOKUP($B769,' Fridge Tracking'!$A$3:$J$999,6,FALSE), "")</f>
        <v/>
      </c>
      <c r="F769" s="1" t="b">
        <v>0</v>
      </c>
      <c r="H769" s="33"/>
      <c r="I769" s="33"/>
      <c r="J769" s="33"/>
      <c r="K769" s="1"/>
      <c r="L769" s="1" t="b">
        <v>0</v>
      </c>
      <c r="M769" s="1"/>
      <c r="N769" s="1" t="b">
        <v>0</v>
      </c>
    </row>
    <row r="770" spans="1:14">
      <c r="A770" s="29" t="str">
        <f t="shared" si="3"/>
        <v/>
      </c>
      <c r="B770" s="30"/>
      <c r="C770" s="30" t="str">
        <f>IFERROR(VLOOKUP($B770,' Fridge Tracking'!$A$3:$J$999,9,FALSE), "")</f>
        <v/>
      </c>
      <c r="D770" s="31" t="str">
        <f>IFERROR(VLOOKUP($B770,' Fridge Tracking'!$A$3:$J$999,8,FALSE), "")</f>
        <v/>
      </c>
      <c r="E770" s="31" t="str">
        <f>IFERROR(VLOOKUP($B770,' Fridge Tracking'!$A$3:$J$999,6,FALSE), "")</f>
        <v/>
      </c>
      <c r="F770" s="1" t="b">
        <v>0</v>
      </c>
      <c r="H770" s="33"/>
      <c r="I770" s="33"/>
      <c r="J770" s="33"/>
      <c r="K770" s="1"/>
      <c r="L770" s="1" t="b">
        <v>0</v>
      </c>
      <c r="M770" s="1"/>
      <c r="N770" s="1" t="b">
        <v>0</v>
      </c>
    </row>
    <row r="771" spans="1:14">
      <c r="A771" s="29" t="str">
        <f t="shared" si="3"/>
        <v/>
      </c>
      <c r="B771" s="30"/>
      <c r="C771" s="30" t="str">
        <f>IFERROR(VLOOKUP($B771,' Fridge Tracking'!$A$3:$J$999,9,FALSE), "")</f>
        <v/>
      </c>
      <c r="D771" s="31" t="str">
        <f>IFERROR(VLOOKUP($B771,' Fridge Tracking'!$A$3:$J$999,8,FALSE), "")</f>
        <v/>
      </c>
      <c r="E771" s="31" t="str">
        <f>IFERROR(VLOOKUP($B771,' Fridge Tracking'!$A$3:$J$999,6,FALSE), "")</f>
        <v/>
      </c>
      <c r="F771" s="1" t="b">
        <v>0</v>
      </c>
      <c r="H771" s="33"/>
      <c r="I771" s="33"/>
      <c r="J771" s="33"/>
      <c r="K771" s="1"/>
      <c r="L771" s="1" t="b">
        <v>0</v>
      </c>
      <c r="M771" s="1"/>
      <c r="N771" s="1" t="b">
        <v>0</v>
      </c>
    </row>
    <row r="772" spans="1:14">
      <c r="A772" s="29" t="str">
        <f t="shared" si="3"/>
        <v/>
      </c>
      <c r="B772" s="30"/>
      <c r="C772" s="30" t="str">
        <f>IFERROR(VLOOKUP($B772,' Fridge Tracking'!$A$3:$J$999,9,FALSE), "")</f>
        <v/>
      </c>
      <c r="D772" s="31" t="str">
        <f>IFERROR(VLOOKUP($B772,' Fridge Tracking'!$A$3:$J$999,8,FALSE), "")</f>
        <v/>
      </c>
      <c r="E772" s="31" t="str">
        <f>IFERROR(VLOOKUP($B772,' Fridge Tracking'!$A$3:$J$999,6,FALSE), "")</f>
        <v/>
      </c>
      <c r="F772" s="1" t="b">
        <v>0</v>
      </c>
      <c r="H772" s="33"/>
      <c r="I772" s="33"/>
      <c r="J772" s="33"/>
      <c r="K772" s="1"/>
      <c r="L772" s="1" t="b">
        <v>0</v>
      </c>
      <c r="M772" s="1"/>
      <c r="N772" s="1" t="b">
        <v>0</v>
      </c>
    </row>
    <row r="773" spans="1:14">
      <c r="A773" s="29" t="str">
        <f t="shared" si="3"/>
        <v/>
      </c>
      <c r="B773" s="30"/>
      <c r="C773" s="30" t="str">
        <f>IFERROR(VLOOKUP($B773,' Fridge Tracking'!$A$3:$J$999,9,FALSE), "")</f>
        <v/>
      </c>
      <c r="D773" s="31" t="str">
        <f>IFERROR(VLOOKUP($B773,' Fridge Tracking'!$A$3:$J$999,8,FALSE), "")</f>
        <v/>
      </c>
      <c r="E773" s="31" t="str">
        <f>IFERROR(VLOOKUP($B773,' Fridge Tracking'!$A$3:$J$999,6,FALSE), "")</f>
        <v/>
      </c>
      <c r="F773" s="1" t="b">
        <v>0</v>
      </c>
      <c r="H773" s="33"/>
      <c r="I773" s="33"/>
      <c r="J773" s="33"/>
      <c r="K773" s="1"/>
      <c r="L773" s="1" t="b">
        <v>0</v>
      </c>
      <c r="M773" s="1"/>
      <c r="N773" s="1" t="b">
        <v>0</v>
      </c>
    </row>
    <row r="774" spans="1:14">
      <c r="A774" s="29" t="str">
        <f t="shared" si="3"/>
        <v/>
      </c>
      <c r="B774" s="30"/>
      <c r="C774" s="30" t="str">
        <f>IFERROR(VLOOKUP($B774,' Fridge Tracking'!$A$3:$J$999,9,FALSE), "")</f>
        <v/>
      </c>
      <c r="D774" s="31" t="str">
        <f>IFERROR(VLOOKUP($B774,' Fridge Tracking'!$A$3:$J$999,8,FALSE), "")</f>
        <v/>
      </c>
      <c r="E774" s="31" t="str">
        <f>IFERROR(VLOOKUP($B774,' Fridge Tracking'!$A$3:$J$999,6,FALSE), "")</f>
        <v/>
      </c>
      <c r="F774" s="1" t="b">
        <v>0</v>
      </c>
      <c r="H774" s="33"/>
      <c r="I774" s="33"/>
      <c r="J774" s="33"/>
      <c r="K774" s="1"/>
      <c r="L774" s="1" t="b">
        <v>0</v>
      </c>
      <c r="M774" s="1"/>
      <c r="N774" s="1" t="b">
        <v>0</v>
      </c>
    </row>
    <row r="775" spans="1:14">
      <c r="A775" s="29" t="str">
        <f t="shared" si="3"/>
        <v/>
      </c>
      <c r="B775" s="30"/>
      <c r="C775" s="30" t="str">
        <f>IFERROR(VLOOKUP($B775,' Fridge Tracking'!$A$3:$J$999,9,FALSE), "")</f>
        <v/>
      </c>
      <c r="D775" s="31" t="str">
        <f>IFERROR(VLOOKUP($B775,' Fridge Tracking'!$A$3:$J$999,8,FALSE), "")</f>
        <v/>
      </c>
      <c r="E775" s="31" t="str">
        <f>IFERROR(VLOOKUP($B775,' Fridge Tracking'!$A$3:$J$999,6,FALSE), "")</f>
        <v/>
      </c>
      <c r="F775" s="1" t="b">
        <v>0</v>
      </c>
      <c r="H775" s="33"/>
      <c r="I775" s="33"/>
      <c r="J775" s="33"/>
      <c r="K775" s="1"/>
      <c r="L775" s="1" t="b">
        <v>0</v>
      </c>
      <c r="M775" s="1"/>
      <c r="N775" s="1" t="b">
        <v>0</v>
      </c>
    </row>
    <row r="776" spans="1:14">
      <c r="A776" s="29" t="str">
        <f t="shared" si="3"/>
        <v/>
      </c>
      <c r="B776" s="30"/>
      <c r="C776" s="30" t="str">
        <f>IFERROR(VLOOKUP($B776,' Fridge Tracking'!$A$3:$J$999,9,FALSE), "")</f>
        <v/>
      </c>
      <c r="D776" s="31" t="str">
        <f>IFERROR(VLOOKUP($B776,' Fridge Tracking'!$A$3:$J$999,8,FALSE), "")</f>
        <v/>
      </c>
      <c r="E776" s="31" t="str">
        <f>IFERROR(VLOOKUP($B776,' Fridge Tracking'!$A$3:$J$999,6,FALSE), "")</f>
        <v/>
      </c>
      <c r="F776" s="1" t="b">
        <v>0</v>
      </c>
      <c r="H776" s="33"/>
      <c r="I776" s="33"/>
      <c r="J776" s="33"/>
      <c r="K776" s="1"/>
      <c r="L776" s="1" t="b">
        <v>0</v>
      </c>
      <c r="M776" s="1"/>
      <c r="N776" s="1" t="b">
        <v>0</v>
      </c>
    </row>
    <row r="777" spans="1:14">
      <c r="A777" s="29" t="str">
        <f t="shared" si="3"/>
        <v/>
      </c>
      <c r="B777" s="30"/>
      <c r="C777" s="30" t="str">
        <f>IFERROR(VLOOKUP($B777,' Fridge Tracking'!$A$3:$J$999,9,FALSE), "")</f>
        <v/>
      </c>
      <c r="D777" s="31" t="str">
        <f>IFERROR(VLOOKUP($B777,' Fridge Tracking'!$A$3:$J$999,8,FALSE), "")</f>
        <v/>
      </c>
      <c r="E777" s="31" t="str">
        <f>IFERROR(VLOOKUP($B777,' Fridge Tracking'!$A$3:$J$999,6,FALSE), "")</f>
        <v/>
      </c>
      <c r="F777" s="1" t="b">
        <v>0</v>
      </c>
      <c r="H777" s="33"/>
      <c r="I777" s="33"/>
      <c r="J777" s="33"/>
      <c r="K777" s="1"/>
      <c r="L777" s="1" t="b">
        <v>0</v>
      </c>
      <c r="M777" s="1"/>
      <c r="N777" s="1" t="b">
        <v>0</v>
      </c>
    </row>
    <row r="778" spans="1:14">
      <c r="A778" s="29" t="str">
        <f t="shared" si="3"/>
        <v/>
      </c>
      <c r="B778" s="30"/>
      <c r="C778" s="30" t="str">
        <f>IFERROR(VLOOKUP($B778,' Fridge Tracking'!$A$3:$J$999,9,FALSE), "")</f>
        <v/>
      </c>
      <c r="D778" s="31" t="str">
        <f>IFERROR(VLOOKUP($B778,' Fridge Tracking'!$A$3:$J$999,8,FALSE), "")</f>
        <v/>
      </c>
      <c r="E778" s="31" t="str">
        <f>IFERROR(VLOOKUP($B778,' Fridge Tracking'!$A$3:$J$999,6,FALSE), "")</f>
        <v/>
      </c>
      <c r="F778" s="1" t="b">
        <v>0</v>
      </c>
      <c r="H778" s="33"/>
      <c r="I778" s="33"/>
      <c r="J778" s="33"/>
      <c r="K778" s="1"/>
      <c r="L778" s="1" t="b">
        <v>0</v>
      </c>
      <c r="M778" s="1"/>
      <c r="N778" s="1" t="b">
        <v>0</v>
      </c>
    </row>
    <row r="779" spans="1:14">
      <c r="A779" s="29" t="str">
        <f t="shared" si="3"/>
        <v/>
      </c>
      <c r="B779" s="30"/>
      <c r="C779" s="30" t="str">
        <f>IFERROR(VLOOKUP($B779,' Fridge Tracking'!$A$3:$J$999,9,FALSE), "")</f>
        <v/>
      </c>
      <c r="D779" s="31" t="str">
        <f>IFERROR(VLOOKUP($B779,' Fridge Tracking'!$A$3:$J$999,8,FALSE), "")</f>
        <v/>
      </c>
      <c r="E779" s="31" t="str">
        <f>IFERROR(VLOOKUP($B779,' Fridge Tracking'!$A$3:$J$999,6,FALSE), "")</f>
        <v/>
      </c>
      <c r="F779" s="1" t="b">
        <v>0</v>
      </c>
      <c r="H779" s="33"/>
      <c r="I779" s="33"/>
      <c r="J779" s="33"/>
      <c r="K779" s="1"/>
      <c r="L779" s="1" t="b">
        <v>0</v>
      </c>
      <c r="M779" s="1"/>
      <c r="N779" s="1" t="b">
        <v>0</v>
      </c>
    </row>
    <row r="780" spans="1:14">
      <c r="A780" s="29" t="str">
        <f t="shared" si="3"/>
        <v/>
      </c>
      <c r="B780" s="30"/>
      <c r="C780" s="30" t="str">
        <f>IFERROR(VLOOKUP($B780,' Fridge Tracking'!$A$3:$J$999,9,FALSE), "")</f>
        <v/>
      </c>
      <c r="D780" s="31" t="str">
        <f>IFERROR(VLOOKUP($B780,' Fridge Tracking'!$A$3:$J$999,8,FALSE), "")</f>
        <v/>
      </c>
      <c r="E780" s="31" t="str">
        <f>IFERROR(VLOOKUP($B780,' Fridge Tracking'!$A$3:$J$999,6,FALSE), "")</f>
        <v/>
      </c>
      <c r="F780" s="1" t="b">
        <v>0</v>
      </c>
      <c r="H780" s="33"/>
      <c r="I780" s="33"/>
      <c r="J780" s="33"/>
      <c r="K780" s="1"/>
      <c r="L780" s="1" t="b">
        <v>0</v>
      </c>
      <c r="M780" s="1"/>
      <c r="N780" s="1" t="b">
        <v>0</v>
      </c>
    </row>
    <row r="781" spans="1:14">
      <c r="A781" s="29" t="str">
        <f t="shared" si="3"/>
        <v/>
      </c>
      <c r="B781" s="30"/>
      <c r="C781" s="30" t="str">
        <f>IFERROR(VLOOKUP($B781,' Fridge Tracking'!$A$3:$J$999,9,FALSE), "")</f>
        <v/>
      </c>
      <c r="D781" s="31" t="str">
        <f>IFERROR(VLOOKUP($B781,' Fridge Tracking'!$A$3:$J$999,8,FALSE), "")</f>
        <v/>
      </c>
      <c r="E781" s="31" t="str">
        <f>IFERROR(VLOOKUP($B781,' Fridge Tracking'!$A$3:$J$999,6,FALSE), "")</f>
        <v/>
      </c>
      <c r="F781" s="1" t="b">
        <v>0</v>
      </c>
      <c r="H781" s="33"/>
      <c r="I781" s="33"/>
      <c r="J781" s="33"/>
      <c r="K781" s="1"/>
      <c r="L781" s="1" t="b">
        <v>0</v>
      </c>
      <c r="M781" s="1"/>
      <c r="N781" s="1" t="b">
        <v>0</v>
      </c>
    </row>
    <row r="782" spans="1:14">
      <c r="A782" s="29" t="str">
        <f t="shared" si="3"/>
        <v/>
      </c>
      <c r="B782" s="30"/>
      <c r="C782" s="30" t="str">
        <f>IFERROR(VLOOKUP($B782,' Fridge Tracking'!$A$3:$J$999,9,FALSE), "")</f>
        <v/>
      </c>
      <c r="D782" s="31" t="str">
        <f>IFERROR(VLOOKUP($B782,' Fridge Tracking'!$A$3:$J$999,8,FALSE), "")</f>
        <v/>
      </c>
      <c r="E782" s="31" t="str">
        <f>IFERROR(VLOOKUP($B782,' Fridge Tracking'!$A$3:$J$999,6,FALSE), "")</f>
        <v/>
      </c>
      <c r="F782" s="1" t="b">
        <v>0</v>
      </c>
      <c r="H782" s="33"/>
      <c r="I782" s="33"/>
      <c r="J782" s="33"/>
      <c r="K782" s="1"/>
      <c r="L782" s="1" t="b">
        <v>0</v>
      </c>
      <c r="M782" s="1"/>
      <c r="N782" s="1" t="b">
        <v>0</v>
      </c>
    </row>
    <row r="783" spans="1:14">
      <c r="A783" s="29" t="str">
        <f t="shared" si="3"/>
        <v/>
      </c>
      <c r="B783" s="30"/>
      <c r="C783" s="30" t="str">
        <f>IFERROR(VLOOKUP($B783,' Fridge Tracking'!$A$3:$J$999,9,FALSE), "")</f>
        <v/>
      </c>
      <c r="D783" s="31" t="str">
        <f>IFERROR(VLOOKUP($B783,' Fridge Tracking'!$A$3:$J$999,8,FALSE), "")</f>
        <v/>
      </c>
      <c r="E783" s="31" t="str">
        <f>IFERROR(VLOOKUP($B783,' Fridge Tracking'!$A$3:$J$999,6,FALSE), "")</f>
        <v/>
      </c>
      <c r="F783" s="1" t="b">
        <v>0</v>
      </c>
      <c r="H783" s="33"/>
      <c r="I783" s="33"/>
      <c r="J783" s="33"/>
      <c r="K783" s="1"/>
      <c r="L783" s="1" t="b">
        <v>0</v>
      </c>
      <c r="M783" s="1"/>
      <c r="N783" s="1" t="b">
        <v>0</v>
      </c>
    </row>
    <row r="784" spans="1:14">
      <c r="A784" s="29" t="str">
        <f t="shared" si="3"/>
        <v/>
      </c>
      <c r="B784" s="30"/>
      <c r="C784" s="30" t="str">
        <f>IFERROR(VLOOKUP($B784,' Fridge Tracking'!$A$3:$J$999,9,FALSE), "")</f>
        <v/>
      </c>
      <c r="D784" s="31" t="str">
        <f>IFERROR(VLOOKUP($B784,' Fridge Tracking'!$A$3:$J$999,8,FALSE), "")</f>
        <v/>
      </c>
      <c r="E784" s="31" t="str">
        <f>IFERROR(VLOOKUP($B784,' Fridge Tracking'!$A$3:$J$999,6,FALSE), "")</f>
        <v/>
      </c>
      <c r="F784" s="1" t="b">
        <v>0</v>
      </c>
      <c r="H784" s="33"/>
      <c r="I784" s="33"/>
      <c r="J784" s="33"/>
      <c r="K784" s="1"/>
      <c r="L784" s="1" t="b">
        <v>0</v>
      </c>
      <c r="M784" s="1"/>
      <c r="N784" s="1" t="b">
        <v>0</v>
      </c>
    </row>
    <row r="785" spans="1:14">
      <c r="A785" s="29" t="str">
        <f t="shared" si="3"/>
        <v/>
      </c>
      <c r="B785" s="30"/>
      <c r="C785" s="30" t="str">
        <f>IFERROR(VLOOKUP($B785,' Fridge Tracking'!$A$3:$J$999,9,FALSE), "")</f>
        <v/>
      </c>
      <c r="D785" s="31" t="str">
        <f>IFERROR(VLOOKUP($B785,' Fridge Tracking'!$A$3:$J$999,8,FALSE), "")</f>
        <v/>
      </c>
      <c r="E785" s="31" t="str">
        <f>IFERROR(VLOOKUP($B785,' Fridge Tracking'!$A$3:$J$999,6,FALSE), "")</f>
        <v/>
      </c>
      <c r="F785" s="1" t="b">
        <v>0</v>
      </c>
      <c r="H785" s="33"/>
      <c r="I785" s="33"/>
      <c r="J785" s="33"/>
      <c r="K785" s="1"/>
      <c r="L785" s="1" t="b">
        <v>0</v>
      </c>
      <c r="M785" s="1"/>
      <c r="N785" s="1" t="b">
        <v>0</v>
      </c>
    </row>
    <row r="786" spans="1:14">
      <c r="A786" s="29" t="str">
        <f t="shared" si="3"/>
        <v/>
      </c>
      <c r="B786" s="30"/>
      <c r="C786" s="30" t="str">
        <f>IFERROR(VLOOKUP($B786,' Fridge Tracking'!$A$3:$J$999,9,FALSE), "")</f>
        <v/>
      </c>
      <c r="D786" s="31" t="str">
        <f>IFERROR(VLOOKUP($B786,' Fridge Tracking'!$A$3:$J$999,8,FALSE), "")</f>
        <v/>
      </c>
      <c r="E786" s="31" t="str">
        <f>IFERROR(VLOOKUP($B786,' Fridge Tracking'!$A$3:$J$999,6,FALSE), "")</f>
        <v/>
      </c>
      <c r="F786" s="1" t="b">
        <v>0</v>
      </c>
      <c r="H786" s="33"/>
      <c r="I786" s="33"/>
      <c r="J786" s="33"/>
      <c r="K786" s="1"/>
      <c r="L786" s="1" t="b">
        <v>0</v>
      </c>
      <c r="M786" s="1"/>
      <c r="N786" s="1" t="b">
        <v>0</v>
      </c>
    </row>
    <row r="787" spans="1:14">
      <c r="A787" s="29" t="str">
        <f t="shared" si="3"/>
        <v/>
      </c>
      <c r="B787" s="30"/>
      <c r="C787" s="30" t="str">
        <f>IFERROR(VLOOKUP($B787,' Fridge Tracking'!$A$3:$J$999,9,FALSE), "")</f>
        <v/>
      </c>
      <c r="D787" s="31" t="str">
        <f>IFERROR(VLOOKUP($B787,' Fridge Tracking'!$A$3:$J$999,8,FALSE), "")</f>
        <v/>
      </c>
      <c r="E787" s="31" t="str">
        <f>IFERROR(VLOOKUP($B787,' Fridge Tracking'!$A$3:$J$999,6,FALSE), "")</f>
        <v/>
      </c>
      <c r="F787" s="1" t="b">
        <v>0</v>
      </c>
      <c r="H787" s="33"/>
      <c r="I787" s="33"/>
      <c r="J787" s="33"/>
      <c r="K787" s="1"/>
      <c r="L787" s="1" t="b">
        <v>0</v>
      </c>
      <c r="M787" s="1"/>
      <c r="N787" s="1" t="b">
        <v>0</v>
      </c>
    </row>
    <row r="788" spans="1:14">
      <c r="A788" s="29" t="str">
        <f t="shared" si="3"/>
        <v/>
      </c>
      <c r="B788" s="30"/>
      <c r="C788" s="30" t="str">
        <f>IFERROR(VLOOKUP($B788,' Fridge Tracking'!$A$3:$J$999,9,FALSE), "")</f>
        <v/>
      </c>
      <c r="D788" s="31" t="str">
        <f>IFERROR(VLOOKUP($B788,' Fridge Tracking'!$A$3:$J$999,8,FALSE), "")</f>
        <v/>
      </c>
      <c r="E788" s="31" t="str">
        <f>IFERROR(VLOOKUP($B788,' Fridge Tracking'!$A$3:$J$999,6,FALSE), "")</f>
        <v/>
      </c>
      <c r="F788" s="1" t="b">
        <v>0</v>
      </c>
      <c r="H788" s="33"/>
      <c r="I788" s="33"/>
      <c r="J788" s="33"/>
      <c r="K788" s="1"/>
      <c r="L788" s="1" t="b">
        <v>0</v>
      </c>
      <c r="M788" s="1"/>
      <c r="N788" s="1" t="b">
        <v>0</v>
      </c>
    </row>
    <row r="789" spans="1:14">
      <c r="A789" s="29" t="str">
        <f t="shared" si="3"/>
        <v/>
      </c>
      <c r="B789" s="30"/>
      <c r="C789" s="30" t="str">
        <f>IFERROR(VLOOKUP($B789,' Fridge Tracking'!$A$3:$J$999,9,FALSE), "")</f>
        <v/>
      </c>
      <c r="D789" s="31" t="str">
        <f>IFERROR(VLOOKUP($B789,' Fridge Tracking'!$A$3:$J$999,8,FALSE), "")</f>
        <v/>
      </c>
      <c r="E789" s="31" t="str">
        <f>IFERROR(VLOOKUP($B789,' Fridge Tracking'!$A$3:$J$999,6,FALSE), "")</f>
        <v/>
      </c>
      <c r="F789" s="1" t="b">
        <v>0</v>
      </c>
      <c r="H789" s="33"/>
      <c r="I789" s="33"/>
      <c r="J789" s="33"/>
      <c r="K789" s="1"/>
      <c r="L789" s="1" t="b">
        <v>0</v>
      </c>
      <c r="M789" s="1"/>
      <c r="N789" s="1" t="b">
        <v>0</v>
      </c>
    </row>
    <row r="790" spans="1:14">
      <c r="A790" s="29" t="str">
        <f t="shared" si="3"/>
        <v/>
      </c>
      <c r="B790" s="30"/>
      <c r="C790" s="30" t="str">
        <f>IFERROR(VLOOKUP($B790,' Fridge Tracking'!$A$3:$J$999,9,FALSE), "")</f>
        <v/>
      </c>
      <c r="D790" s="31" t="str">
        <f>IFERROR(VLOOKUP($B790,' Fridge Tracking'!$A$3:$J$999,8,FALSE), "")</f>
        <v/>
      </c>
      <c r="E790" s="31" t="str">
        <f>IFERROR(VLOOKUP($B790,' Fridge Tracking'!$A$3:$J$999,6,FALSE), "")</f>
        <v/>
      </c>
      <c r="F790" s="1" t="b">
        <v>0</v>
      </c>
      <c r="H790" s="33"/>
      <c r="I790" s="33"/>
      <c r="J790" s="33"/>
      <c r="K790" s="1"/>
      <c r="L790" s="1" t="b">
        <v>0</v>
      </c>
      <c r="M790" s="1"/>
      <c r="N790" s="1" t="b">
        <v>0</v>
      </c>
    </row>
    <row r="791" spans="1:14">
      <c r="A791" s="29" t="str">
        <f t="shared" si="3"/>
        <v/>
      </c>
      <c r="B791" s="30"/>
      <c r="C791" s="30" t="str">
        <f>IFERROR(VLOOKUP($B791,' Fridge Tracking'!$A$3:$J$999,9,FALSE), "")</f>
        <v/>
      </c>
      <c r="D791" s="31" t="str">
        <f>IFERROR(VLOOKUP($B791,' Fridge Tracking'!$A$3:$J$999,8,FALSE), "")</f>
        <v/>
      </c>
      <c r="E791" s="31" t="str">
        <f>IFERROR(VLOOKUP($B791,' Fridge Tracking'!$A$3:$J$999,6,FALSE), "")</f>
        <v/>
      </c>
      <c r="F791" s="1" t="b">
        <v>0</v>
      </c>
      <c r="H791" s="33"/>
      <c r="I791" s="33"/>
      <c r="J791" s="33"/>
      <c r="K791" s="1"/>
      <c r="L791" s="1" t="b">
        <v>0</v>
      </c>
      <c r="M791" s="1"/>
      <c r="N791" s="1" t="b">
        <v>0</v>
      </c>
    </row>
    <row r="792" spans="1:14">
      <c r="A792" s="29" t="str">
        <f t="shared" si="3"/>
        <v/>
      </c>
      <c r="B792" s="30"/>
      <c r="C792" s="30" t="str">
        <f>IFERROR(VLOOKUP($B792,' Fridge Tracking'!$A$3:$J$999,9,FALSE), "")</f>
        <v/>
      </c>
      <c r="D792" s="31" t="str">
        <f>IFERROR(VLOOKUP($B792,' Fridge Tracking'!$A$3:$J$999,8,FALSE), "")</f>
        <v/>
      </c>
      <c r="E792" s="31" t="str">
        <f>IFERROR(VLOOKUP($B792,' Fridge Tracking'!$A$3:$J$999,6,FALSE), "")</f>
        <v/>
      </c>
      <c r="F792" s="1" t="b">
        <v>0</v>
      </c>
      <c r="H792" s="33"/>
      <c r="I792" s="33"/>
      <c r="J792" s="33"/>
      <c r="K792" s="1"/>
      <c r="L792" s="1" t="b">
        <v>0</v>
      </c>
      <c r="M792" s="1"/>
      <c r="N792" s="1" t="b">
        <v>0</v>
      </c>
    </row>
    <row r="793" spans="1:14">
      <c r="A793" s="29" t="str">
        <f t="shared" si="3"/>
        <v/>
      </c>
      <c r="B793" s="30"/>
      <c r="C793" s="30" t="str">
        <f>IFERROR(VLOOKUP($B793,' Fridge Tracking'!$A$3:$J$999,9,FALSE), "")</f>
        <v/>
      </c>
      <c r="D793" s="31" t="str">
        <f>IFERROR(VLOOKUP($B793,' Fridge Tracking'!$A$3:$J$999,8,FALSE), "")</f>
        <v/>
      </c>
      <c r="E793" s="31" t="str">
        <f>IFERROR(VLOOKUP($B793,' Fridge Tracking'!$A$3:$J$999,6,FALSE), "")</f>
        <v/>
      </c>
      <c r="F793" s="1" t="b">
        <v>0</v>
      </c>
      <c r="H793" s="33"/>
      <c r="I793" s="33"/>
      <c r="J793" s="33"/>
      <c r="K793" s="1"/>
      <c r="L793" s="1" t="b">
        <v>0</v>
      </c>
      <c r="M793" s="1"/>
      <c r="N793" s="1" t="b">
        <v>0</v>
      </c>
    </row>
    <row r="794" spans="1:14">
      <c r="A794" s="29" t="str">
        <f t="shared" si="3"/>
        <v/>
      </c>
      <c r="B794" s="30"/>
      <c r="C794" s="30" t="str">
        <f>IFERROR(VLOOKUP($B794,' Fridge Tracking'!$A$3:$J$999,9,FALSE), "")</f>
        <v/>
      </c>
      <c r="D794" s="31" t="str">
        <f>IFERROR(VLOOKUP($B794,' Fridge Tracking'!$A$3:$J$999,8,FALSE), "")</f>
        <v/>
      </c>
      <c r="E794" s="31" t="str">
        <f>IFERROR(VLOOKUP($B794,' Fridge Tracking'!$A$3:$J$999,6,FALSE), "")</f>
        <v/>
      </c>
      <c r="F794" s="1" t="b">
        <v>0</v>
      </c>
      <c r="H794" s="33"/>
      <c r="I794" s="33"/>
      <c r="J794" s="33"/>
      <c r="K794" s="1"/>
      <c r="L794" s="1" t="b">
        <v>0</v>
      </c>
      <c r="M794" s="1"/>
      <c r="N794" s="1" t="b">
        <v>0</v>
      </c>
    </row>
    <row r="795" spans="1:14">
      <c r="A795" s="29" t="str">
        <f t="shared" si="3"/>
        <v/>
      </c>
      <c r="B795" s="30"/>
      <c r="C795" s="30" t="str">
        <f>IFERROR(VLOOKUP($B795,' Fridge Tracking'!$A$3:$J$999,9,FALSE), "")</f>
        <v/>
      </c>
      <c r="D795" s="31" t="str">
        <f>IFERROR(VLOOKUP($B795,' Fridge Tracking'!$A$3:$J$999,8,FALSE), "")</f>
        <v/>
      </c>
      <c r="E795" s="31" t="str">
        <f>IFERROR(VLOOKUP($B795,' Fridge Tracking'!$A$3:$J$999,6,FALSE), "")</f>
        <v/>
      </c>
      <c r="F795" s="1" t="b">
        <v>0</v>
      </c>
      <c r="H795" s="33"/>
      <c r="I795" s="33"/>
      <c r="J795" s="33"/>
      <c r="K795" s="1"/>
      <c r="L795" s="1" t="b">
        <v>0</v>
      </c>
      <c r="M795" s="1"/>
      <c r="N795" s="1" t="b">
        <v>0</v>
      </c>
    </row>
    <row r="796" spans="1:14">
      <c r="A796" s="29" t="str">
        <f t="shared" si="3"/>
        <v/>
      </c>
      <c r="B796" s="30"/>
      <c r="C796" s="30" t="str">
        <f>IFERROR(VLOOKUP($B796,' Fridge Tracking'!$A$3:$J$999,9,FALSE), "")</f>
        <v/>
      </c>
      <c r="D796" s="31" t="str">
        <f>IFERROR(VLOOKUP($B796,' Fridge Tracking'!$A$3:$J$999,8,FALSE), "")</f>
        <v/>
      </c>
      <c r="E796" s="31" t="str">
        <f>IFERROR(VLOOKUP($B796,' Fridge Tracking'!$A$3:$J$999,6,FALSE), "")</f>
        <v/>
      </c>
      <c r="F796" s="1" t="b">
        <v>0</v>
      </c>
      <c r="H796" s="33"/>
      <c r="I796" s="33"/>
      <c r="J796" s="33"/>
      <c r="K796" s="1"/>
      <c r="L796" s="1" t="b">
        <v>0</v>
      </c>
      <c r="M796" s="1"/>
      <c r="N796" s="1" t="b">
        <v>0</v>
      </c>
    </row>
    <row r="797" spans="1:14">
      <c r="A797" s="29" t="str">
        <f t="shared" si="3"/>
        <v/>
      </c>
      <c r="B797" s="30"/>
      <c r="C797" s="30" t="str">
        <f>IFERROR(VLOOKUP($B797,' Fridge Tracking'!$A$3:$J$999,9,FALSE), "")</f>
        <v/>
      </c>
      <c r="D797" s="31" t="str">
        <f>IFERROR(VLOOKUP($B797,' Fridge Tracking'!$A$3:$J$999,8,FALSE), "")</f>
        <v/>
      </c>
      <c r="E797" s="31" t="str">
        <f>IFERROR(VLOOKUP($B797,' Fridge Tracking'!$A$3:$J$999,6,FALSE), "")</f>
        <v/>
      </c>
      <c r="F797" s="1" t="b">
        <v>0</v>
      </c>
      <c r="H797" s="33"/>
      <c r="I797" s="33"/>
      <c r="J797" s="33"/>
      <c r="K797" s="1"/>
      <c r="L797" s="1" t="b">
        <v>0</v>
      </c>
      <c r="M797" s="1"/>
      <c r="N797" s="1" t="b">
        <v>0</v>
      </c>
    </row>
    <row r="798" spans="1:14">
      <c r="A798" s="29" t="str">
        <f t="shared" si="3"/>
        <v/>
      </c>
      <c r="B798" s="30"/>
      <c r="C798" s="30" t="str">
        <f>IFERROR(VLOOKUP($B798,' Fridge Tracking'!$A$3:$J$999,9,FALSE), "")</f>
        <v/>
      </c>
      <c r="D798" s="31" t="str">
        <f>IFERROR(VLOOKUP($B798,' Fridge Tracking'!$A$3:$J$999,8,FALSE), "")</f>
        <v/>
      </c>
      <c r="E798" s="31" t="str">
        <f>IFERROR(VLOOKUP($B798,' Fridge Tracking'!$A$3:$J$999,6,FALSE), "")</f>
        <v/>
      </c>
      <c r="F798" s="1" t="b">
        <v>0</v>
      </c>
      <c r="H798" s="33"/>
      <c r="I798" s="33"/>
      <c r="J798" s="33"/>
      <c r="K798" s="1"/>
      <c r="L798" s="1" t="b">
        <v>0</v>
      </c>
      <c r="M798" s="1"/>
      <c r="N798" s="1" t="b">
        <v>0</v>
      </c>
    </row>
    <row r="799" spans="1:14">
      <c r="A799" s="29" t="str">
        <f t="shared" si="3"/>
        <v/>
      </c>
      <c r="B799" s="30"/>
      <c r="C799" s="30" t="str">
        <f>IFERROR(VLOOKUP($B799,' Fridge Tracking'!$A$3:$J$999,9,FALSE), "")</f>
        <v/>
      </c>
      <c r="D799" s="31" t="str">
        <f>IFERROR(VLOOKUP($B799,' Fridge Tracking'!$A$3:$J$999,8,FALSE), "")</f>
        <v/>
      </c>
      <c r="E799" s="31" t="str">
        <f>IFERROR(VLOOKUP($B799,' Fridge Tracking'!$A$3:$J$999,6,FALSE), "")</f>
        <v/>
      </c>
      <c r="F799" s="1" t="b">
        <v>0</v>
      </c>
      <c r="H799" s="33"/>
      <c r="I799" s="33"/>
      <c r="J799" s="33"/>
      <c r="K799" s="1"/>
      <c r="L799" s="1" t="b">
        <v>0</v>
      </c>
      <c r="M799" s="1"/>
      <c r="N799" s="1" t="b">
        <v>0</v>
      </c>
    </row>
    <row r="800" spans="1:14">
      <c r="A800" s="29" t="str">
        <f t="shared" si="3"/>
        <v/>
      </c>
      <c r="B800" s="30"/>
      <c r="C800" s="30" t="str">
        <f>IFERROR(VLOOKUP($B800,' Fridge Tracking'!$A$3:$J$999,9,FALSE), "")</f>
        <v/>
      </c>
      <c r="D800" s="31" t="str">
        <f>IFERROR(VLOOKUP($B800,' Fridge Tracking'!$A$3:$J$999,8,FALSE), "")</f>
        <v/>
      </c>
      <c r="E800" s="31" t="str">
        <f>IFERROR(VLOOKUP($B800,' Fridge Tracking'!$A$3:$J$999,6,FALSE), "")</f>
        <v/>
      </c>
      <c r="F800" s="1" t="b">
        <v>0</v>
      </c>
      <c r="H800" s="33"/>
      <c r="I800" s="33"/>
      <c r="J800" s="33"/>
      <c r="K800" s="1"/>
      <c r="L800" s="1" t="b">
        <v>0</v>
      </c>
      <c r="M800" s="1"/>
      <c r="N800" s="1" t="b">
        <v>0</v>
      </c>
    </row>
    <row r="801" spans="1:14">
      <c r="A801" s="29" t="str">
        <f t="shared" si="3"/>
        <v/>
      </c>
      <c r="B801" s="30"/>
      <c r="C801" s="30" t="str">
        <f>IFERROR(VLOOKUP($B801,' Fridge Tracking'!$A$3:$J$999,9,FALSE), "")</f>
        <v/>
      </c>
      <c r="D801" s="31" t="str">
        <f>IFERROR(VLOOKUP($B801,' Fridge Tracking'!$A$3:$J$999,8,FALSE), "")</f>
        <v/>
      </c>
      <c r="E801" s="31" t="str">
        <f>IFERROR(VLOOKUP($B801,' Fridge Tracking'!$A$3:$J$999,6,FALSE), "")</f>
        <v/>
      </c>
      <c r="F801" s="1" t="b">
        <v>0</v>
      </c>
      <c r="H801" s="33"/>
      <c r="I801" s="33"/>
      <c r="J801" s="33"/>
      <c r="K801" s="1"/>
      <c r="L801" s="1" t="b">
        <v>0</v>
      </c>
      <c r="M801" s="1"/>
      <c r="N801" s="1" t="b">
        <v>0</v>
      </c>
    </row>
    <row r="802" spans="1:14">
      <c r="A802" s="29" t="str">
        <f t="shared" si="3"/>
        <v/>
      </c>
      <c r="B802" s="30"/>
      <c r="C802" s="30" t="str">
        <f>IFERROR(VLOOKUP($B802,' Fridge Tracking'!$A$3:$J$999,9,FALSE), "")</f>
        <v/>
      </c>
      <c r="D802" s="31" t="str">
        <f>IFERROR(VLOOKUP($B802,' Fridge Tracking'!$A$3:$J$999,8,FALSE), "")</f>
        <v/>
      </c>
      <c r="E802" s="31" t="str">
        <f>IFERROR(VLOOKUP($B802,' Fridge Tracking'!$A$3:$J$999,6,FALSE), "")</f>
        <v/>
      </c>
      <c r="F802" s="1" t="b">
        <v>0</v>
      </c>
      <c r="H802" s="33"/>
      <c r="I802" s="33"/>
      <c r="J802" s="33"/>
      <c r="K802" s="1"/>
      <c r="L802" s="1" t="b">
        <v>0</v>
      </c>
      <c r="M802" s="1"/>
      <c r="N802" s="1" t="b">
        <v>0</v>
      </c>
    </row>
    <row r="803" spans="1:14">
      <c r="A803" s="29" t="str">
        <f t="shared" si="3"/>
        <v/>
      </c>
      <c r="B803" s="30"/>
      <c r="C803" s="30" t="str">
        <f>IFERROR(VLOOKUP($B803,' Fridge Tracking'!$A$3:$J$999,9,FALSE), "")</f>
        <v/>
      </c>
      <c r="D803" s="31" t="str">
        <f>IFERROR(VLOOKUP($B803,' Fridge Tracking'!$A$3:$J$999,8,FALSE), "")</f>
        <v/>
      </c>
      <c r="E803" s="31" t="str">
        <f>IFERROR(VLOOKUP($B803,' Fridge Tracking'!$A$3:$J$999,6,FALSE), "")</f>
        <v/>
      </c>
      <c r="F803" s="1" t="b">
        <v>0</v>
      </c>
      <c r="H803" s="33"/>
      <c r="I803" s="33"/>
      <c r="J803" s="33"/>
      <c r="K803" s="1"/>
      <c r="L803" s="1" t="b">
        <v>0</v>
      </c>
      <c r="M803" s="1"/>
      <c r="N803" s="1" t="b">
        <v>0</v>
      </c>
    </row>
    <row r="804" spans="1:14">
      <c r="A804" s="29" t="str">
        <f t="shared" si="3"/>
        <v/>
      </c>
      <c r="B804" s="30"/>
      <c r="C804" s="30" t="str">
        <f>IFERROR(VLOOKUP($B804,' Fridge Tracking'!$A$3:$J$999,9,FALSE), "")</f>
        <v/>
      </c>
      <c r="D804" s="31" t="str">
        <f>IFERROR(VLOOKUP($B804,' Fridge Tracking'!$A$3:$J$999,8,FALSE), "")</f>
        <v/>
      </c>
      <c r="E804" s="31" t="str">
        <f>IFERROR(VLOOKUP($B804,' Fridge Tracking'!$A$3:$J$999,6,FALSE), "")</f>
        <v/>
      </c>
      <c r="F804" s="1" t="b">
        <v>0</v>
      </c>
      <c r="H804" s="33"/>
      <c r="I804" s="33"/>
      <c r="J804" s="33"/>
      <c r="K804" s="1"/>
      <c r="L804" s="1" t="b">
        <v>0</v>
      </c>
      <c r="M804" s="1"/>
      <c r="N804" s="1" t="b">
        <v>0</v>
      </c>
    </row>
    <row r="805" spans="1:14">
      <c r="A805" s="29" t="str">
        <f t="shared" si="3"/>
        <v/>
      </c>
      <c r="B805" s="30"/>
      <c r="C805" s="30" t="str">
        <f>IFERROR(VLOOKUP($B805,' Fridge Tracking'!$A$3:$J$999,9,FALSE), "")</f>
        <v/>
      </c>
      <c r="D805" s="31" t="str">
        <f>IFERROR(VLOOKUP($B805,' Fridge Tracking'!$A$3:$J$999,8,FALSE), "")</f>
        <v/>
      </c>
      <c r="E805" s="31" t="str">
        <f>IFERROR(VLOOKUP($B805,' Fridge Tracking'!$A$3:$J$999,6,FALSE), "")</f>
        <v/>
      </c>
      <c r="F805" s="1" t="b">
        <v>0</v>
      </c>
      <c r="H805" s="33"/>
      <c r="I805" s="33"/>
      <c r="J805" s="33"/>
      <c r="K805" s="1"/>
      <c r="L805" s="1" t="b">
        <v>0</v>
      </c>
      <c r="M805" s="1"/>
      <c r="N805" s="1" t="b">
        <v>0</v>
      </c>
    </row>
    <row r="806" spans="1:14">
      <c r="A806" s="29" t="str">
        <f t="shared" si="3"/>
        <v/>
      </c>
      <c r="B806" s="30"/>
      <c r="C806" s="30" t="str">
        <f>IFERROR(VLOOKUP($B806,' Fridge Tracking'!$A$3:$J$999,9,FALSE), "")</f>
        <v/>
      </c>
      <c r="D806" s="31" t="str">
        <f>IFERROR(VLOOKUP($B806,' Fridge Tracking'!$A$3:$J$999,8,FALSE), "")</f>
        <v/>
      </c>
      <c r="E806" s="31" t="str">
        <f>IFERROR(VLOOKUP($B806,' Fridge Tracking'!$A$3:$J$999,6,FALSE), "")</f>
        <v/>
      </c>
      <c r="F806" s="1" t="b">
        <v>0</v>
      </c>
      <c r="H806" s="33"/>
      <c r="I806" s="33"/>
      <c r="J806" s="33"/>
      <c r="K806" s="1"/>
      <c r="L806" s="1" t="b">
        <v>0</v>
      </c>
      <c r="M806" s="1"/>
      <c r="N806" s="1" t="b">
        <v>0</v>
      </c>
    </row>
    <row r="807" spans="1:14">
      <c r="A807" s="29" t="str">
        <f t="shared" si="3"/>
        <v/>
      </c>
      <c r="B807" s="30"/>
      <c r="C807" s="30" t="str">
        <f>IFERROR(VLOOKUP($B807,' Fridge Tracking'!$A$3:$J$999,9,FALSE), "")</f>
        <v/>
      </c>
      <c r="D807" s="31" t="str">
        <f>IFERROR(VLOOKUP($B807,' Fridge Tracking'!$A$3:$J$999,8,FALSE), "")</f>
        <v/>
      </c>
      <c r="E807" s="31" t="str">
        <f>IFERROR(VLOOKUP($B807,' Fridge Tracking'!$A$3:$J$999,6,FALSE), "")</f>
        <v/>
      </c>
      <c r="F807" s="1" t="b">
        <v>0</v>
      </c>
      <c r="H807" s="33"/>
      <c r="I807" s="33"/>
      <c r="J807" s="33"/>
      <c r="K807" s="1"/>
      <c r="L807" s="1" t="b">
        <v>0</v>
      </c>
      <c r="M807" s="1"/>
      <c r="N807" s="1" t="b">
        <v>0</v>
      </c>
    </row>
    <row r="808" spans="1:14">
      <c r="A808" s="29" t="str">
        <f t="shared" si="3"/>
        <v/>
      </c>
      <c r="B808" s="30"/>
      <c r="C808" s="30" t="str">
        <f>IFERROR(VLOOKUP($B808,' Fridge Tracking'!$A$3:$J$999,9,FALSE), "")</f>
        <v/>
      </c>
      <c r="D808" s="31" t="str">
        <f>IFERROR(VLOOKUP($B808,' Fridge Tracking'!$A$3:$J$999,8,FALSE), "")</f>
        <v/>
      </c>
      <c r="E808" s="31" t="str">
        <f>IFERROR(VLOOKUP($B808,' Fridge Tracking'!$A$3:$J$999,6,FALSE), "")</f>
        <v/>
      </c>
      <c r="F808" s="1" t="b">
        <v>0</v>
      </c>
      <c r="H808" s="33"/>
      <c r="I808" s="33"/>
      <c r="J808" s="33"/>
      <c r="K808" s="1"/>
      <c r="L808" s="1" t="b">
        <v>0</v>
      </c>
      <c r="M808" s="1"/>
      <c r="N808" s="1" t="b">
        <v>0</v>
      </c>
    </row>
    <row r="809" spans="1:14">
      <c r="A809" s="29" t="str">
        <f t="shared" si="3"/>
        <v/>
      </c>
      <c r="B809" s="30"/>
      <c r="C809" s="30" t="str">
        <f>IFERROR(VLOOKUP($B809,' Fridge Tracking'!$A$3:$J$999,9,FALSE), "")</f>
        <v/>
      </c>
      <c r="D809" s="31" t="str">
        <f>IFERROR(VLOOKUP($B809,' Fridge Tracking'!$A$3:$J$999,8,FALSE), "")</f>
        <v/>
      </c>
      <c r="E809" s="31" t="str">
        <f>IFERROR(VLOOKUP($B809,' Fridge Tracking'!$A$3:$J$999,6,FALSE), "")</f>
        <v/>
      </c>
      <c r="F809" s="1" t="b">
        <v>0</v>
      </c>
      <c r="H809" s="33"/>
      <c r="I809" s="33"/>
      <c r="J809" s="33"/>
      <c r="K809" s="1"/>
      <c r="L809" s="1" t="b">
        <v>0</v>
      </c>
      <c r="M809" s="1"/>
      <c r="N809" s="1" t="b">
        <v>0</v>
      </c>
    </row>
    <row r="810" spans="1:14">
      <c r="A810" s="29" t="str">
        <f t="shared" si="3"/>
        <v/>
      </c>
      <c r="B810" s="30"/>
      <c r="C810" s="30" t="str">
        <f>IFERROR(VLOOKUP($B810,' Fridge Tracking'!$A$3:$J$999,9,FALSE), "")</f>
        <v/>
      </c>
      <c r="D810" s="31" t="str">
        <f>IFERROR(VLOOKUP($B810,' Fridge Tracking'!$A$3:$J$999,8,FALSE), "")</f>
        <v/>
      </c>
      <c r="E810" s="31" t="str">
        <f>IFERROR(VLOOKUP($B810,' Fridge Tracking'!$A$3:$J$999,6,FALSE), "")</f>
        <v/>
      </c>
      <c r="F810" s="1" t="b">
        <v>0</v>
      </c>
      <c r="H810" s="33"/>
      <c r="I810" s="33"/>
      <c r="J810" s="33"/>
      <c r="K810" s="1"/>
      <c r="L810" s="1" t="b">
        <v>0</v>
      </c>
      <c r="M810" s="1"/>
      <c r="N810" s="1" t="b">
        <v>0</v>
      </c>
    </row>
    <row r="811" spans="1:14">
      <c r="A811" s="29" t="str">
        <f t="shared" si="3"/>
        <v/>
      </c>
      <c r="B811" s="30"/>
      <c r="C811" s="30" t="str">
        <f>IFERROR(VLOOKUP($B811,' Fridge Tracking'!$A$3:$J$999,9,FALSE), "")</f>
        <v/>
      </c>
      <c r="D811" s="31" t="str">
        <f>IFERROR(VLOOKUP($B811,' Fridge Tracking'!$A$3:$J$999,8,FALSE), "")</f>
        <v/>
      </c>
      <c r="E811" s="31" t="str">
        <f>IFERROR(VLOOKUP($B811,' Fridge Tracking'!$A$3:$J$999,6,FALSE), "")</f>
        <v/>
      </c>
      <c r="F811" s="1" t="b">
        <v>0</v>
      </c>
      <c r="H811" s="33"/>
      <c r="I811" s="33"/>
      <c r="J811" s="33"/>
      <c r="K811" s="1"/>
      <c r="L811" s="1" t="b">
        <v>0</v>
      </c>
      <c r="M811" s="1"/>
      <c r="N811" s="1" t="b">
        <v>0</v>
      </c>
    </row>
    <row r="812" spans="1:14">
      <c r="A812" s="29" t="str">
        <f t="shared" si="3"/>
        <v/>
      </c>
      <c r="B812" s="30"/>
      <c r="C812" s="30" t="str">
        <f>IFERROR(VLOOKUP($B812,' Fridge Tracking'!$A$3:$J$999,9,FALSE), "")</f>
        <v/>
      </c>
      <c r="D812" s="31" t="str">
        <f>IFERROR(VLOOKUP($B812,' Fridge Tracking'!$A$3:$J$999,8,FALSE), "")</f>
        <v/>
      </c>
      <c r="E812" s="31" t="str">
        <f>IFERROR(VLOOKUP($B812,' Fridge Tracking'!$A$3:$J$999,6,FALSE), "")</f>
        <v/>
      </c>
      <c r="F812" s="1" t="b">
        <v>0</v>
      </c>
      <c r="H812" s="33"/>
      <c r="I812" s="33"/>
      <c r="J812" s="33"/>
      <c r="K812" s="1"/>
      <c r="L812" s="1" t="b">
        <v>0</v>
      </c>
      <c r="M812" s="1"/>
      <c r="N812" s="1" t="b">
        <v>0</v>
      </c>
    </row>
    <row r="813" spans="1:14">
      <c r="A813" s="29" t="str">
        <f t="shared" si="3"/>
        <v/>
      </c>
      <c r="B813" s="30"/>
      <c r="C813" s="30" t="str">
        <f>IFERROR(VLOOKUP($B813,' Fridge Tracking'!$A$3:$J$999,9,FALSE), "")</f>
        <v/>
      </c>
      <c r="D813" s="31" t="str">
        <f>IFERROR(VLOOKUP($B813,' Fridge Tracking'!$A$3:$J$999,8,FALSE), "")</f>
        <v/>
      </c>
      <c r="E813" s="31" t="str">
        <f>IFERROR(VLOOKUP($B813,' Fridge Tracking'!$A$3:$J$999,6,FALSE), "")</f>
        <v/>
      </c>
      <c r="F813" s="1" t="b">
        <v>0</v>
      </c>
      <c r="H813" s="33"/>
      <c r="I813" s="33"/>
      <c r="J813" s="33"/>
      <c r="K813" s="1"/>
      <c r="L813" s="1" t="b">
        <v>0</v>
      </c>
      <c r="M813" s="1"/>
      <c r="N813" s="1" t="b">
        <v>0</v>
      </c>
    </row>
    <row r="814" spans="1:14">
      <c r="A814" s="29" t="str">
        <f t="shared" si="3"/>
        <v/>
      </c>
      <c r="B814" s="30"/>
      <c r="C814" s="30" t="str">
        <f>IFERROR(VLOOKUP($B814,' Fridge Tracking'!$A$3:$J$999,9,FALSE), "")</f>
        <v/>
      </c>
      <c r="D814" s="31" t="str">
        <f>IFERROR(VLOOKUP($B814,' Fridge Tracking'!$A$3:$J$999,8,FALSE), "")</f>
        <v/>
      </c>
      <c r="E814" s="31" t="str">
        <f>IFERROR(VLOOKUP($B814,' Fridge Tracking'!$A$3:$J$999,6,FALSE), "")</f>
        <v/>
      </c>
      <c r="F814" s="1" t="b">
        <v>0</v>
      </c>
      <c r="H814" s="33"/>
      <c r="I814" s="33"/>
      <c r="J814" s="33"/>
      <c r="K814" s="1"/>
      <c r="L814" s="1" t="b">
        <v>0</v>
      </c>
      <c r="M814" s="1"/>
      <c r="N814" s="1" t="b">
        <v>0</v>
      </c>
    </row>
    <row r="815" spans="1:14">
      <c r="A815" s="29" t="str">
        <f t="shared" si="3"/>
        <v/>
      </c>
      <c r="B815" s="30"/>
      <c r="C815" s="30" t="str">
        <f>IFERROR(VLOOKUP($B815,' Fridge Tracking'!$A$3:$J$999,9,FALSE), "")</f>
        <v/>
      </c>
      <c r="D815" s="31" t="str">
        <f>IFERROR(VLOOKUP($B815,' Fridge Tracking'!$A$3:$J$999,8,FALSE), "")</f>
        <v/>
      </c>
      <c r="E815" s="31" t="str">
        <f>IFERROR(VLOOKUP($B815,' Fridge Tracking'!$A$3:$J$999,6,FALSE), "")</f>
        <v/>
      </c>
      <c r="F815" s="1" t="b">
        <v>0</v>
      </c>
      <c r="H815" s="33"/>
      <c r="I815" s="33"/>
      <c r="J815" s="33"/>
      <c r="K815" s="1"/>
      <c r="L815" s="1" t="b">
        <v>0</v>
      </c>
      <c r="M815" s="1"/>
      <c r="N815" s="1" t="b">
        <v>0</v>
      </c>
    </row>
    <row r="816" spans="1:14">
      <c r="A816" s="29" t="str">
        <f t="shared" si="3"/>
        <v/>
      </c>
      <c r="B816" s="30"/>
      <c r="C816" s="30" t="str">
        <f>IFERROR(VLOOKUP($B816,' Fridge Tracking'!$A$3:$J$999,9,FALSE), "")</f>
        <v/>
      </c>
      <c r="D816" s="31" t="str">
        <f>IFERROR(VLOOKUP($B816,' Fridge Tracking'!$A$3:$J$999,8,FALSE), "")</f>
        <v/>
      </c>
      <c r="E816" s="31" t="str">
        <f>IFERROR(VLOOKUP($B816,' Fridge Tracking'!$A$3:$J$999,6,FALSE), "")</f>
        <v/>
      </c>
      <c r="F816" s="1" t="b">
        <v>0</v>
      </c>
      <c r="H816" s="33"/>
      <c r="I816" s="33"/>
      <c r="J816" s="33"/>
      <c r="K816" s="1"/>
      <c r="L816" s="1" t="b">
        <v>0</v>
      </c>
      <c r="M816" s="1"/>
      <c r="N816" s="1" t="b">
        <v>0</v>
      </c>
    </row>
    <row r="817" spans="1:14">
      <c r="A817" s="29" t="str">
        <f t="shared" si="3"/>
        <v/>
      </c>
      <c r="B817" s="30"/>
      <c r="C817" s="30" t="str">
        <f>IFERROR(VLOOKUP($B817,' Fridge Tracking'!$A$3:$J$999,9,FALSE), "")</f>
        <v/>
      </c>
      <c r="D817" s="31" t="str">
        <f>IFERROR(VLOOKUP($B817,' Fridge Tracking'!$A$3:$J$999,8,FALSE), "")</f>
        <v/>
      </c>
      <c r="E817" s="31" t="str">
        <f>IFERROR(VLOOKUP($B817,' Fridge Tracking'!$A$3:$J$999,6,FALSE), "")</f>
        <v/>
      </c>
      <c r="F817" s="1" t="b">
        <v>0</v>
      </c>
      <c r="H817" s="33"/>
      <c r="I817" s="33"/>
      <c r="J817" s="33"/>
      <c r="K817" s="1"/>
      <c r="L817" s="1" t="b">
        <v>0</v>
      </c>
      <c r="M817" s="1"/>
      <c r="N817" s="1" t="b">
        <v>0</v>
      </c>
    </row>
    <row r="818" spans="1:14">
      <c r="A818" s="29" t="str">
        <f t="shared" si="3"/>
        <v/>
      </c>
      <c r="B818" s="30"/>
      <c r="C818" s="30" t="str">
        <f>IFERROR(VLOOKUP($B818,' Fridge Tracking'!$A$3:$J$999,9,FALSE), "")</f>
        <v/>
      </c>
      <c r="D818" s="31" t="str">
        <f>IFERROR(VLOOKUP($B818,' Fridge Tracking'!$A$3:$J$999,8,FALSE), "")</f>
        <v/>
      </c>
      <c r="E818" s="31" t="str">
        <f>IFERROR(VLOOKUP($B818,' Fridge Tracking'!$A$3:$J$999,6,FALSE), "")</f>
        <v/>
      </c>
      <c r="F818" s="1" t="b">
        <v>0</v>
      </c>
      <c r="H818" s="33"/>
      <c r="I818" s="33"/>
      <c r="J818" s="33"/>
      <c r="K818" s="1"/>
      <c r="L818" s="1" t="b">
        <v>0</v>
      </c>
      <c r="M818" s="1"/>
      <c r="N818" s="1" t="b">
        <v>0</v>
      </c>
    </row>
    <row r="819" spans="1:14">
      <c r="A819" s="29" t="str">
        <f t="shared" si="3"/>
        <v/>
      </c>
      <c r="B819" s="30"/>
      <c r="C819" s="30" t="str">
        <f>IFERROR(VLOOKUP($B819,' Fridge Tracking'!$A$3:$J$999,9,FALSE), "")</f>
        <v/>
      </c>
      <c r="D819" s="31" t="str">
        <f>IFERROR(VLOOKUP($B819,' Fridge Tracking'!$A$3:$J$999,8,FALSE), "")</f>
        <v/>
      </c>
      <c r="E819" s="31" t="str">
        <f>IFERROR(VLOOKUP($B819,' Fridge Tracking'!$A$3:$J$999,6,FALSE), "")</f>
        <v/>
      </c>
      <c r="F819" s="1" t="b">
        <v>0</v>
      </c>
      <c r="H819" s="33"/>
      <c r="I819" s="33"/>
      <c r="J819" s="33"/>
      <c r="K819" s="1"/>
      <c r="L819" s="1" t="b">
        <v>0</v>
      </c>
      <c r="M819" s="1"/>
      <c r="N819" s="1" t="b">
        <v>0</v>
      </c>
    </row>
    <row r="820" spans="1:14">
      <c r="A820" s="29" t="str">
        <f t="shared" si="3"/>
        <v/>
      </c>
      <c r="B820" s="30"/>
      <c r="C820" s="30" t="str">
        <f>IFERROR(VLOOKUP($B820,' Fridge Tracking'!$A$3:$J$999,9,FALSE), "")</f>
        <v/>
      </c>
      <c r="D820" s="31" t="str">
        <f>IFERROR(VLOOKUP($B820,' Fridge Tracking'!$A$3:$J$999,8,FALSE), "")</f>
        <v/>
      </c>
      <c r="E820" s="31" t="str">
        <f>IFERROR(VLOOKUP($B820,' Fridge Tracking'!$A$3:$J$999,6,FALSE), "")</f>
        <v/>
      </c>
      <c r="F820" s="1" t="b">
        <v>0</v>
      </c>
      <c r="H820" s="33"/>
      <c r="I820" s="33"/>
      <c r="J820" s="33"/>
      <c r="K820" s="1"/>
      <c r="L820" s="1" t="b">
        <v>0</v>
      </c>
      <c r="M820" s="1"/>
      <c r="N820" s="1" t="b">
        <v>0</v>
      </c>
    </row>
    <row r="821" spans="1:14">
      <c r="A821" s="29" t="str">
        <f t="shared" si="3"/>
        <v/>
      </c>
      <c r="B821" s="30"/>
      <c r="C821" s="30" t="str">
        <f>IFERROR(VLOOKUP($B821,' Fridge Tracking'!$A$3:$J$999,9,FALSE), "")</f>
        <v/>
      </c>
      <c r="D821" s="31" t="str">
        <f>IFERROR(VLOOKUP($B821,' Fridge Tracking'!$A$3:$J$999,8,FALSE), "")</f>
        <v/>
      </c>
      <c r="E821" s="31" t="str">
        <f>IFERROR(VLOOKUP($B821,' Fridge Tracking'!$A$3:$J$999,6,FALSE), "")</f>
        <v/>
      </c>
      <c r="F821" s="1" t="b">
        <v>0</v>
      </c>
      <c r="H821" s="33"/>
      <c r="I821" s="33"/>
      <c r="J821" s="33"/>
      <c r="K821" s="1"/>
      <c r="L821" s="1" t="b">
        <v>0</v>
      </c>
      <c r="M821" s="1"/>
      <c r="N821" s="1" t="b">
        <v>0</v>
      </c>
    </row>
    <row r="822" spans="1:14">
      <c r="A822" s="29" t="str">
        <f t="shared" si="3"/>
        <v/>
      </c>
      <c r="B822" s="30"/>
      <c r="C822" s="30" t="str">
        <f>IFERROR(VLOOKUP($B822,' Fridge Tracking'!$A$3:$J$999,9,FALSE), "")</f>
        <v/>
      </c>
      <c r="D822" s="31" t="str">
        <f>IFERROR(VLOOKUP($B822,' Fridge Tracking'!$A$3:$J$999,8,FALSE), "")</f>
        <v/>
      </c>
      <c r="E822" s="31" t="str">
        <f>IFERROR(VLOOKUP($B822,' Fridge Tracking'!$A$3:$J$999,6,FALSE), "")</f>
        <v/>
      </c>
      <c r="F822" s="1" t="b">
        <v>0</v>
      </c>
      <c r="H822" s="33"/>
      <c r="I822" s="33"/>
      <c r="J822" s="33"/>
      <c r="K822" s="1"/>
      <c r="L822" s="1" t="b">
        <v>0</v>
      </c>
      <c r="M822" s="1"/>
      <c r="N822" s="1" t="b">
        <v>0</v>
      </c>
    </row>
    <row r="823" spans="1:14">
      <c r="A823" s="29" t="str">
        <f t="shared" si="3"/>
        <v/>
      </c>
      <c r="B823" s="30"/>
      <c r="C823" s="30" t="str">
        <f>IFERROR(VLOOKUP($B823,' Fridge Tracking'!$A$3:$J$999,9,FALSE), "")</f>
        <v/>
      </c>
      <c r="D823" s="31" t="str">
        <f>IFERROR(VLOOKUP($B823,' Fridge Tracking'!$A$3:$J$999,8,FALSE), "")</f>
        <v/>
      </c>
      <c r="E823" s="31" t="str">
        <f>IFERROR(VLOOKUP($B823,' Fridge Tracking'!$A$3:$J$999,6,FALSE), "")</f>
        <v/>
      </c>
      <c r="F823" s="1" t="b">
        <v>0</v>
      </c>
      <c r="H823" s="33"/>
      <c r="I823" s="33"/>
      <c r="J823" s="33"/>
      <c r="K823" s="1"/>
      <c r="L823" s="1" t="b">
        <v>0</v>
      </c>
      <c r="M823" s="1"/>
      <c r="N823" s="1" t="b">
        <v>0</v>
      </c>
    </row>
    <row r="824" spans="1:14">
      <c r="A824" s="29" t="str">
        <f t="shared" si="3"/>
        <v/>
      </c>
      <c r="B824" s="30"/>
      <c r="C824" s="30" t="str">
        <f>IFERROR(VLOOKUP($B824,' Fridge Tracking'!$A$3:$J$999,9,FALSE), "")</f>
        <v/>
      </c>
      <c r="D824" s="31" t="str">
        <f>IFERROR(VLOOKUP($B824,' Fridge Tracking'!$A$3:$J$999,8,FALSE), "")</f>
        <v/>
      </c>
      <c r="E824" s="31" t="str">
        <f>IFERROR(VLOOKUP($B824,' Fridge Tracking'!$A$3:$J$999,6,FALSE), "")</f>
        <v/>
      </c>
      <c r="F824" s="1" t="b">
        <v>0</v>
      </c>
      <c r="H824" s="33"/>
      <c r="I824" s="33"/>
      <c r="J824" s="33"/>
      <c r="K824" s="1"/>
      <c r="L824" s="1" t="b">
        <v>0</v>
      </c>
      <c r="M824" s="1"/>
      <c r="N824" s="1" t="b">
        <v>0</v>
      </c>
    </row>
    <row r="825" spans="1:14">
      <c r="A825" s="29" t="str">
        <f t="shared" si="3"/>
        <v/>
      </c>
      <c r="B825" s="30"/>
      <c r="C825" s="30" t="str">
        <f>IFERROR(VLOOKUP($B825,' Fridge Tracking'!$A$3:$J$999,9,FALSE), "")</f>
        <v/>
      </c>
      <c r="D825" s="31" t="str">
        <f>IFERROR(VLOOKUP($B825,' Fridge Tracking'!$A$3:$J$999,8,FALSE), "")</f>
        <v/>
      </c>
      <c r="E825" s="31" t="str">
        <f>IFERROR(VLOOKUP($B825,' Fridge Tracking'!$A$3:$J$999,6,FALSE), "")</f>
        <v/>
      </c>
      <c r="F825" s="1" t="b">
        <v>0</v>
      </c>
      <c r="H825" s="33"/>
      <c r="I825" s="33"/>
      <c r="J825" s="33"/>
      <c r="K825" s="1"/>
      <c r="L825" s="1" t="b">
        <v>0</v>
      </c>
      <c r="M825" s="1"/>
      <c r="N825" s="1" t="b">
        <v>0</v>
      </c>
    </row>
    <row r="826" spans="1:14">
      <c r="A826" s="29" t="str">
        <f t="shared" si="3"/>
        <v/>
      </c>
      <c r="B826" s="30"/>
      <c r="C826" s="30" t="str">
        <f>IFERROR(VLOOKUP($B826,' Fridge Tracking'!$A$3:$J$999,9,FALSE), "")</f>
        <v/>
      </c>
      <c r="D826" s="31" t="str">
        <f>IFERROR(VLOOKUP($B826,' Fridge Tracking'!$A$3:$J$999,8,FALSE), "")</f>
        <v/>
      </c>
      <c r="E826" s="31" t="str">
        <f>IFERROR(VLOOKUP($B826,' Fridge Tracking'!$A$3:$J$999,6,FALSE), "")</f>
        <v/>
      </c>
      <c r="F826" s="1" t="b">
        <v>0</v>
      </c>
      <c r="H826" s="33"/>
      <c r="I826" s="33"/>
      <c r="J826" s="33"/>
      <c r="K826" s="1"/>
      <c r="L826" s="1" t="b">
        <v>0</v>
      </c>
      <c r="M826" s="1"/>
      <c r="N826" s="1" t="b">
        <v>0</v>
      </c>
    </row>
    <row r="827" spans="1:14">
      <c r="A827" s="29" t="str">
        <f t="shared" si="3"/>
        <v/>
      </c>
      <c r="B827" s="30"/>
      <c r="C827" s="30" t="str">
        <f>IFERROR(VLOOKUP($B827,' Fridge Tracking'!$A$3:$J$999,9,FALSE), "")</f>
        <v/>
      </c>
      <c r="D827" s="31" t="str">
        <f>IFERROR(VLOOKUP($B827,' Fridge Tracking'!$A$3:$J$999,8,FALSE), "")</f>
        <v/>
      </c>
      <c r="E827" s="31" t="str">
        <f>IFERROR(VLOOKUP($B827,' Fridge Tracking'!$A$3:$J$999,6,FALSE), "")</f>
        <v/>
      </c>
      <c r="F827" s="1" t="b">
        <v>0</v>
      </c>
      <c r="H827" s="33"/>
      <c r="I827" s="33"/>
      <c r="J827" s="33"/>
      <c r="K827" s="1"/>
      <c r="L827" s="1" t="b">
        <v>0</v>
      </c>
      <c r="M827" s="1"/>
      <c r="N827" s="1" t="b">
        <v>0</v>
      </c>
    </row>
    <row r="828" spans="1:14">
      <c r="A828" s="29" t="str">
        <f t="shared" si="3"/>
        <v/>
      </c>
      <c r="B828" s="30"/>
      <c r="C828" s="30" t="str">
        <f>IFERROR(VLOOKUP($B828,' Fridge Tracking'!$A$3:$J$999,9,FALSE), "")</f>
        <v/>
      </c>
      <c r="D828" s="31" t="str">
        <f>IFERROR(VLOOKUP($B828,' Fridge Tracking'!$A$3:$J$999,8,FALSE), "")</f>
        <v/>
      </c>
      <c r="E828" s="31" t="str">
        <f>IFERROR(VLOOKUP($B828,' Fridge Tracking'!$A$3:$J$999,6,FALSE), "")</f>
        <v/>
      </c>
      <c r="F828" s="1" t="b">
        <v>0</v>
      </c>
      <c r="H828" s="33"/>
      <c r="I828" s="33"/>
      <c r="J828" s="33"/>
      <c r="K828" s="1"/>
      <c r="L828" s="1" t="b">
        <v>0</v>
      </c>
      <c r="M828" s="1"/>
      <c r="N828" s="1" t="b">
        <v>0</v>
      </c>
    </row>
    <row r="829" spans="1:14">
      <c r="A829" s="29" t="str">
        <f t="shared" si="3"/>
        <v/>
      </c>
      <c r="B829" s="30"/>
      <c r="C829" s="30" t="str">
        <f>IFERROR(VLOOKUP($B829,' Fridge Tracking'!$A$3:$J$999,9,FALSE), "")</f>
        <v/>
      </c>
      <c r="D829" s="31" t="str">
        <f>IFERROR(VLOOKUP($B829,' Fridge Tracking'!$A$3:$J$999,8,FALSE), "")</f>
        <v/>
      </c>
      <c r="E829" s="31" t="str">
        <f>IFERROR(VLOOKUP($B829,' Fridge Tracking'!$A$3:$J$999,6,FALSE), "")</f>
        <v/>
      </c>
      <c r="F829" s="1" t="b">
        <v>0</v>
      </c>
      <c r="H829" s="33"/>
      <c r="I829" s="33"/>
      <c r="J829" s="33"/>
      <c r="K829" s="1"/>
      <c r="L829" s="1" t="b">
        <v>0</v>
      </c>
      <c r="M829" s="1"/>
      <c r="N829" s="1" t="b">
        <v>0</v>
      </c>
    </row>
    <row r="830" spans="1:14">
      <c r="A830" s="29" t="str">
        <f t="shared" si="3"/>
        <v/>
      </c>
      <c r="B830" s="30"/>
      <c r="C830" s="30" t="str">
        <f>IFERROR(VLOOKUP($B830,' Fridge Tracking'!$A$3:$J$999,9,FALSE), "")</f>
        <v/>
      </c>
      <c r="D830" s="31" t="str">
        <f>IFERROR(VLOOKUP($B830,' Fridge Tracking'!$A$3:$J$999,8,FALSE), "")</f>
        <v/>
      </c>
      <c r="E830" s="31" t="str">
        <f>IFERROR(VLOOKUP($B830,' Fridge Tracking'!$A$3:$J$999,6,FALSE), "")</f>
        <v/>
      </c>
      <c r="F830" s="1" t="b">
        <v>0</v>
      </c>
      <c r="H830" s="33"/>
      <c r="I830" s="33"/>
      <c r="J830" s="33"/>
      <c r="K830" s="1"/>
      <c r="L830" s="1" t="b">
        <v>0</v>
      </c>
      <c r="M830" s="1"/>
      <c r="N830" s="1" t="b">
        <v>0</v>
      </c>
    </row>
    <row r="831" spans="1:14">
      <c r="A831" s="29" t="str">
        <f t="shared" si="3"/>
        <v/>
      </c>
      <c r="B831" s="30"/>
      <c r="C831" s="30" t="str">
        <f>IFERROR(VLOOKUP($B831,' Fridge Tracking'!$A$3:$J$999,9,FALSE), "")</f>
        <v/>
      </c>
      <c r="D831" s="31" t="str">
        <f>IFERROR(VLOOKUP($B831,' Fridge Tracking'!$A$3:$J$999,8,FALSE), "")</f>
        <v/>
      </c>
      <c r="E831" s="31" t="str">
        <f>IFERROR(VLOOKUP($B831,' Fridge Tracking'!$A$3:$J$999,6,FALSE), "")</f>
        <v/>
      </c>
      <c r="F831" s="1" t="b">
        <v>0</v>
      </c>
      <c r="H831" s="33"/>
      <c r="I831" s="33"/>
      <c r="J831" s="33"/>
      <c r="K831" s="1"/>
      <c r="L831" s="1" t="b">
        <v>0</v>
      </c>
      <c r="M831" s="1"/>
      <c r="N831" s="1" t="b">
        <v>0</v>
      </c>
    </row>
    <row r="832" spans="1:14">
      <c r="A832" s="29" t="str">
        <f t="shared" si="3"/>
        <v/>
      </c>
      <c r="B832" s="30"/>
      <c r="C832" s="30" t="str">
        <f>IFERROR(VLOOKUP($B832,' Fridge Tracking'!$A$3:$J$999,9,FALSE), "")</f>
        <v/>
      </c>
      <c r="D832" s="31" t="str">
        <f>IFERROR(VLOOKUP($B832,' Fridge Tracking'!$A$3:$J$999,8,FALSE), "")</f>
        <v/>
      </c>
      <c r="E832" s="31" t="str">
        <f>IFERROR(VLOOKUP($B832,' Fridge Tracking'!$A$3:$J$999,6,FALSE), "")</f>
        <v/>
      </c>
      <c r="F832" s="1" t="b">
        <v>0</v>
      </c>
      <c r="H832" s="33"/>
      <c r="I832" s="33"/>
      <c r="J832" s="33"/>
      <c r="K832" s="1"/>
      <c r="L832" s="1" t="b">
        <v>0</v>
      </c>
      <c r="M832" s="1"/>
      <c r="N832" s="1" t="b">
        <v>0</v>
      </c>
    </row>
    <row r="833" spans="1:14">
      <c r="A833" s="29" t="str">
        <f t="shared" si="3"/>
        <v/>
      </c>
      <c r="B833" s="30"/>
      <c r="C833" s="30" t="str">
        <f>IFERROR(VLOOKUP($B833,' Fridge Tracking'!$A$3:$J$999,9,FALSE), "")</f>
        <v/>
      </c>
      <c r="D833" s="31" t="str">
        <f>IFERROR(VLOOKUP($B833,' Fridge Tracking'!$A$3:$J$999,8,FALSE), "")</f>
        <v/>
      </c>
      <c r="E833" s="31" t="str">
        <f>IFERROR(VLOOKUP($B833,' Fridge Tracking'!$A$3:$J$999,6,FALSE), "")</f>
        <v/>
      </c>
      <c r="F833" s="1" t="b">
        <v>0</v>
      </c>
      <c r="H833" s="33"/>
      <c r="I833" s="33"/>
      <c r="J833" s="33"/>
      <c r="K833" s="1"/>
      <c r="L833" s="1" t="b">
        <v>0</v>
      </c>
      <c r="M833" s="1"/>
      <c r="N833" s="1" t="b">
        <v>0</v>
      </c>
    </row>
    <row r="834" spans="1:14">
      <c r="A834" s="29" t="str">
        <f t="shared" si="3"/>
        <v/>
      </c>
      <c r="B834" s="30"/>
      <c r="C834" s="30" t="str">
        <f>IFERROR(VLOOKUP($B834,' Fridge Tracking'!$A$3:$J$999,9,FALSE), "")</f>
        <v/>
      </c>
      <c r="D834" s="31" t="str">
        <f>IFERROR(VLOOKUP($B834,' Fridge Tracking'!$A$3:$J$999,8,FALSE), "")</f>
        <v/>
      </c>
      <c r="E834" s="31" t="str">
        <f>IFERROR(VLOOKUP($B834,' Fridge Tracking'!$A$3:$J$999,6,FALSE), "")</f>
        <v/>
      </c>
      <c r="F834" s="1" t="b">
        <v>0</v>
      </c>
      <c r="H834" s="33"/>
      <c r="I834" s="33"/>
      <c r="J834" s="33"/>
      <c r="K834" s="1"/>
      <c r="L834" s="1" t="b">
        <v>0</v>
      </c>
      <c r="M834" s="1"/>
      <c r="N834" s="1" t="b">
        <v>0</v>
      </c>
    </row>
    <row r="835" spans="1:14">
      <c r="A835" s="29" t="str">
        <f t="shared" si="3"/>
        <v/>
      </c>
      <c r="B835" s="30"/>
      <c r="C835" s="30" t="str">
        <f>IFERROR(VLOOKUP($B835,' Fridge Tracking'!$A$3:$J$999,9,FALSE), "")</f>
        <v/>
      </c>
      <c r="D835" s="31" t="str">
        <f>IFERROR(VLOOKUP($B835,' Fridge Tracking'!$A$3:$J$999,8,FALSE), "")</f>
        <v/>
      </c>
      <c r="E835" s="31" t="str">
        <f>IFERROR(VLOOKUP($B835,' Fridge Tracking'!$A$3:$J$999,6,FALSE), "")</f>
        <v/>
      </c>
      <c r="F835" s="1" t="b">
        <v>0</v>
      </c>
      <c r="H835" s="33"/>
      <c r="I835" s="33"/>
      <c r="J835" s="33"/>
      <c r="K835" s="1"/>
      <c r="L835" s="1" t="b">
        <v>0</v>
      </c>
      <c r="M835" s="1"/>
      <c r="N835" s="1" t="b">
        <v>0</v>
      </c>
    </row>
    <row r="836" spans="1:14">
      <c r="A836" s="29" t="str">
        <f t="shared" si="3"/>
        <v/>
      </c>
      <c r="B836" s="30"/>
      <c r="C836" s="30" t="str">
        <f>IFERROR(VLOOKUP($B836,' Fridge Tracking'!$A$3:$J$999,9,FALSE), "")</f>
        <v/>
      </c>
      <c r="D836" s="31" t="str">
        <f>IFERROR(VLOOKUP($B836,' Fridge Tracking'!$A$3:$J$999,8,FALSE), "")</f>
        <v/>
      </c>
      <c r="E836" s="31" t="str">
        <f>IFERROR(VLOOKUP($B836,' Fridge Tracking'!$A$3:$J$999,6,FALSE), "")</f>
        <v/>
      </c>
      <c r="F836" s="1" t="b">
        <v>0</v>
      </c>
      <c r="H836" s="33"/>
      <c r="I836" s="33"/>
      <c r="J836" s="33"/>
      <c r="K836" s="1"/>
      <c r="L836" s="1" t="b">
        <v>0</v>
      </c>
      <c r="M836" s="1"/>
      <c r="N836" s="1" t="b">
        <v>0</v>
      </c>
    </row>
    <row r="837" spans="1:14">
      <c r="A837" s="29" t="str">
        <f t="shared" si="3"/>
        <v/>
      </c>
      <c r="B837" s="30"/>
      <c r="C837" s="30" t="str">
        <f>IFERROR(VLOOKUP($B837,' Fridge Tracking'!$A$3:$J$999,9,FALSE), "")</f>
        <v/>
      </c>
      <c r="D837" s="31" t="str">
        <f>IFERROR(VLOOKUP($B837,' Fridge Tracking'!$A$3:$J$999,8,FALSE), "")</f>
        <v/>
      </c>
      <c r="E837" s="31" t="str">
        <f>IFERROR(VLOOKUP($B837,' Fridge Tracking'!$A$3:$J$999,6,FALSE), "")</f>
        <v/>
      </c>
      <c r="F837" s="1" t="b">
        <v>0</v>
      </c>
      <c r="H837" s="33"/>
      <c r="I837" s="33"/>
      <c r="J837" s="33"/>
      <c r="K837" s="1"/>
      <c r="L837" s="1" t="b">
        <v>0</v>
      </c>
      <c r="M837" s="1"/>
      <c r="N837" s="1" t="b">
        <v>0</v>
      </c>
    </row>
    <row r="838" spans="1:14">
      <c r="A838" s="29" t="str">
        <f t="shared" si="3"/>
        <v/>
      </c>
      <c r="B838" s="30"/>
      <c r="C838" s="30" t="str">
        <f>IFERROR(VLOOKUP($B838,' Fridge Tracking'!$A$3:$J$999,9,FALSE), "")</f>
        <v/>
      </c>
      <c r="D838" s="31" t="str">
        <f>IFERROR(VLOOKUP($B838,' Fridge Tracking'!$A$3:$J$999,8,FALSE), "")</f>
        <v/>
      </c>
      <c r="E838" s="31" t="str">
        <f>IFERROR(VLOOKUP($B838,' Fridge Tracking'!$A$3:$J$999,6,FALSE), "")</f>
        <v/>
      </c>
      <c r="F838" s="1" t="b">
        <v>0</v>
      </c>
      <c r="H838" s="33"/>
      <c r="I838" s="33"/>
      <c r="J838" s="33"/>
      <c r="K838" s="1"/>
      <c r="L838" s="1" t="b">
        <v>0</v>
      </c>
      <c r="M838" s="1"/>
      <c r="N838" s="1" t="b">
        <v>0</v>
      </c>
    </row>
    <row r="839" spans="1:14">
      <c r="A839" s="29" t="str">
        <f t="shared" si="3"/>
        <v/>
      </c>
      <c r="B839" s="30"/>
      <c r="C839" s="30" t="str">
        <f>IFERROR(VLOOKUP($B839,' Fridge Tracking'!$A$3:$J$999,9,FALSE), "")</f>
        <v/>
      </c>
      <c r="D839" s="31" t="str">
        <f>IFERROR(VLOOKUP($B839,' Fridge Tracking'!$A$3:$J$999,8,FALSE), "")</f>
        <v/>
      </c>
      <c r="E839" s="31" t="str">
        <f>IFERROR(VLOOKUP($B839,' Fridge Tracking'!$A$3:$J$999,6,FALSE), "")</f>
        <v/>
      </c>
      <c r="F839" s="1" t="b">
        <v>0</v>
      </c>
      <c r="H839" s="33"/>
      <c r="I839" s="33"/>
      <c r="J839" s="33"/>
      <c r="K839" s="1"/>
      <c r="L839" s="1" t="b">
        <v>0</v>
      </c>
      <c r="M839" s="1"/>
      <c r="N839" s="1" t="b">
        <v>0</v>
      </c>
    </row>
    <row r="840" spans="1:14">
      <c r="A840" s="29" t="str">
        <f t="shared" si="3"/>
        <v/>
      </c>
      <c r="B840" s="30"/>
      <c r="C840" s="30" t="str">
        <f>IFERROR(VLOOKUP($B840,' Fridge Tracking'!$A$3:$J$999,9,FALSE), "")</f>
        <v/>
      </c>
      <c r="D840" s="31" t="str">
        <f>IFERROR(VLOOKUP($B840,' Fridge Tracking'!$A$3:$J$999,8,FALSE), "")</f>
        <v/>
      </c>
      <c r="E840" s="31" t="str">
        <f>IFERROR(VLOOKUP($B840,' Fridge Tracking'!$A$3:$J$999,6,FALSE), "")</f>
        <v/>
      </c>
      <c r="F840" s="1" t="b">
        <v>0</v>
      </c>
      <c r="H840" s="33"/>
      <c r="I840" s="33"/>
      <c r="J840" s="33"/>
      <c r="K840" s="1"/>
      <c r="L840" s="1" t="b">
        <v>0</v>
      </c>
      <c r="M840" s="1"/>
      <c r="N840" s="1" t="b">
        <v>0</v>
      </c>
    </row>
    <row r="841" spans="1:14">
      <c r="A841" s="29" t="str">
        <f t="shared" si="3"/>
        <v/>
      </c>
      <c r="B841" s="30"/>
      <c r="C841" s="30" t="str">
        <f>IFERROR(VLOOKUP($B841,' Fridge Tracking'!$A$3:$J$999,9,FALSE), "")</f>
        <v/>
      </c>
      <c r="D841" s="31" t="str">
        <f>IFERROR(VLOOKUP($B841,' Fridge Tracking'!$A$3:$J$999,8,FALSE), "")</f>
        <v/>
      </c>
      <c r="E841" s="31" t="str">
        <f>IFERROR(VLOOKUP($B841,' Fridge Tracking'!$A$3:$J$999,6,FALSE), "")</f>
        <v/>
      </c>
      <c r="F841" s="1" t="b">
        <v>0</v>
      </c>
      <c r="H841" s="33"/>
      <c r="I841" s="33"/>
      <c r="J841" s="33"/>
      <c r="K841" s="1"/>
      <c r="L841" s="1" t="b">
        <v>0</v>
      </c>
      <c r="M841" s="1"/>
      <c r="N841" s="1" t="b">
        <v>0</v>
      </c>
    </row>
    <row r="842" spans="1:14">
      <c r="A842" s="29" t="str">
        <f t="shared" si="3"/>
        <v/>
      </c>
      <c r="B842" s="30"/>
      <c r="C842" s="30" t="str">
        <f>IFERROR(VLOOKUP($B842,' Fridge Tracking'!$A$3:$J$999,9,FALSE), "")</f>
        <v/>
      </c>
      <c r="D842" s="31" t="str">
        <f>IFERROR(VLOOKUP($B842,' Fridge Tracking'!$A$3:$J$999,8,FALSE), "")</f>
        <v/>
      </c>
      <c r="E842" s="31" t="str">
        <f>IFERROR(VLOOKUP($B842,' Fridge Tracking'!$A$3:$J$999,6,FALSE), "")</f>
        <v/>
      </c>
      <c r="F842" s="1" t="b">
        <v>0</v>
      </c>
      <c r="H842" s="33"/>
      <c r="I842" s="33"/>
      <c r="J842" s="33"/>
      <c r="K842" s="1"/>
      <c r="L842" s="1" t="b">
        <v>0</v>
      </c>
      <c r="M842" s="1"/>
      <c r="N842" s="1" t="b">
        <v>0</v>
      </c>
    </row>
    <row r="843" spans="1:14">
      <c r="A843" s="29" t="str">
        <f t="shared" si="3"/>
        <v/>
      </c>
      <c r="B843" s="30"/>
      <c r="C843" s="30" t="str">
        <f>IFERROR(VLOOKUP($B843,' Fridge Tracking'!$A$3:$J$999,9,FALSE), "")</f>
        <v/>
      </c>
      <c r="D843" s="31" t="str">
        <f>IFERROR(VLOOKUP($B843,' Fridge Tracking'!$A$3:$J$999,8,FALSE), "")</f>
        <v/>
      </c>
      <c r="E843" s="31" t="str">
        <f>IFERROR(VLOOKUP($B843,' Fridge Tracking'!$A$3:$J$999,6,FALSE), "")</f>
        <v/>
      </c>
      <c r="F843" s="1" t="b">
        <v>0</v>
      </c>
      <c r="H843" s="33"/>
      <c r="I843" s="33"/>
      <c r="J843" s="33"/>
      <c r="K843" s="1"/>
      <c r="L843" s="1" t="b">
        <v>0</v>
      </c>
      <c r="M843" s="1"/>
      <c r="N843" s="1" t="b">
        <v>0</v>
      </c>
    </row>
    <row r="844" spans="1:14">
      <c r="A844" s="29" t="str">
        <f t="shared" si="3"/>
        <v/>
      </c>
      <c r="B844" s="30"/>
      <c r="C844" s="30" t="str">
        <f>IFERROR(VLOOKUP($B844,' Fridge Tracking'!$A$3:$J$999,9,FALSE), "")</f>
        <v/>
      </c>
      <c r="D844" s="31" t="str">
        <f>IFERROR(VLOOKUP($B844,' Fridge Tracking'!$A$3:$J$999,8,FALSE), "")</f>
        <v/>
      </c>
      <c r="E844" s="31" t="str">
        <f>IFERROR(VLOOKUP($B844,' Fridge Tracking'!$A$3:$J$999,6,FALSE), "")</f>
        <v/>
      </c>
      <c r="F844" s="1" t="b">
        <v>0</v>
      </c>
      <c r="H844" s="33"/>
      <c r="I844" s="33"/>
      <c r="J844" s="33"/>
      <c r="K844" s="1"/>
      <c r="L844" s="1" t="b">
        <v>0</v>
      </c>
      <c r="M844" s="1"/>
      <c r="N844" s="1" t="b">
        <v>0</v>
      </c>
    </row>
    <row r="845" spans="1:14">
      <c r="A845" s="29" t="str">
        <f t="shared" si="3"/>
        <v/>
      </c>
      <c r="B845" s="30"/>
      <c r="C845" s="30" t="str">
        <f>IFERROR(VLOOKUP($B845,' Fridge Tracking'!$A$3:$J$999,9,FALSE), "")</f>
        <v/>
      </c>
      <c r="D845" s="31" t="str">
        <f>IFERROR(VLOOKUP($B845,' Fridge Tracking'!$A$3:$J$999,8,FALSE), "")</f>
        <v/>
      </c>
      <c r="E845" s="31" t="str">
        <f>IFERROR(VLOOKUP($B845,' Fridge Tracking'!$A$3:$J$999,6,FALSE), "")</f>
        <v/>
      </c>
      <c r="F845" s="1" t="b">
        <v>0</v>
      </c>
      <c r="H845" s="33"/>
      <c r="I845" s="33"/>
      <c r="J845" s="33"/>
      <c r="K845" s="1"/>
      <c r="L845" s="1" t="b">
        <v>0</v>
      </c>
      <c r="M845" s="1"/>
      <c r="N845" s="1" t="b">
        <v>0</v>
      </c>
    </row>
    <row r="846" spans="1:14">
      <c r="A846" s="29" t="str">
        <f t="shared" si="3"/>
        <v/>
      </c>
      <c r="B846" s="30"/>
      <c r="C846" s="30" t="str">
        <f>IFERROR(VLOOKUP($B846,' Fridge Tracking'!$A$3:$J$999,9,FALSE), "")</f>
        <v/>
      </c>
      <c r="D846" s="31" t="str">
        <f>IFERROR(VLOOKUP($B846,' Fridge Tracking'!$A$3:$J$999,8,FALSE), "")</f>
        <v/>
      </c>
      <c r="E846" s="31" t="str">
        <f>IFERROR(VLOOKUP($B846,' Fridge Tracking'!$A$3:$J$999,6,FALSE), "")</f>
        <v/>
      </c>
      <c r="F846" s="1" t="b">
        <v>0</v>
      </c>
      <c r="H846" s="33"/>
      <c r="I846" s="33"/>
      <c r="J846" s="33"/>
      <c r="K846" s="1"/>
      <c r="L846" s="1" t="b">
        <v>0</v>
      </c>
      <c r="M846" s="1"/>
      <c r="N846" s="1" t="b">
        <v>0</v>
      </c>
    </row>
    <row r="847" spans="1:14">
      <c r="A847" s="29" t="str">
        <f t="shared" si="3"/>
        <v/>
      </c>
      <c r="B847" s="30"/>
      <c r="C847" s="30" t="str">
        <f>IFERROR(VLOOKUP($B847,' Fridge Tracking'!$A$3:$J$999,9,FALSE), "")</f>
        <v/>
      </c>
      <c r="D847" s="31" t="str">
        <f>IFERROR(VLOOKUP($B847,' Fridge Tracking'!$A$3:$J$999,8,FALSE), "")</f>
        <v/>
      </c>
      <c r="E847" s="31" t="str">
        <f>IFERROR(VLOOKUP($B847,' Fridge Tracking'!$A$3:$J$999,6,FALSE), "")</f>
        <v/>
      </c>
      <c r="F847" s="1" t="b">
        <v>0</v>
      </c>
      <c r="H847" s="33"/>
      <c r="I847" s="33"/>
      <c r="J847" s="33"/>
      <c r="K847" s="1"/>
      <c r="L847" s="1" t="b">
        <v>0</v>
      </c>
      <c r="M847" s="1"/>
      <c r="N847" s="1" t="b">
        <v>0</v>
      </c>
    </row>
    <row r="848" spans="1:14">
      <c r="A848" s="29" t="str">
        <f t="shared" si="3"/>
        <v/>
      </c>
      <c r="B848" s="30"/>
      <c r="C848" s="30" t="str">
        <f>IFERROR(VLOOKUP($B848,' Fridge Tracking'!$A$3:$J$999,9,FALSE), "")</f>
        <v/>
      </c>
      <c r="D848" s="31" t="str">
        <f>IFERROR(VLOOKUP($B848,' Fridge Tracking'!$A$3:$J$999,8,FALSE), "")</f>
        <v/>
      </c>
      <c r="E848" s="31" t="str">
        <f>IFERROR(VLOOKUP($B848,' Fridge Tracking'!$A$3:$J$999,6,FALSE), "")</f>
        <v/>
      </c>
      <c r="F848" s="1" t="b">
        <v>0</v>
      </c>
      <c r="H848" s="33"/>
      <c r="I848" s="33"/>
      <c r="J848" s="33"/>
      <c r="K848" s="1"/>
      <c r="L848" s="1" t="b">
        <v>0</v>
      </c>
      <c r="M848" s="1"/>
      <c r="N848" s="1" t="b">
        <v>0</v>
      </c>
    </row>
    <row r="849" spans="1:14">
      <c r="A849" s="29" t="str">
        <f t="shared" si="3"/>
        <v/>
      </c>
      <c r="B849" s="30"/>
      <c r="C849" s="30" t="str">
        <f>IFERROR(VLOOKUP($B849,' Fridge Tracking'!$A$3:$J$999,9,FALSE), "")</f>
        <v/>
      </c>
      <c r="D849" s="31" t="str">
        <f>IFERROR(VLOOKUP($B849,' Fridge Tracking'!$A$3:$J$999,8,FALSE), "")</f>
        <v/>
      </c>
      <c r="E849" s="31" t="str">
        <f>IFERROR(VLOOKUP($B849,' Fridge Tracking'!$A$3:$J$999,6,FALSE), "")</f>
        <v/>
      </c>
      <c r="F849" s="1" t="b">
        <v>0</v>
      </c>
      <c r="H849" s="33"/>
      <c r="I849" s="33"/>
      <c r="J849" s="33"/>
      <c r="K849" s="1"/>
      <c r="L849" s="1" t="b">
        <v>0</v>
      </c>
      <c r="M849" s="1"/>
      <c r="N849" s="1" t="b">
        <v>0</v>
      </c>
    </row>
    <row r="850" spans="1:14">
      <c r="A850" s="29" t="str">
        <f t="shared" si="3"/>
        <v/>
      </c>
      <c r="B850" s="30"/>
      <c r="C850" s="30" t="str">
        <f>IFERROR(VLOOKUP($B850,' Fridge Tracking'!$A$3:$J$999,9,FALSE), "")</f>
        <v/>
      </c>
      <c r="D850" s="31" t="str">
        <f>IFERROR(VLOOKUP($B850,' Fridge Tracking'!$A$3:$J$999,8,FALSE), "")</f>
        <v/>
      </c>
      <c r="E850" s="31" t="str">
        <f>IFERROR(VLOOKUP($B850,' Fridge Tracking'!$A$3:$J$999,6,FALSE), "")</f>
        <v/>
      </c>
      <c r="F850" s="1" t="b">
        <v>0</v>
      </c>
      <c r="H850" s="33"/>
      <c r="I850" s="33"/>
      <c r="J850" s="33"/>
      <c r="K850" s="1"/>
      <c r="L850" s="1" t="b">
        <v>0</v>
      </c>
      <c r="M850" s="1"/>
      <c r="N850" s="1" t="b">
        <v>0</v>
      </c>
    </row>
    <row r="851" spans="1:14">
      <c r="A851" s="29" t="str">
        <f t="shared" si="3"/>
        <v/>
      </c>
      <c r="B851" s="30"/>
      <c r="C851" s="30" t="str">
        <f>IFERROR(VLOOKUP($B851,' Fridge Tracking'!$A$3:$J$999,9,FALSE), "")</f>
        <v/>
      </c>
      <c r="D851" s="31" t="str">
        <f>IFERROR(VLOOKUP($B851,' Fridge Tracking'!$A$3:$J$999,8,FALSE), "")</f>
        <v/>
      </c>
      <c r="E851" s="31" t="str">
        <f>IFERROR(VLOOKUP($B851,' Fridge Tracking'!$A$3:$J$999,6,FALSE), "")</f>
        <v/>
      </c>
      <c r="F851" s="1" t="b">
        <v>0</v>
      </c>
      <c r="H851" s="33"/>
      <c r="I851" s="33"/>
      <c r="J851" s="33"/>
      <c r="K851" s="1"/>
      <c r="L851" s="1" t="b">
        <v>0</v>
      </c>
      <c r="M851" s="1"/>
      <c r="N851" s="1" t="b">
        <v>0</v>
      </c>
    </row>
    <row r="852" spans="1:14">
      <c r="A852" s="29" t="str">
        <f t="shared" si="3"/>
        <v/>
      </c>
      <c r="B852" s="30"/>
      <c r="C852" s="30" t="str">
        <f>IFERROR(VLOOKUP($B852,' Fridge Tracking'!$A$3:$J$999,9,FALSE), "")</f>
        <v/>
      </c>
      <c r="D852" s="31" t="str">
        <f>IFERROR(VLOOKUP($B852,' Fridge Tracking'!$A$3:$J$999,8,FALSE), "")</f>
        <v/>
      </c>
      <c r="E852" s="31" t="str">
        <f>IFERROR(VLOOKUP($B852,' Fridge Tracking'!$A$3:$J$999,6,FALSE), "")</f>
        <v/>
      </c>
      <c r="F852" s="1" t="b">
        <v>0</v>
      </c>
      <c r="H852" s="33"/>
      <c r="I852" s="33"/>
      <c r="J852" s="33"/>
      <c r="K852" s="1"/>
      <c r="L852" s="1" t="b">
        <v>0</v>
      </c>
      <c r="M852" s="1"/>
      <c r="N852" s="1" t="b">
        <v>0</v>
      </c>
    </row>
    <row r="853" spans="1:14">
      <c r="A853" s="29" t="str">
        <f t="shared" si="3"/>
        <v/>
      </c>
      <c r="B853" s="30"/>
      <c r="C853" s="30" t="str">
        <f>IFERROR(VLOOKUP($B853,' Fridge Tracking'!$A$3:$J$999,9,FALSE), "")</f>
        <v/>
      </c>
      <c r="D853" s="31" t="str">
        <f>IFERROR(VLOOKUP($B853,' Fridge Tracking'!$A$3:$J$999,8,FALSE), "")</f>
        <v/>
      </c>
      <c r="E853" s="31" t="str">
        <f>IFERROR(VLOOKUP($B853,' Fridge Tracking'!$A$3:$J$999,6,FALSE), "")</f>
        <v/>
      </c>
      <c r="F853" s="1" t="b">
        <v>0</v>
      </c>
      <c r="H853" s="33"/>
      <c r="I853" s="33"/>
      <c r="J853" s="33"/>
      <c r="K853" s="1"/>
      <c r="L853" s="1" t="b">
        <v>0</v>
      </c>
      <c r="M853" s="1"/>
      <c r="N853" s="1" t="b">
        <v>0</v>
      </c>
    </row>
    <row r="854" spans="1:14">
      <c r="A854" s="29" t="str">
        <f t="shared" si="3"/>
        <v/>
      </c>
      <c r="B854" s="30"/>
      <c r="C854" s="30" t="str">
        <f>IFERROR(VLOOKUP($B854,' Fridge Tracking'!$A$3:$J$999,9,FALSE), "")</f>
        <v/>
      </c>
      <c r="D854" s="31" t="str">
        <f>IFERROR(VLOOKUP($B854,' Fridge Tracking'!$A$3:$J$999,8,FALSE), "")</f>
        <v/>
      </c>
      <c r="E854" s="31" t="str">
        <f>IFERROR(VLOOKUP($B854,' Fridge Tracking'!$A$3:$J$999,6,FALSE), "")</f>
        <v/>
      </c>
      <c r="F854" s="1" t="b">
        <v>0</v>
      </c>
      <c r="H854" s="33"/>
      <c r="I854" s="33"/>
      <c r="J854" s="33"/>
      <c r="K854" s="1"/>
      <c r="L854" s="1" t="b">
        <v>0</v>
      </c>
      <c r="M854" s="1"/>
      <c r="N854" s="1" t="b">
        <v>0</v>
      </c>
    </row>
    <row r="855" spans="1:14">
      <c r="A855" s="29" t="str">
        <f t="shared" si="3"/>
        <v/>
      </c>
      <c r="B855" s="30"/>
      <c r="C855" s="30" t="str">
        <f>IFERROR(VLOOKUP($B855,' Fridge Tracking'!$A$3:$J$999,9,FALSE), "")</f>
        <v/>
      </c>
      <c r="D855" s="31" t="str">
        <f>IFERROR(VLOOKUP($B855,' Fridge Tracking'!$A$3:$J$999,8,FALSE), "")</f>
        <v/>
      </c>
      <c r="E855" s="31" t="str">
        <f>IFERROR(VLOOKUP($B855,' Fridge Tracking'!$A$3:$J$999,6,FALSE), "")</f>
        <v/>
      </c>
      <c r="F855" s="1" t="b">
        <v>0</v>
      </c>
      <c r="H855" s="33"/>
      <c r="I855" s="33"/>
      <c r="J855" s="33"/>
      <c r="K855" s="1"/>
      <c r="L855" s="1" t="b">
        <v>0</v>
      </c>
      <c r="M855" s="1"/>
      <c r="N855" s="1" t="b">
        <v>0</v>
      </c>
    </row>
    <row r="856" spans="1:14">
      <c r="A856" s="29" t="str">
        <f t="shared" si="3"/>
        <v/>
      </c>
      <c r="B856" s="30"/>
      <c r="C856" s="30" t="str">
        <f>IFERROR(VLOOKUP($B856,' Fridge Tracking'!$A$3:$J$999,9,FALSE), "")</f>
        <v/>
      </c>
      <c r="D856" s="31" t="str">
        <f>IFERROR(VLOOKUP($B856,' Fridge Tracking'!$A$3:$J$999,8,FALSE), "")</f>
        <v/>
      </c>
      <c r="E856" s="31" t="str">
        <f>IFERROR(VLOOKUP($B856,' Fridge Tracking'!$A$3:$J$999,6,FALSE), "")</f>
        <v/>
      </c>
      <c r="F856" s="1" t="b">
        <v>0</v>
      </c>
      <c r="H856" s="33"/>
      <c r="I856" s="33"/>
      <c r="J856" s="33"/>
      <c r="K856" s="1"/>
      <c r="L856" s="1" t="b">
        <v>0</v>
      </c>
      <c r="M856" s="1"/>
      <c r="N856" s="1" t="b">
        <v>0</v>
      </c>
    </row>
    <row r="857" spans="1:14">
      <c r="A857" s="29" t="str">
        <f t="shared" si="3"/>
        <v/>
      </c>
      <c r="B857" s="30"/>
      <c r="C857" s="30" t="str">
        <f>IFERROR(VLOOKUP($B857,' Fridge Tracking'!$A$3:$J$999,9,FALSE), "")</f>
        <v/>
      </c>
      <c r="D857" s="31" t="str">
        <f>IFERROR(VLOOKUP($B857,' Fridge Tracking'!$A$3:$J$999,8,FALSE), "")</f>
        <v/>
      </c>
      <c r="E857" s="31" t="str">
        <f>IFERROR(VLOOKUP($B857,' Fridge Tracking'!$A$3:$J$999,6,FALSE), "")</f>
        <v/>
      </c>
      <c r="F857" s="1" t="b">
        <v>0</v>
      </c>
      <c r="H857" s="33"/>
      <c r="I857" s="33"/>
      <c r="J857" s="33"/>
      <c r="K857" s="1"/>
      <c r="L857" s="1" t="b">
        <v>0</v>
      </c>
      <c r="M857" s="1"/>
      <c r="N857" s="1" t="b">
        <v>0</v>
      </c>
    </row>
    <row r="858" spans="1:14">
      <c r="A858" s="29" t="str">
        <f t="shared" si="3"/>
        <v/>
      </c>
      <c r="B858" s="30"/>
      <c r="C858" s="30" t="str">
        <f>IFERROR(VLOOKUP($B858,' Fridge Tracking'!$A$3:$J$999,9,FALSE), "")</f>
        <v/>
      </c>
      <c r="D858" s="31" t="str">
        <f>IFERROR(VLOOKUP($B858,' Fridge Tracking'!$A$3:$J$999,8,FALSE), "")</f>
        <v/>
      </c>
      <c r="E858" s="31" t="str">
        <f>IFERROR(VLOOKUP($B858,' Fridge Tracking'!$A$3:$J$999,6,FALSE), "")</f>
        <v/>
      </c>
      <c r="F858" s="1" t="b">
        <v>0</v>
      </c>
      <c r="H858" s="33"/>
      <c r="I858" s="33"/>
      <c r="J858" s="33"/>
      <c r="K858" s="1"/>
      <c r="L858" s="1" t="b">
        <v>0</v>
      </c>
      <c r="M858" s="1"/>
      <c r="N858" s="1" t="b">
        <v>0</v>
      </c>
    </row>
    <row r="859" spans="1:14">
      <c r="A859" s="29" t="str">
        <f t="shared" si="3"/>
        <v/>
      </c>
      <c r="B859" s="30"/>
      <c r="C859" s="30" t="str">
        <f>IFERROR(VLOOKUP($B859,' Fridge Tracking'!$A$3:$J$999,9,FALSE), "")</f>
        <v/>
      </c>
      <c r="D859" s="31" t="str">
        <f>IFERROR(VLOOKUP($B859,' Fridge Tracking'!$A$3:$J$999,8,FALSE), "")</f>
        <v/>
      </c>
      <c r="E859" s="31" t="str">
        <f>IFERROR(VLOOKUP($B859,' Fridge Tracking'!$A$3:$J$999,6,FALSE), "")</f>
        <v/>
      </c>
      <c r="F859" s="1" t="b">
        <v>0</v>
      </c>
      <c r="H859" s="33"/>
      <c r="I859" s="33"/>
      <c r="J859" s="33"/>
      <c r="K859" s="1"/>
      <c r="L859" s="1" t="b">
        <v>0</v>
      </c>
      <c r="M859" s="1"/>
      <c r="N859" s="1" t="b">
        <v>0</v>
      </c>
    </row>
    <row r="860" spans="1:14">
      <c r="A860" s="29" t="str">
        <f t="shared" si="3"/>
        <v/>
      </c>
      <c r="B860" s="30"/>
      <c r="C860" s="30" t="str">
        <f>IFERROR(VLOOKUP($B860,' Fridge Tracking'!$A$3:$J$999,9,FALSE), "")</f>
        <v/>
      </c>
      <c r="D860" s="31" t="str">
        <f>IFERROR(VLOOKUP($B860,' Fridge Tracking'!$A$3:$J$999,8,FALSE), "")</f>
        <v/>
      </c>
      <c r="E860" s="31" t="str">
        <f>IFERROR(VLOOKUP($B860,' Fridge Tracking'!$A$3:$J$999,6,FALSE), "")</f>
        <v/>
      </c>
      <c r="F860" s="1" t="b">
        <v>0</v>
      </c>
      <c r="H860" s="33"/>
      <c r="I860" s="33"/>
      <c r="J860" s="33"/>
      <c r="K860" s="1"/>
      <c r="L860" s="1" t="b">
        <v>0</v>
      </c>
      <c r="M860" s="1"/>
      <c r="N860" s="1" t="b">
        <v>0</v>
      </c>
    </row>
    <row r="861" spans="1:14">
      <c r="A861" s="29" t="str">
        <f t="shared" si="3"/>
        <v/>
      </c>
      <c r="B861" s="30"/>
      <c r="C861" s="30" t="str">
        <f>IFERROR(VLOOKUP($B861,' Fridge Tracking'!$A$3:$J$999,9,FALSE), "")</f>
        <v/>
      </c>
      <c r="D861" s="31" t="str">
        <f>IFERROR(VLOOKUP($B861,' Fridge Tracking'!$A$3:$J$999,8,FALSE), "")</f>
        <v/>
      </c>
      <c r="E861" s="31" t="str">
        <f>IFERROR(VLOOKUP($B861,' Fridge Tracking'!$A$3:$J$999,6,FALSE), "")</f>
        <v/>
      </c>
      <c r="F861" s="1" t="b">
        <v>0</v>
      </c>
      <c r="H861" s="33"/>
      <c r="I861" s="33"/>
      <c r="J861" s="33"/>
      <c r="K861" s="1"/>
      <c r="L861" s="1" t="b">
        <v>0</v>
      </c>
      <c r="M861" s="1"/>
      <c r="N861" s="1" t="b">
        <v>0</v>
      </c>
    </row>
    <row r="862" spans="1:14">
      <c r="A862" s="29" t="str">
        <f t="shared" si="3"/>
        <v/>
      </c>
      <c r="B862" s="30"/>
      <c r="C862" s="30" t="str">
        <f>IFERROR(VLOOKUP($B862,' Fridge Tracking'!$A$3:$J$999,9,FALSE), "")</f>
        <v/>
      </c>
      <c r="D862" s="31" t="str">
        <f>IFERROR(VLOOKUP($B862,' Fridge Tracking'!$A$3:$J$999,8,FALSE), "")</f>
        <v/>
      </c>
      <c r="E862" s="31" t="str">
        <f>IFERROR(VLOOKUP($B862,' Fridge Tracking'!$A$3:$J$999,6,FALSE), "")</f>
        <v/>
      </c>
      <c r="F862" s="1" t="b">
        <v>0</v>
      </c>
      <c r="H862" s="33"/>
      <c r="I862" s="33"/>
      <c r="J862" s="33"/>
      <c r="K862" s="1"/>
      <c r="L862" s="1" t="b">
        <v>0</v>
      </c>
      <c r="M862" s="1"/>
      <c r="N862" s="1" t="b">
        <v>0</v>
      </c>
    </row>
    <row r="863" spans="1:14">
      <c r="A863" s="29" t="str">
        <f t="shared" si="3"/>
        <v/>
      </c>
      <c r="B863" s="30"/>
      <c r="C863" s="30" t="str">
        <f>IFERROR(VLOOKUP($B863,' Fridge Tracking'!$A$3:$J$999,9,FALSE), "")</f>
        <v/>
      </c>
      <c r="D863" s="31" t="str">
        <f>IFERROR(VLOOKUP($B863,' Fridge Tracking'!$A$3:$J$999,8,FALSE), "")</f>
        <v/>
      </c>
      <c r="E863" s="31" t="str">
        <f>IFERROR(VLOOKUP($B863,' Fridge Tracking'!$A$3:$J$999,6,FALSE), "")</f>
        <v/>
      </c>
      <c r="F863" s="1" t="b">
        <v>0</v>
      </c>
      <c r="H863" s="33"/>
      <c r="I863" s="33"/>
      <c r="J863" s="33"/>
      <c r="K863" s="1"/>
      <c r="L863" s="1" t="b">
        <v>0</v>
      </c>
      <c r="M863" s="1"/>
      <c r="N863" s="1" t="b">
        <v>0</v>
      </c>
    </row>
    <row r="864" spans="1:14">
      <c r="A864" s="29" t="str">
        <f t="shared" si="3"/>
        <v/>
      </c>
      <c r="B864" s="30"/>
      <c r="C864" s="30" t="str">
        <f>IFERROR(VLOOKUP($B864,' Fridge Tracking'!$A$3:$J$999,9,FALSE), "")</f>
        <v/>
      </c>
      <c r="D864" s="31" t="str">
        <f>IFERROR(VLOOKUP($B864,' Fridge Tracking'!$A$3:$J$999,8,FALSE), "")</f>
        <v/>
      </c>
      <c r="E864" s="31" t="str">
        <f>IFERROR(VLOOKUP($B864,' Fridge Tracking'!$A$3:$J$999,6,FALSE), "")</f>
        <v/>
      </c>
      <c r="F864" s="1" t="b">
        <v>0</v>
      </c>
      <c r="H864" s="33"/>
      <c r="I864" s="33"/>
      <c r="J864" s="33"/>
      <c r="K864" s="1"/>
      <c r="L864" s="1" t="b">
        <v>0</v>
      </c>
      <c r="M864" s="1"/>
      <c r="N864" s="1" t="b">
        <v>0</v>
      </c>
    </row>
    <row r="865" spans="1:14">
      <c r="A865" s="29" t="str">
        <f t="shared" si="3"/>
        <v/>
      </c>
      <c r="B865" s="30"/>
      <c r="C865" s="30" t="str">
        <f>IFERROR(VLOOKUP($B865,' Fridge Tracking'!$A$3:$J$999,9,FALSE), "")</f>
        <v/>
      </c>
      <c r="D865" s="31" t="str">
        <f>IFERROR(VLOOKUP($B865,' Fridge Tracking'!$A$3:$J$999,8,FALSE), "")</f>
        <v/>
      </c>
      <c r="E865" s="31" t="str">
        <f>IFERROR(VLOOKUP($B865,' Fridge Tracking'!$A$3:$J$999,6,FALSE), "")</f>
        <v/>
      </c>
      <c r="F865" s="1" t="b">
        <v>0</v>
      </c>
      <c r="H865" s="33"/>
      <c r="I865" s="33"/>
      <c r="J865" s="33"/>
      <c r="K865" s="1"/>
      <c r="L865" s="1" t="b">
        <v>0</v>
      </c>
      <c r="M865" s="1"/>
      <c r="N865" s="1" t="b">
        <v>0</v>
      </c>
    </row>
    <row r="866" spans="1:14">
      <c r="A866" s="29" t="str">
        <f t="shared" si="3"/>
        <v/>
      </c>
      <c r="B866" s="30"/>
      <c r="C866" s="30" t="str">
        <f>IFERROR(VLOOKUP($B866,' Fridge Tracking'!$A$3:$J$999,9,FALSE), "")</f>
        <v/>
      </c>
      <c r="D866" s="31" t="str">
        <f>IFERROR(VLOOKUP($B866,' Fridge Tracking'!$A$3:$J$999,8,FALSE), "")</f>
        <v/>
      </c>
      <c r="E866" s="31" t="str">
        <f>IFERROR(VLOOKUP($B866,' Fridge Tracking'!$A$3:$J$999,6,FALSE), "")</f>
        <v/>
      </c>
      <c r="F866" s="1" t="b">
        <v>0</v>
      </c>
      <c r="H866" s="33"/>
      <c r="I866" s="33"/>
      <c r="J866" s="33"/>
      <c r="K866" s="1"/>
      <c r="L866" s="1" t="b">
        <v>0</v>
      </c>
      <c r="M866" s="1"/>
      <c r="N866" s="1" t="b">
        <v>0</v>
      </c>
    </row>
    <row r="867" spans="1:14">
      <c r="A867" s="29" t="str">
        <f t="shared" si="3"/>
        <v/>
      </c>
      <c r="B867" s="30"/>
      <c r="C867" s="30" t="str">
        <f>IFERROR(VLOOKUP($B867,' Fridge Tracking'!$A$3:$J$999,9,FALSE), "")</f>
        <v/>
      </c>
      <c r="D867" s="31" t="str">
        <f>IFERROR(VLOOKUP($B867,' Fridge Tracking'!$A$3:$J$999,8,FALSE), "")</f>
        <v/>
      </c>
      <c r="E867" s="31" t="str">
        <f>IFERROR(VLOOKUP($B867,' Fridge Tracking'!$A$3:$J$999,6,FALSE), "")</f>
        <v/>
      </c>
      <c r="F867" s="1" t="b">
        <v>0</v>
      </c>
      <c r="H867" s="33"/>
      <c r="I867" s="33"/>
      <c r="J867" s="33"/>
      <c r="K867" s="1"/>
      <c r="L867" s="1" t="b">
        <v>0</v>
      </c>
      <c r="M867" s="1"/>
      <c r="N867" s="1" t="b">
        <v>0</v>
      </c>
    </row>
    <row r="868" spans="1:14">
      <c r="A868" s="29" t="str">
        <f t="shared" si="3"/>
        <v/>
      </c>
      <c r="B868" s="30"/>
      <c r="C868" s="30" t="str">
        <f>IFERROR(VLOOKUP($B868,' Fridge Tracking'!$A$3:$J$999,9,FALSE), "")</f>
        <v/>
      </c>
      <c r="D868" s="31" t="str">
        <f>IFERROR(VLOOKUP($B868,' Fridge Tracking'!$A$3:$J$999,8,FALSE), "")</f>
        <v/>
      </c>
      <c r="E868" s="31" t="str">
        <f>IFERROR(VLOOKUP($B868,' Fridge Tracking'!$A$3:$J$999,6,FALSE), "")</f>
        <v/>
      </c>
      <c r="F868" s="1" t="b">
        <v>0</v>
      </c>
      <c r="H868" s="33"/>
      <c r="I868" s="33"/>
      <c r="J868" s="33"/>
      <c r="K868" s="1"/>
      <c r="L868" s="1" t="b">
        <v>0</v>
      </c>
      <c r="M868" s="1"/>
      <c r="N868" s="1" t="b">
        <v>0</v>
      </c>
    </row>
    <row r="869" spans="1:14">
      <c r="A869" s="29" t="str">
        <f t="shared" si="3"/>
        <v/>
      </c>
      <c r="B869" s="30"/>
      <c r="C869" s="30" t="str">
        <f>IFERROR(VLOOKUP($B869,' Fridge Tracking'!$A$3:$J$999,9,FALSE), "")</f>
        <v/>
      </c>
      <c r="D869" s="31" t="str">
        <f>IFERROR(VLOOKUP($B869,' Fridge Tracking'!$A$3:$J$999,8,FALSE), "")</f>
        <v/>
      </c>
      <c r="E869" s="31" t="str">
        <f>IFERROR(VLOOKUP($B869,' Fridge Tracking'!$A$3:$J$999,6,FALSE), "")</f>
        <v/>
      </c>
      <c r="F869" s="1" t="b">
        <v>0</v>
      </c>
      <c r="H869" s="33"/>
      <c r="I869" s="33"/>
      <c r="J869" s="33"/>
      <c r="K869" s="1"/>
      <c r="L869" s="1" t="b">
        <v>0</v>
      </c>
      <c r="M869" s="1"/>
      <c r="N869" s="1" t="b">
        <v>0</v>
      </c>
    </row>
    <row r="870" spans="1:14">
      <c r="A870" s="29" t="str">
        <f t="shared" si="3"/>
        <v/>
      </c>
      <c r="B870" s="30"/>
      <c r="C870" s="30" t="str">
        <f>IFERROR(VLOOKUP($B870,' Fridge Tracking'!$A$3:$J$999,9,FALSE), "")</f>
        <v/>
      </c>
      <c r="D870" s="31" t="str">
        <f>IFERROR(VLOOKUP($B870,' Fridge Tracking'!$A$3:$J$999,8,FALSE), "")</f>
        <v/>
      </c>
      <c r="E870" s="31" t="str">
        <f>IFERROR(VLOOKUP($B870,' Fridge Tracking'!$A$3:$J$999,6,FALSE), "")</f>
        <v/>
      </c>
      <c r="F870" s="1" t="b">
        <v>0</v>
      </c>
      <c r="H870" s="33"/>
      <c r="I870" s="33"/>
      <c r="J870" s="33"/>
      <c r="K870" s="1"/>
      <c r="L870" s="1" t="b">
        <v>0</v>
      </c>
      <c r="M870" s="1"/>
      <c r="N870" s="1" t="b">
        <v>0</v>
      </c>
    </row>
    <row r="871" spans="1:14">
      <c r="A871" s="29" t="str">
        <f t="shared" si="3"/>
        <v/>
      </c>
      <c r="B871" s="30"/>
      <c r="C871" s="30" t="str">
        <f>IFERROR(VLOOKUP($B871,' Fridge Tracking'!$A$3:$J$999,9,FALSE), "")</f>
        <v/>
      </c>
      <c r="D871" s="31" t="str">
        <f>IFERROR(VLOOKUP($B871,' Fridge Tracking'!$A$3:$J$999,8,FALSE), "")</f>
        <v/>
      </c>
      <c r="E871" s="31" t="str">
        <f>IFERROR(VLOOKUP($B871,' Fridge Tracking'!$A$3:$J$999,6,FALSE), "")</f>
        <v/>
      </c>
      <c r="F871" s="1" t="b">
        <v>0</v>
      </c>
      <c r="H871" s="33"/>
      <c r="I871" s="33"/>
      <c r="J871" s="33"/>
      <c r="K871" s="1"/>
      <c r="L871" s="1" t="b">
        <v>0</v>
      </c>
      <c r="M871" s="1"/>
      <c r="N871" s="1" t="b">
        <v>0</v>
      </c>
    </row>
    <row r="872" spans="1:14">
      <c r="A872" s="29" t="str">
        <f t="shared" si="3"/>
        <v/>
      </c>
      <c r="B872" s="30"/>
      <c r="C872" s="30" t="str">
        <f>IFERROR(VLOOKUP($B872,' Fridge Tracking'!$A$3:$J$999,9,FALSE), "")</f>
        <v/>
      </c>
      <c r="D872" s="31" t="str">
        <f>IFERROR(VLOOKUP($B872,' Fridge Tracking'!$A$3:$J$999,8,FALSE), "")</f>
        <v/>
      </c>
      <c r="E872" s="31" t="str">
        <f>IFERROR(VLOOKUP($B872,' Fridge Tracking'!$A$3:$J$999,6,FALSE), "")</f>
        <v/>
      </c>
      <c r="F872" s="1" t="b">
        <v>0</v>
      </c>
      <c r="H872" s="33"/>
      <c r="I872" s="33"/>
      <c r="J872" s="33"/>
      <c r="K872" s="1"/>
      <c r="L872" s="1" t="b">
        <v>0</v>
      </c>
      <c r="M872" s="1"/>
      <c r="N872" s="1" t="b">
        <v>0</v>
      </c>
    </row>
    <row r="873" spans="1:14">
      <c r="A873" s="29" t="str">
        <f t="shared" si="3"/>
        <v/>
      </c>
      <c r="B873" s="30"/>
      <c r="C873" s="30" t="str">
        <f>IFERROR(VLOOKUP($B873,' Fridge Tracking'!$A$3:$J$999,9,FALSE), "")</f>
        <v/>
      </c>
      <c r="D873" s="31" t="str">
        <f>IFERROR(VLOOKUP($B873,' Fridge Tracking'!$A$3:$J$999,8,FALSE), "")</f>
        <v/>
      </c>
      <c r="E873" s="31" t="str">
        <f>IFERROR(VLOOKUP($B873,' Fridge Tracking'!$A$3:$J$999,6,FALSE), "")</f>
        <v/>
      </c>
      <c r="F873" s="1" t="b">
        <v>0</v>
      </c>
      <c r="H873" s="33"/>
      <c r="I873" s="33"/>
      <c r="J873" s="33"/>
      <c r="K873" s="1"/>
      <c r="L873" s="1" t="b">
        <v>0</v>
      </c>
      <c r="M873" s="1"/>
      <c r="N873" s="1" t="b">
        <v>0</v>
      </c>
    </row>
    <row r="874" spans="1:14">
      <c r="A874" s="29" t="str">
        <f t="shared" si="3"/>
        <v/>
      </c>
      <c r="B874" s="30"/>
      <c r="C874" s="30" t="str">
        <f>IFERROR(VLOOKUP($B874,' Fridge Tracking'!$A$3:$J$999,9,FALSE), "")</f>
        <v/>
      </c>
      <c r="D874" s="31" t="str">
        <f>IFERROR(VLOOKUP($B874,' Fridge Tracking'!$A$3:$J$999,8,FALSE), "")</f>
        <v/>
      </c>
      <c r="E874" s="31" t="str">
        <f>IFERROR(VLOOKUP($B874,' Fridge Tracking'!$A$3:$J$999,6,FALSE), "")</f>
        <v/>
      </c>
      <c r="F874" s="1" t="b">
        <v>0</v>
      </c>
      <c r="H874" s="33"/>
      <c r="I874" s="33"/>
      <c r="J874" s="33"/>
      <c r="K874" s="1"/>
      <c r="L874" s="1" t="b">
        <v>0</v>
      </c>
      <c r="M874" s="1"/>
      <c r="N874" s="1" t="b">
        <v>0</v>
      </c>
    </row>
    <row r="875" spans="1:14">
      <c r="A875" s="29" t="str">
        <f t="shared" si="3"/>
        <v/>
      </c>
      <c r="B875" s="30"/>
      <c r="C875" s="30" t="str">
        <f>IFERROR(VLOOKUP($B875,' Fridge Tracking'!$A$3:$J$999,9,FALSE), "")</f>
        <v/>
      </c>
      <c r="D875" s="31" t="str">
        <f>IFERROR(VLOOKUP($B875,' Fridge Tracking'!$A$3:$J$999,8,FALSE), "")</f>
        <v/>
      </c>
      <c r="E875" s="31" t="str">
        <f>IFERROR(VLOOKUP($B875,' Fridge Tracking'!$A$3:$J$999,6,FALSE), "")</f>
        <v/>
      </c>
      <c r="F875" s="1" t="b">
        <v>0</v>
      </c>
      <c r="H875" s="33"/>
      <c r="I875" s="33"/>
      <c r="J875" s="33"/>
      <c r="K875" s="1"/>
      <c r="L875" s="1" t="b">
        <v>0</v>
      </c>
      <c r="M875" s="1"/>
      <c r="N875" s="1" t="b">
        <v>0</v>
      </c>
    </row>
    <row r="876" spans="1:14">
      <c r="A876" s="29" t="str">
        <f t="shared" si="3"/>
        <v/>
      </c>
      <c r="B876" s="30"/>
      <c r="C876" s="30" t="str">
        <f>IFERROR(VLOOKUP($B876,' Fridge Tracking'!$A$3:$J$999,9,FALSE), "")</f>
        <v/>
      </c>
      <c r="D876" s="31" t="str">
        <f>IFERROR(VLOOKUP($B876,' Fridge Tracking'!$A$3:$J$999,8,FALSE), "")</f>
        <v/>
      </c>
      <c r="E876" s="31" t="str">
        <f>IFERROR(VLOOKUP($B876,' Fridge Tracking'!$A$3:$J$999,6,FALSE), "")</f>
        <v/>
      </c>
      <c r="F876" s="1" t="b">
        <v>0</v>
      </c>
      <c r="H876" s="33"/>
      <c r="I876" s="33"/>
      <c r="J876" s="33"/>
      <c r="K876" s="1"/>
      <c r="L876" s="1" t="b">
        <v>0</v>
      </c>
      <c r="M876" s="1"/>
      <c r="N876" s="1" t="b">
        <v>0</v>
      </c>
    </row>
    <row r="877" spans="1:14">
      <c r="A877" s="29" t="str">
        <f t="shared" si="3"/>
        <v/>
      </c>
      <c r="B877" s="30"/>
      <c r="C877" s="30" t="str">
        <f>IFERROR(VLOOKUP($B877,' Fridge Tracking'!$A$3:$J$999,9,FALSE), "")</f>
        <v/>
      </c>
      <c r="D877" s="31" t="str">
        <f>IFERROR(VLOOKUP($B877,' Fridge Tracking'!$A$3:$J$999,8,FALSE), "")</f>
        <v/>
      </c>
      <c r="E877" s="31" t="str">
        <f>IFERROR(VLOOKUP($B877,' Fridge Tracking'!$A$3:$J$999,6,FALSE), "")</f>
        <v/>
      </c>
      <c r="F877" s="1" t="b">
        <v>0</v>
      </c>
      <c r="H877" s="33"/>
      <c r="I877" s="33"/>
      <c r="J877" s="33"/>
      <c r="K877" s="1"/>
      <c r="L877" s="1" t="b">
        <v>0</v>
      </c>
      <c r="M877" s="1"/>
      <c r="N877" s="1" t="b">
        <v>0</v>
      </c>
    </row>
    <row r="878" spans="1:14">
      <c r="A878" s="29" t="str">
        <f t="shared" si="3"/>
        <v/>
      </c>
      <c r="B878" s="30"/>
      <c r="C878" s="30" t="str">
        <f>IFERROR(VLOOKUP($B878,' Fridge Tracking'!$A$3:$J$999,9,FALSE), "")</f>
        <v/>
      </c>
      <c r="D878" s="31" t="str">
        <f>IFERROR(VLOOKUP($B878,' Fridge Tracking'!$A$3:$J$999,8,FALSE), "")</f>
        <v/>
      </c>
      <c r="E878" s="31" t="str">
        <f>IFERROR(VLOOKUP($B878,' Fridge Tracking'!$A$3:$J$999,6,FALSE), "")</f>
        <v/>
      </c>
      <c r="F878" s="1" t="b">
        <v>0</v>
      </c>
      <c r="H878" s="33"/>
      <c r="I878" s="33"/>
      <c r="J878" s="33"/>
      <c r="K878" s="1"/>
      <c r="L878" s="1" t="b">
        <v>0</v>
      </c>
      <c r="M878" s="1"/>
      <c r="N878" s="1" t="b">
        <v>0</v>
      </c>
    </row>
    <row r="879" spans="1:14">
      <c r="A879" s="29" t="str">
        <f t="shared" si="3"/>
        <v/>
      </c>
      <c r="B879" s="30"/>
      <c r="C879" s="30" t="str">
        <f>IFERROR(VLOOKUP($B879,' Fridge Tracking'!$A$3:$J$999,9,FALSE), "")</f>
        <v/>
      </c>
      <c r="D879" s="31" t="str">
        <f>IFERROR(VLOOKUP($B879,' Fridge Tracking'!$A$3:$J$999,8,FALSE), "")</f>
        <v/>
      </c>
      <c r="E879" s="31" t="str">
        <f>IFERROR(VLOOKUP($B879,' Fridge Tracking'!$A$3:$J$999,6,FALSE), "")</f>
        <v/>
      </c>
      <c r="F879" s="1" t="b">
        <v>0</v>
      </c>
      <c r="H879" s="33"/>
      <c r="I879" s="33"/>
      <c r="J879" s="33"/>
      <c r="K879" s="1"/>
      <c r="L879" s="1" t="b">
        <v>0</v>
      </c>
      <c r="M879" s="1"/>
      <c r="N879" s="1" t="b">
        <v>0</v>
      </c>
    </row>
    <row r="880" spans="1:14">
      <c r="A880" s="29" t="str">
        <f t="shared" si="3"/>
        <v/>
      </c>
      <c r="B880" s="30"/>
      <c r="C880" s="30" t="str">
        <f>IFERROR(VLOOKUP($B880,' Fridge Tracking'!$A$3:$J$999,9,FALSE), "")</f>
        <v/>
      </c>
      <c r="D880" s="31" t="str">
        <f>IFERROR(VLOOKUP($B880,' Fridge Tracking'!$A$3:$J$999,8,FALSE), "")</f>
        <v/>
      </c>
      <c r="E880" s="31" t="str">
        <f>IFERROR(VLOOKUP($B880,' Fridge Tracking'!$A$3:$J$999,6,FALSE), "")</f>
        <v/>
      </c>
      <c r="F880" s="1" t="b">
        <v>0</v>
      </c>
      <c r="H880" s="33"/>
      <c r="I880" s="33"/>
      <c r="J880" s="33"/>
      <c r="K880" s="1"/>
      <c r="L880" s="1" t="b">
        <v>0</v>
      </c>
      <c r="M880" s="1"/>
      <c r="N880" s="1" t="b">
        <v>0</v>
      </c>
    </row>
    <row r="881" spans="1:14">
      <c r="A881" s="29" t="str">
        <f t="shared" si="3"/>
        <v/>
      </c>
      <c r="B881" s="30"/>
      <c r="C881" s="30" t="str">
        <f>IFERROR(VLOOKUP($B881,' Fridge Tracking'!$A$3:$J$999,9,FALSE), "")</f>
        <v/>
      </c>
      <c r="D881" s="31" t="str">
        <f>IFERROR(VLOOKUP($B881,' Fridge Tracking'!$A$3:$J$999,8,FALSE), "")</f>
        <v/>
      </c>
      <c r="E881" s="31" t="str">
        <f>IFERROR(VLOOKUP($B881,' Fridge Tracking'!$A$3:$J$999,6,FALSE), "")</f>
        <v/>
      </c>
      <c r="F881" s="1" t="b">
        <v>0</v>
      </c>
      <c r="H881" s="33"/>
      <c r="I881" s="33"/>
      <c r="J881" s="33"/>
      <c r="K881" s="1"/>
      <c r="L881" s="1" t="b">
        <v>0</v>
      </c>
      <c r="M881" s="1"/>
      <c r="N881" s="1" t="b">
        <v>0</v>
      </c>
    </row>
    <row r="882" spans="1:14">
      <c r="A882" s="29" t="str">
        <f t="shared" si="3"/>
        <v/>
      </c>
      <c r="B882" s="30"/>
      <c r="C882" s="30" t="str">
        <f>IFERROR(VLOOKUP($B882,' Fridge Tracking'!$A$3:$J$999,9,FALSE), "")</f>
        <v/>
      </c>
      <c r="D882" s="31" t="str">
        <f>IFERROR(VLOOKUP($B882,' Fridge Tracking'!$A$3:$J$999,8,FALSE), "")</f>
        <v/>
      </c>
      <c r="E882" s="31" t="str">
        <f>IFERROR(VLOOKUP($B882,' Fridge Tracking'!$A$3:$J$999,6,FALSE), "")</f>
        <v/>
      </c>
      <c r="F882" s="1" t="b">
        <v>0</v>
      </c>
      <c r="H882" s="33"/>
      <c r="I882" s="33"/>
      <c r="J882" s="33"/>
      <c r="K882" s="1"/>
      <c r="L882" s="1" t="b">
        <v>0</v>
      </c>
      <c r="M882" s="1"/>
      <c r="N882" s="1" t="b">
        <v>0</v>
      </c>
    </row>
    <row r="883" spans="1:14">
      <c r="A883" s="29" t="str">
        <f t="shared" si="3"/>
        <v/>
      </c>
      <c r="B883" s="30"/>
      <c r="C883" s="30" t="str">
        <f>IFERROR(VLOOKUP($B883,' Fridge Tracking'!$A$3:$J$999,9,FALSE), "")</f>
        <v/>
      </c>
      <c r="D883" s="31" t="str">
        <f>IFERROR(VLOOKUP($B883,' Fridge Tracking'!$A$3:$J$999,8,FALSE), "")</f>
        <v/>
      </c>
      <c r="E883" s="31" t="str">
        <f>IFERROR(VLOOKUP($B883,' Fridge Tracking'!$A$3:$J$999,6,FALSE), "")</f>
        <v/>
      </c>
      <c r="F883" s="1" t="b">
        <v>0</v>
      </c>
      <c r="H883" s="33"/>
      <c r="I883" s="33"/>
      <c r="J883" s="33"/>
      <c r="K883" s="1"/>
      <c r="L883" s="1" t="b">
        <v>0</v>
      </c>
      <c r="M883" s="1"/>
      <c r="N883" s="1" t="b">
        <v>0</v>
      </c>
    </row>
    <row r="884" spans="1:14">
      <c r="A884" s="29" t="str">
        <f t="shared" si="3"/>
        <v/>
      </c>
      <c r="B884" s="30"/>
      <c r="C884" s="30" t="str">
        <f>IFERROR(VLOOKUP($B884,' Fridge Tracking'!$A$3:$J$999,9,FALSE), "")</f>
        <v/>
      </c>
      <c r="D884" s="31" t="str">
        <f>IFERROR(VLOOKUP($B884,' Fridge Tracking'!$A$3:$J$999,8,FALSE), "")</f>
        <v/>
      </c>
      <c r="E884" s="31" t="str">
        <f>IFERROR(VLOOKUP($B884,' Fridge Tracking'!$A$3:$J$999,6,FALSE), "")</f>
        <v/>
      </c>
      <c r="F884" s="1" t="b">
        <v>0</v>
      </c>
      <c r="H884" s="33"/>
      <c r="I884" s="33"/>
      <c r="J884" s="33"/>
      <c r="K884" s="1"/>
      <c r="L884" s="1" t="b">
        <v>0</v>
      </c>
      <c r="M884" s="1"/>
      <c r="N884" s="1" t="b">
        <v>0</v>
      </c>
    </row>
    <row r="885" spans="1:14">
      <c r="A885" s="29" t="str">
        <f t="shared" si="3"/>
        <v/>
      </c>
      <c r="B885" s="30"/>
      <c r="C885" s="30" t="str">
        <f>IFERROR(VLOOKUP($B885,' Fridge Tracking'!$A$3:$J$999,9,FALSE), "")</f>
        <v/>
      </c>
      <c r="D885" s="31" t="str">
        <f>IFERROR(VLOOKUP($B885,' Fridge Tracking'!$A$3:$J$999,8,FALSE), "")</f>
        <v/>
      </c>
      <c r="E885" s="31" t="str">
        <f>IFERROR(VLOOKUP($B885,' Fridge Tracking'!$A$3:$J$999,6,FALSE), "")</f>
        <v/>
      </c>
      <c r="F885" s="1" t="b">
        <v>0</v>
      </c>
      <c r="H885" s="33"/>
      <c r="I885" s="33"/>
      <c r="J885" s="33"/>
      <c r="K885" s="1"/>
      <c r="L885" s="1" t="b">
        <v>0</v>
      </c>
      <c r="M885" s="1"/>
      <c r="N885" s="1" t="b">
        <v>0</v>
      </c>
    </row>
    <row r="886" spans="1:14">
      <c r="A886" s="29" t="str">
        <f t="shared" si="3"/>
        <v/>
      </c>
      <c r="B886" s="30"/>
      <c r="C886" s="30" t="str">
        <f>IFERROR(VLOOKUP($B886,' Fridge Tracking'!$A$3:$J$999,9,FALSE), "")</f>
        <v/>
      </c>
      <c r="D886" s="31" t="str">
        <f>IFERROR(VLOOKUP($B886,' Fridge Tracking'!$A$3:$J$999,8,FALSE), "")</f>
        <v/>
      </c>
      <c r="E886" s="31" t="str">
        <f>IFERROR(VLOOKUP($B886,' Fridge Tracking'!$A$3:$J$999,6,FALSE), "")</f>
        <v/>
      </c>
      <c r="F886" s="1" t="b">
        <v>0</v>
      </c>
      <c r="H886" s="33"/>
      <c r="I886" s="33"/>
      <c r="J886" s="33"/>
      <c r="K886" s="1"/>
      <c r="L886" s="1" t="b">
        <v>0</v>
      </c>
      <c r="M886" s="1"/>
      <c r="N886" s="1" t="b">
        <v>0</v>
      </c>
    </row>
    <row r="887" spans="1:14">
      <c r="A887" s="29" t="str">
        <f t="shared" si="3"/>
        <v/>
      </c>
      <c r="B887" s="30"/>
      <c r="C887" s="30" t="str">
        <f>IFERROR(VLOOKUP($B887,' Fridge Tracking'!$A$3:$J$999,9,FALSE), "")</f>
        <v/>
      </c>
      <c r="D887" s="31" t="str">
        <f>IFERROR(VLOOKUP($B887,' Fridge Tracking'!$A$3:$J$999,8,FALSE), "")</f>
        <v/>
      </c>
      <c r="E887" s="31" t="str">
        <f>IFERROR(VLOOKUP($B887,' Fridge Tracking'!$A$3:$J$999,6,FALSE), "")</f>
        <v/>
      </c>
      <c r="F887" s="1" t="b">
        <v>0</v>
      </c>
      <c r="H887" s="33"/>
      <c r="I887" s="33"/>
      <c r="J887" s="33"/>
      <c r="K887" s="1"/>
      <c r="L887" s="1" t="b">
        <v>0</v>
      </c>
      <c r="M887" s="1"/>
      <c r="N887" s="1" t="b">
        <v>0</v>
      </c>
    </row>
    <row r="888" spans="1:14">
      <c r="A888" s="29" t="str">
        <f t="shared" si="3"/>
        <v/>
      </c>
      <c r="B888" s="30"/>
      <c r="C888" s="30" t="str">
        <f>IFERROR(VLOOKUP($B888,' Fridge Tracking'!$A$3:$J$999,9,FALSE), "")</f>
        <v/>
      </c>
      <c r="D888" s="31" t="str">
        <f>IFERROR(VLOOKUP($B888,' Fridge Tracking'!$A$3:$J$999,8,FALSE), "")</f>
        <v/>
      </c>
      <c r="E888" s="31" t="str">
        <f>IFERROR(VLOOKUP($B888,' Fridge Tracking'!$A$3:$J$999,6,FALSE), "")</f>
        <v/>
      </c>
      <c r="F888" s="1" t="b">
        <v>0</v>
      </c>
      <c r="H888" s="33"/>
      <c r="I888" s="33"/>
      <c r="J888" s="33"/>
      <c r="K888" s="1"/>
      <c r="L888" s="1" t="b">
        <v>0</v>
      </c>
      <c r="M888" s="1"/>
      <c r="N888" s="1" t="b">
        <v>0</v>
      </c>
    </row>
    <row r="889" spans="1:14">
      <c r="A889" s="29" t="str">
        <f t="shared" si="3"/>
        <v/>
      </c>
      <c r="B889" s="30"/>
      <c r="C889" s="30" t="str">
        <f>IFERROR(VLOOKUP($B889,' Fridge Tracking'!$A$3:$J$999,9,FALSE), "")</f>
        <v/>
      </c>
      <c r="D889" s="31" t="str">
        <f>IFERROR(VLOOKUP($B889,' Fridge Tracking'!$A$3:$J$999,8,FALSE), "")</f>
        <v/>
      </c>
      <c r="E889" s="31" t="str">
        <f>IFERROR(VLOOKUP($B889,' Fridge Tracking'!$A$3:$J$999,6,FALSE), "")</f>
        <v/>
      </c>
      <c r="F889" s="1" t="b">
        <v>0</v>
      </c>
      <c r="H889" s="33"/>
      <c r="I889" s="33"/>
      <c r="J889" s="33"/>
      <c r="K889" s="1"/>
      <c r="L889" s="1" t="b">
        <v>0</v>
      </c>
      <c r="M889" s="1"/>
      <c r="N889" s="1" t="b">
        <v>0</v>
      </c>
    </row>
    <row r="890" spans="1:14">
      <c r="A890" s="29" t="str">
        <f t="shared" si="3"/>
        <v/>
      </c>
      <c r="B890" s="30"/>
      <c r="C890" s="30" t="str">
        <f>IFERROR(VLOOKUP($B890,' Fridge Tracking'!$A$3:$J$999,9,FALSE), "")</f>
        <v/>
      </c>
      <c r="D890" s="31" t="str">
        <f>IFERROR(VLOOKUP($B890,' Fridge Tracking'!$A$3:$J$999,8,FALSE), "")</f>
        <v/>
      </c>
      <c r="E890" s="31" t="str">
        <f>IFERROR(VLOOKUP($B890,' Fridge Tracking'!$A$3:$J$999,6,FALSE), "")</f>
        <v/>
      </c>
      <c r="F890" s="1" t="b">
        <v>0</v>
      </c>
      <c r="H890" s="33"/>
      <c r="I890" s="33"/>
      <c r="J890" s="33"/>
      <c r="K890" s="1"/>
      <c r="L890" s="1" t="b">
        <v>0</v>
      </c>
      <c r="M890" s="1"/>
      <c r="N890" s="1" t="b">
        <v>0</v>
      </c>
    </row>
    <row r="891" spans="1:14">
      <c r="A891" s="29" t="str">
        <f t="shared" si="3"/>
        <v/>
      </c>
      <c r="B891" s="30"/>
      <c r="C891" s="30" t="str">
        <f>IFERROR(VLOOKUP($B891,' Fridge Tracking'!$A$3:$J$999,9,FALSE), "")</f>
        <v/>
      </c>
      <c r="D891" s="31" t="str">
        <f>IFERROR(VLOOKUP($B891,' Fridge Tracking'!$A$3:$J$999,8,FALSE), "")</f>
        <v/>
      </c>
      <c r="E891" s="31" t="str">
        <f>IFERROR(VLOOKUP($B891,' Fridge Tracking'!$A$3:$J$999,6,FALSE), "")</f>
        <v/>
      </c>
      <c r="F891" s="1" t="b">
        <v>0</v>
      </c>
      <c r="H891" s="33"/>
      <c r="I891" s="33"/>
      <c r="J891" s="33"/>
      <c r="K891" s="1"/>
      <c r="L891" s="1" t="b">
        <v>0</v>
      </c>
      <c r="M891" s="1"/>
      <c r="N891" s="1" t="b">
        <v>0</v>
      </c>
    </row>
    <row r="892" spans="1:14">
      <c r="A892" s="29" t="str">
        <f t="shared" si="3"/>
        <v/>
      </c>
      <c r="B892" s="30"/>
      <c r="C892" s="30" t="str">
        <f>IFERROR(VLOOKUP($B892,' Fridge Tracking'!$A$3:$J$999,9,FALSE), "")</f>
        <v/>
      </c>
      <c r="D892" s="31" t="str">
        <f>IFERROR(VLOOKUP($B892,' Fridge Tracking'!$A$3:$J$999,8,FALSE), "")</f>
        <v/>
      </c>
      <c r="E892" s="31" t="str">
        <f>IFERROR(VLOOKUP($B892,' Fridge Tracking'!$A$3:$J$999,6,FALSE), "")</f>
        <v/>
      </c>
      <c r="F892" s="1" t="b">
        <v>0</v>
      </c>
      <c r="H892" s="33"/>
      <c r="I892" s="33"/>
      <c r="J892" s="33"/>
      <c r="K892" s="1"/>
      <c r="L892" s="1" t="b">
        <v>0</v>
      </c>
      <c r="M892" s="1"/>
      <c r="N892" s="1" t="b">
        <v>0</v>
      </c>
    </row>
    <row r="893" spans="1:14">
      <c r="A893" s="29" t="str">
        <f t="shared" si="3"/>
        <v/>
      </c>
      <c r="B893" s="30"/>
      <c r="C893" s="30" t="str">
        <f>IFERROR(VLOOKUP($B893,' Fridge Tracking'!$A$3:$J$999,9,FALSE), "")</f>
        <v/>
      </c>
      <c r="D893" s="31" t="str">
        <f>IFERROR(VLOOKUP($B893,' Fridge Tracking'!$A$3:$J$999,8,FALSE), "")</f>
        <v/>
      </c>
      <c r="E893" s="31" t="str">
        <f>IFERROR(VLOOKUP($B893,' Fridge Tracking'!$A$3:$J$999,6,FALSE), "")</f>
        <v/>
      </c>
      <c r="F893" s="1" t="b">
        <v>0</v>
      </c>
      <c r="H893" s="33"/>
      <c r="I893" s="33"/>
      <c r="J893" s="33"/>
      <c r="K893" s="1"/>
      <c r="L893" s="1" t="b">
        <v>0</v>
      </c>
      <c r="M893" s="1"/>
      <c r="N893" s="1" t="b">
        <v>0</v>
      </c>
    </row>
    <row r="894" spans="1:14">
      <c r="A894" s="29" t="str">
        <f t="shared" si="3"/>
        <v/>
      </c>
      <c r="B894" s="30"/>
      <c r="C894" s="30" t="str">
        <f>IFERROR(VLOOKUP($B894,' Fridge Tracking'!$A$3:$J$999,9,FALSE), "")</f>
        <v/>
      </c>
      <c r="D894" s="31" t="str">
        <f>IFERROR(VLOOKUP($B894,' Fridge Tracking'!$A$3:$J$999,8,FALSE), "")</f>
        <v/>
      </c>
      <c r="E894" s="31" t="str">
        <f>IFERROR(VLOOKUP($B894,' Fridge Tracking'!$A$3:$J$999,6,FALSE), "")</f>
        <v/>
      </c>
      <c r="F894" s="1" t="b">
        <v>0</v>
      </c>
      <c r="H894" s="33"/>
      <c r="I894" s="33"/>
      <c r="J894" s="33"/>
      <c r="K894" s="1"/>
      <c r="L894" s="1" t="b">
        <v>0</v>
      </c>
      <c r="M894" s="1"/>
      <c r="N894" s="1" t="b">
        <v>0</v>
      </c>
    </row>
    <row r="895" spans="1:14">
      <c r="A895" s="29" t="str">
        <f t="shared" si="3"/>
        <v/>
      </c>
      <c r="B895" s="30"/>
      <c r="C895" s="30" t="str">
        <f>IFERROR(VLOOKUP($B895,' Fridge Tracking'!$A$3:$J$999,9,FALSE), "")</f>
        <v/>
      </c>
      <c r="D895" s="31" t="str">
        <f>IFERROR(VLOOKUP($B895,' Fridge Tracking'!$A$3:$J$999,8,FALSE), "")</f>
        <v/>
      </c>
      <c r="E895" s="31" t="str">
        <f>IFERROR(VLOOKUP($B895,' Fridge Tracking'!$A$3:$J$999,6,FALSE), "")</f>
        <v/>
      </c>
      <c r="F895" s="1" t="b">
        <v>0</v>
      </c>
      <c r="H895" s="33"/>
      <c r="I895" s="33"/>
      <c r="J895" s="33"/>
      <c r="K895" s="1"/>
      <c r="L895" s="1" t="b">
        <v>0</v>
      </c>
      <c r="M895" s="1"/>
      <c r="N895" s="1" t="b">
        <v>0</v>
      </c>
    </row>
    <row r="896" spans="1:14">
      <c r="A896" s="29" t="str">
        <f t="shared" si="3"/>
        <v/>
      </c>
      <c r="B896" s="30"/>
      <c r="C896" s="30" t="str">
        <f>IFERROR(VLOOKUP($B896,' Fridge Tracking'!$A$3:$J$999,9,FALSE), "")</f>
        <v/>
      </c>
      <c r="D896" s="31" t="str">
        <f>IFERROR(VLOOKUP($B896,' Fridge Tracking'!$A$3:$J$999,8,FALSE), "")</f>
        <v/>
      </c>
      <c r="E896" s="31" t="str">
        <f>IFERROR(VLOOKUP($B896,' Fridge Tracking'!$A$3:$J$999,6,FALSE), "")</f>
        <v/>
      </c>
      <c r="F896" s="1" t="b">
        <v>0</v>
      </c>
      <c r="H896" s="33"/>
      <c r="I896" s="33"/>
      <c r="J896" s="33"/>
      <c r="K896" s="1"/>
      <c r="L896" s="1" t="b">
        <v>0</v>
      </c>
      <c r="M896" s="1"/>
      <c r="N896" s="1" t="b">
        <v>0</v>
      </c>
    </row>
    <row r="897" spans="1:14">
      <c r="A897" s="29" t="str">
        <f t="shared" si="3"/>
        <v/>
      </c>
      <c r="B897" s="30"/>
      <c r="C897" s="30" t="str">
        <f>IFERROR(VLOOKUP($B897,' Fridge Tracking'!$A$3:$J$999,9,FALSE), "")</f>
        <v/>
      </c>
      <c r="D897" s="31" t="str">
        <f>IFERROR(VLOOKUP($B897,' Fridge Tracking'!$A$3:$J$999,8,FALSE), "")</f>
        <v/>
      </c>
      <c r="E897" s="31" t="str">
        <f>IFERROR(VLOOKUP($B897,' Fridge Tracking'!$A$3:$J$999,6,FALSE), "")</f>
        <v/>
      </c>
      <c r="F897" s="1" t="b">
        <v>0</v>
      </c>
      <c r="H897" s="33"/>
      <c r="I897" s="33"/>
      <c r="J897" s="33"/>
      <c r="K897" s="1"/>
      <c r="L897" s="1" t="b">
        <v>0</v>
      </c>
      <c r="M897" s="1"/>
      <c r="N897" s="1" t="b">
        <v>0</v>
      </c>
    </row>
    <row r="898" spans="1:14">
      <c r="A898" s="29" t="str">
        <f t="shared" si="3"/>
        <v/>
      </c>
      <c r="B898" s="30"/>
      <c r="C898" s="30" t="str">
        <f>IFERROR(VLOOKUP($B898,' Fridge Tracking'!$A$3:$J$999,9,FALSE), "")</f>
        <v/>
      </c>
      <c r="D898" s="31" t="str">
        <f>IFERROR(VLOOKUP($B898,' Fridge Tracking'!$A$3:$J$999,8,FALSE), "")</f>
        <v/>
      </c>
      <c r="E898" s="31" t="str">
        <f>IFERROR(VLOOKUP($B898,' Fridge Tracking'!$A$3:$J$999,6,FALSE), "")</f>
        <v/>
      </c>
      <c r="F898" s="1" t="b">
        <v>0</v>
      </c>
      <c r="H898" s="33"/>
      <c r="I898" s="33"/>
      <c r="J898" s="33"/>
      <c r="K898" s="1"/>
      <c r="L898" s="1" t="b">
        <v>0</v>
      </c>
      <c r="M898" s="1"/>
      <c r="N898" s="1" t="b">
        <v>0</v>
      </c>
    </row>
    <row r="899" spans="1:14">
      <c r="A899" s="29" t="str">
        <f t="shared" si="3"/>
        <v/>
      </c>
      <c r="B899" s="30"/>
      <c r="C899" s="30" t="str">
        <f>IFERROR(VLOOKUP($B899,' Fridge Tracking'!$A$3:$J$999,9,FALSE), "")</f>
        <v/>
      </c>
      <c r="D899" s="31" t="str">
        <f>IFERROR(VLOOKUP($B899,' Fridge Tracking'!$A$3:$J$999,8,FALSE), "")</f>
        <v/>
      </c>
      <c r="E899" s="31" t="str">
        <f>IFERROR(VLOOKUP($B899,' Fridge Tracking'!$A$3:$J$999,6,FALSE), "")</f>
        <v/>
      </c>
      <c r="F899" s="1" t="b">
        <v>0</v>
      </c>
      <c r="H899" s="33"/>
      <c r="I899" s="33"/>
      <c r="J899" s="33"/>
      <c r="K899" s="1"/>
      <c r="L899" s="1" t="b">
        <v>0</v>
      </c>
      <c r="M899" s="1"/>
      <c r="N899" s="1" t="b">
        <v>0</v>
      </c>
    </row>
    <row r="900" spans="1:14">
      <c r="A900" s="29" t="str">
        <f t="shared" si="3"/>
        <v/>
      </c>
      <c r="B900" s="30"/>
      <c r="C900" s="30" t="str">
        <f>IFERROR(VLOOKUP($B900,' Fridge Tracking'!$A$3:$J$999,9,FALSE), "")</f>
        <v/>
      </c>
      <c r="D900" s="31" t="str">
        <f>IFERROR(VLOOKUP($B900,' Fridge Tracking'!$A$3:$J$999,8,FALSE), "")</f>
        <v/>
      </c>
      <c r="E900" s="31" t="str">
        <f>IFERROR(VLOOKUP($B900,' Fridge Tracking'!$A$3:$J$999,6,FALSE), "")</f>
        <v/>
      </c>
      <c r="F900" s="1" t="b">
        <v>0</v>
      </c>
      <c r="H900" s="33"/>
      <c r="I900" s="33"/>
      <c r="J900" s="33"/>
      <c r="K900" s="1"/>
      <c r="L900" s="1" t="b">
        <v>0</v>
      </c>
      <c r="M900" s="1"/>
      <c r="N900" s="1" t="b">
        <v>0</v>
      </c>
    </row>
    <row r="901" spans="1:14">
      <c r="A901" s="29" t="str">
        <f t="shared" si="3"/>
        <v/>
      </c>
      <c r="B901" s="30"/>
      <c r="C901" s="30" t="str">
        <f>IFERROR(VLOOKUP($B901,' Fridge Tracking'!$A$3:$J$999,9,FALSE), "")</f>
        <v/>
      </c>
      <c r="D901" s="31" t="str">
        <f>IFERROR(VLOOKUP($B901,' Fridge Tracking'!$A$3:$J$999,8,FALSE), "")</f>
        <v/>
      </c>
      <c r="E901" s="31" t="str">
        <f>IFERROR(VLOOKUP($B901,' Fridge Tracking'!$A$3:$J$999,6,FALSE), "")</f>
        <v/>
      </c>
      <c r="F901" s="1" t="b">
        <v>0</v>
      </c>
      <c r="H901" s="33"/>
      <c r="I901" s="33"/>
      <c r="J901" s="33"/>
      <c r="K901" s="1"/>
      <c r="L901" s="1" t="b">
        <v>0</v>
      </c>
      <c r="M901" s="1"/>
      <c r="N901" s="1" t="b">
        <v>0</v>
      </c>
    </row>
    <row r="902" spans="1:14">
      <c r="A902" s="29" t="str">
        <f t="shared" si="3"/>
        <v/>
      </c>
      <c r="B902" s="30"/>
      <c r="C902" s="30" t="str">
        <f>IFERROR(VLOOKUP($B902,' Fridge Tracking'!$A$3:$J$999,9,FALSE), "")</f>
        <v/>
      </c>
      <c r="D902" s="31" t="str">
        <f>IFERROR(VLOOKUP($B902,' Fridge Tracking'!$A$3:$J$999,8,FALSE), "")</f>
        <v/>
      </c>
      <c r="E902" s="31" t="str">
        <f>IFERROR(VLOOKUP($B902,' Fridge Tracking'!$A$3:$J$999,6,FALSE), "")</f>
        <v/>
      </c>
      <c r="F902" s="1" t="b">
        <v>0</v>
      </c>
      <c r="H902" s="33"/>
      <c r="I902" s="33"/>
      <c r="J902" s="33"/>
      <c r="K902" s="1"/>
      <c r="L902" s="1" t="b">
        <v>0</v>
      </c>
      <c r="M902" s="1"/>
      <c r="N902" s="1" t="b">
        <v>0</v>
      </c>
    </row>
    <row r="903" spans="1:14">
      <c r="A903" s="29" t="str">
        <f t="shared" si="3"/>
        <v/>
      </c>
      <c r="B903" s="30"/>
      <c r="C903" s="30" t="str">
        <f>IFERROR(VLOOKUP($B903,' Fridge Tracking'!$A$3:$J$999,9,FALSE), "")</f>
        <v/>
      </c>
      <c r="D903" s="31" t="str">
        <f>IFERROR(VLOOKUP($B903,' Fridge Tracking'!$A$3:$J$999,8,FALSE), "")</f>
        <v/>
      </c>
      <c r="E903" s="31" t="str">
        <f>IFERROR(VLOOKUP($B903,' Fridge Tracking'!$A$3:$J$999,6,FALSE), "")</f>
        <v/>
      </c>
      <c r="F903" s="1" t="b">
        <v>0</v>
      </c>
      <c r="H903" s="33"/>
      <c r="I903" s="33"/>
      <c r="J903" s="33"/>
      <c r="K903" s="1"/>
      <c r="L903" s="1" t="b">
        <v>0</v>
      </c>
      <c r="M903" s="1"/>
      <c r="N903" s="1" t="b">
        <v>0</v>
      </c>
    </row>
    <row r="904" spans="1:14">
      <c r="A904" s="29" t="str">
        <f t="shared" si="3"/>
        <v/>
      </c>
      <c r="B904" s="30"/>
      <c r="C904" s="30" t="str">
        <f>IFERROR(VLOOKUP($B904,' Fridge Tracking'!$A$3:$J$999,9,FALSE), "")</f>
        <v/>
      </c>
      <c r="D904" s="31" t="str">
        <f>IFERROR(VLOOKUP($B904,' Fridge Tracking'!$A$3:$J$999,8,FALSE), "")</f>
        <v/>
      </c>
      <c r="E904" s="31" t="str">
        <f>IFERROR(VLOOKUP($B904,' Fridge Tracking'!$A$3:$J$999,6,FALSE), "")</f>
        <v/>
      </c>
      <c r="F904" s="1" t="b">
        <v>0</v>
      </c>
      <c r="H904" s="33"/>
      <c r="I904" s="33"/>
      <c r="J904" s="33"/>
      <c r="K904" s="1"/>
      <c r="L904" s="1" t="b">
        <v>0</v>
      </c>
      <c r="M904" s="1"/>
      <c r="N904" s="1" t="b">
        <v>0</v>
      </c>
    </row>
    <row r="905" spans="1:14">
      <c r="A905" s="29" t="str">
        <f t="shared" si="3"/>
        <v/>
      </c>
      <c r="B905" s="30"/>
      <c r="C905" s="30" t="str">
        <f>IFERROR(VLOOKUP($B905,' Fridge Tracking'!$A$3:$J$999,9,FALSE), "")</f>
        <v/>
      </c>
      <c r="D905" s="31" t="str">
        <f>IFERROR(VLOOKUP($B905,' Fridge Tracking'!$A$3:$J$999,8,FALSE), "")</f>
        <v/>
      </c>
      <c r="E905" s="31" t="str">
        <f>IFERROR(VLOOKUP($B905,' Fridge Tracking'!$A$3:$J$999,6,FALSE), "")</f>
        <v/>
      </c>
      <c r="F905" s="1" t="b">
        <v>0</v>
      </c>
      <c r="H905" s="33"/>
      <c r="I905" s="33"/>
      <c r="J905" s="33"/>
      <c r="K905" s="1"/>
      <c r="L905" s="1" t="b">
        <v>0</v>
      </c>
      <c r="M905" s="1"/>
      <c r="N905" s="1" t="b">
        <v>0</v>
      </c>
    </row>
    <row r="906" spans="1:14">
      <c r="A906" s="29" t="str">
        <f t="shared" si="3"/>
        <v/>
      </c>
      <c r="B906" s="30"/>
      <c r="C906" s="30" t="str">
        <f>IFERROR(VLOOKUP($B906,' Fridge Tracking'!$A$3:$J$999,9,FALSE), "")</f>
        <v/>
      </c>
      <c r="D906" s="31" t="str">
        <f>IFERROR(VLOOKUP($B906,' Fridge Tracking'!$A$3:$J$999,8,FALSE), "")</f>
        <v/>
      </c>
      <c r="E906" s="31" t="str">
        <f>IFERROR(VLOOKUP($B906,' Fridge Tracking'!$A$3:$J$999,6,FALSE), "")</f>
        <v/>
      </c>
      <c r="F906" s="1" t="b">
        <v>0</v>
      </c>
      <c r="H906" s="33"/>
      <c r="I906" s="33"/>
      <c r="J906" s="33"/>
      <c r="K906" s="1"/>
      <c r="L906" s="1" t="b">
        <v>0</v>
      </c>
      <c r="M906" s="1"/>
      <c r="N906" s="1" t="b">
        <v>0</v>
      </c>
    </row>
    <row r="907" spans="1:14">
      <c r="A907" s="29" t="str">
        <f t="shared" si="3"/>
        <v/>
      </c>
      <c r="B907" s="30"/>
      <c r="C907" s="30" t="str">
        <f>IFERROR(VLOOKUP($B907,' Fridge Tracking'!$A$3:$J$999,9,FALSE), "")</f>
        <v/>
      </c>
      <c r="D907" s="31" t="str">
        <f>IFERROR(VLOOKUP($B907,' Fridge Tracking'!$A$3:$J$999,8,FALSE), "")</f>
        <v/>
      </c>
      <c r="E907" s="31" t="str">
        <f>IFERROR(VLOOKUP($B907,' Fridge Tracking'!$A$3:$J$999,6,FALSE), "")</f>
        <v/>
      </c>
      <c r="F907" s="1" t="b">
        <v>0</v>
      </c>
      <c r="H907" s="33"/>
      <c r="I907" s="33"/>
      <c r="J907" s="33"/>
      <c r="K907" s="1"/>
      <c r="L907" s="1" t="b">
        <v>0</v>
      </c>
      <c r="M907" s="1"/>
      <c r="N907" s="1" t="b">
        <v>0</v>
      </c>
    </row>
    <row r="908" spans="1:14">
      <c r="A908" s="29" t="str">
        <f t="shared" si="3"/>
        <v/>
      </c>
      <c r="B908" s="30"/>
      <c r="C908" s="30" t="str">
        <f>IFERROR(VLOOKUP($B908,' Fridge Tracking'!$A$3:$J$999,9,FALSE), "")</f>
        <v/>
      </c>
      <c r="D908" s="31" t="str">
        <f>IFERROR(VLOOKUP($B908,' Fridge Tracking'!$A$3:$J$999,8,FALSE), "")</f>
        <v/>
      </c>
      <c r="E908" s="31" t="str">
        <f>IFERROR(VLOOKUP($B908,' Fridge Tracking'!$A$3:$J$999,6,FALSE), "")</f>
        <v/>
      </c>
      <c r="F908" s="1" t="b">
        <v>0</v>
      </c>
      <c r="H908" s="33"/>
      <c r="I908" s="33"/>
      <c r="J908" s="33"/>
      <c r="K908" s="1"/>
      <c r="L908" s="1" t="b">
        <v>0</v>
      </c>
      <c r="M908" s="1"/>
      <c r="N908" s="1" t="b">
        <v>0</v>
      </c>
    </row>
    <row r="909" spans="1:14">
      <c r="A909" s="29" t="str">
        <f t="shared" si="3"/>
        <v/>
      </c>
      <c r="B909" s="30"/>
      <c r="C909" s="30" t="str">
        <f>IFERROR(VLOOKUP($B909,' Fridge Tracking'!$A$3:$J$999,9,FALSE), "")</f>
        <v/>
      </c>
      <c r="D909" s="31" t="str">
        <f>IFERROR(VLOOKUP($B909,' Fridge Tracking'!$A$3:$J$999,8,FALSE), "")</f>
        <v/>
      </c>
      <c r="E909" s="31" t="str">
        <f>IFERROR(VLOOKUP($B909,' Fridge Tracking'!$A$3:$J$999,6,FALSE), "")</f>
        <v/>
      </c>
      <c r="F909" s="1" t="b">
        <v>0</v>
      </c>
      <c r="H909" s="33"/>
      <c r="I909" s="33"/>
      <c r="J909" s="33"/>
      <c r="K909" s="1"/>
      <c r="L909" s="1" t="b">
        <v>0</v>
      </c>
      <c r="M909" s="1"/>
      <c r="N909" s="1" t="b">
        <v>0</v>
      </c>
    </row>
    <row r="910" spans="1:14">
      <c r="A910" s="29" t="str">
        <f t="shared" si="3"/>
        <v/>
      </c>
      <c r="B910" s="30"/>
      <c r="C910" s="30" t="str">
        <f>IFERROR(VLOOKUP($B910,' Fridge Tracking'!$A$3:$J$999,9,FALSE), "")</f>
        <v/>
      </c>
      <c r="D910" s="31" t="str">
        <f>IFERROR(VLOOKUP($B910,' Fridge Tracking'!$A$3:$J$999,8,FALSE), "")</f>
        <v/>
      </c>
      <c r="E910" s="31" t="str">
        <f>IFERROR(VLOOKUP($B910,' Fridge Tracking'!$A$3:$J$999,6,FALSE), "")</f>
        <v/>
      </c>
      <c r="F910" s="1" t="b">
        <v>0</v>
      </c>
      <c r="H910" s="33"/>
      <c r="I910" s="33"/>
      <c r="J910" s="33"/>
      <c r="K910" s="1"/>
      <c r="L910" s="1" t="b">
        <v>0</v>
      </c>
      <c r="M910" s="1"/>
      <c r="N910" s="1" t="b">
        <v>0</v>
      </c>
    </row>
    <row r="911" spans="1:14">
      <c r="A911" s="29" t="str">
        <f t="shared" si="3"/>
        <v/>
      </c>
      <c r="B911" s="30"/>
      <c r="C911" s="30" t="str">
        <f>IFERROR(VLOOKUP($B911,' Fridge Tracking'!$A$3:$J$999,9,FALSE), "")</f>
        <v/>
      </c>
      <c r="D911" s="31" t="str">
        <f>IFERROR(VLOOKUP($B911,' Fridge Tracking'!$A$3:$J$999,8,FALSE), "")</f>
        <v/>
      </c>
      <c r="E911" s="31" t="str">
        <f>IFERROR(VLOOKUP($B911,' Fridge Tracking'!$A$3:$J$999,6,FALSE), "")</f>
        <v/>
      </c>
      <c r="F911" s="1" t="b">
        <v>0</v>
      </c>
      <c r="H911" s="33"/>
      <c r="I911" s="33"/>
      <c r="J911" s="33"/>
      <c r="K911" s="1"/>
      <c r="L911" s="1" t="b">
        <v>0</v>
      </c>
      <c r="M911" s="1"/>
      <c r="N911" s="1" t="b">
        <v>0</v>
      </c>
    </row>
    <row r="912" spans="1:14">
      <c r="A912" s="29" t="str">
        <f t="shared" si="3"/>
        <v/>
      </c>
      <c r="B912" s="30"/>
      <c r="C912" s="30" t="str">
        <f>IFERROR(VLOOKUP($B912,' Fridge Tracking'!$A$3:$J$999,9,FALSE), "")</f>
        <v/>
      </c>
      <c r="D912" s="31" t="str">
        <f>IFERROR(VLOOKUP($B912,' Fridge Tracking'!$A$3:$J$999,8,FALSE), "")</f>
        <v/>
      </c>
      <c r="E912" s="31" t="str">
        <f>IFERROR(VLOOKUP($B912,' Fridge Tracking'!$A$3:$J$999,6,FALSE), "")</f>
        <v/>
      </c>
      <c r="F912" s="1" t="b">
        <v>0</v>
      </c>
      <c r="H912" s="33"/>
      <c r="I912" s="33"/>
      <c r="J912" s="33"/>
      <c r="K912" s="1"/>
      <c r="L912" s="1" t="b">
        <v>0</v>
      </c>
      <c r="M912" s="1"/>
      <c r="N912" s="1" t="b">
        <v>0</v>
      </c>
    </row>
    <row r="913" spans="1:14">
      <c r="A913" s="29" t="str">
        <f t="shared" si="3"/>
        <v/>
      </c>
      <c r="B913" s="30"/>
      <c r="C913" s="30" t="str">
        <f>IFERROR(VLOOKUP($B913,' Fridge Tracking'!$A$3:$J$999,9,FALSE), "")</f>
        <v/>
      </c>
      <c r="D913" s="31" t="str">
        <f>IFERROR(VLOOKUP($B913,' Fridge Tracking'!$A$3:$J$999,8,FALSE), "")</f>
        <v/>
      </c>
      <c r="E913" s="31" t="str">
        <f>IFERROR(VLOOKUP($B913,' Fridge Tracking'!$A$3:$J$999,6,FALSE), "")</f>
        <v/>
      </c>
      <c r="F913" s="1" t="b">
        <v>0</v>
      </c>
      <c r="H913" s="33"/>
      <c r="I913" s="33"/>
      <c r="J913" s="33"/>
      <c r="K913" s="1"/>
      <c r="L913" s="1" t="b">
        <v>0</v>
      </c>
      <c r="M913" s="1"/>
      <c r="N913" s="1" t="b">
        <v>0</v>
      </c>
    </row>
    <row r="914" spans="1:14">
      <c r="A914" s="29" t="str">
        <f t="shared" si="3"/>
        <v/>
      </c>
      <c r="B914" s="30"/>
      <c r="C914" s="30" t="str">
        <f>IFERROR(VLOOKUP($B914,' Fridge Tracking'!$A$3:$J$999,9,FALSE), "")</f>
        <v/>
      </c>
      <c r="D914" s="31" t="str">
        <f>IFERROR(VLOOKUP($B914,' Fridge Tracking'!$A$3:$J$999,8,FALSE), "")</f>
        <v/>
      </c>
      <c r="E914" s="31" t="str">
        <f>IFERROR(VLOOKUP($B914,' Fridge Tracking'!$A$3:$J$999,6,FALSE), "")</f>
        <v/>
      </c>
      <c r="F914" s="1" t="b">
        <v>0</v>
      </c>
      <c r="H914" s="33"/>
      <c r="I914" s="33"/>
      <c r="J914" s="33"/>
      <c r="K914" s="1"/>
      <c r="L914" s="1" t="b">
        <v>0</v>
      </c>
      <c r="M914" s="1"/>
      <c r="N914" s="1" t="b">
        <v>0</v>
      </c>
    </row>
    <row r="915" spans="1:14">
      <c r="A915" s="29" t="str">
        <f t="shared" si="3"/>
        <v/>
      </c>
      <c r="B915" s="30"/>
      <c r="C915" s="30" t="str">
        <f>IFERROR(VLOOKUP($B915,' Fridge Tracking'!$A$3:$J$999,9,FALSE), "")</f>
        <v/>
      </c>
      <c r="D915" s="31" t="str">
        <f>IFERROR(VLOOKUP($B915,' Fridge Tracking'!$A$3:$J$999,8,FALSE), "")</f>
        <v/>
      </c>
      <c r="E915" s="31" t="str">
        <f>IFERROR(VLOOKUP($B915,' Fridge Tracking'!$A$3:$J$999,6,FALSE), "")</f>
        <v/>
      </c>
      <c r="F915" s="1" t="b">
        <v>0</v>
      </c>
      <c r="H915" s="33"/>
      <c r="I915" s="33"/>
      <c r="J915" s="33"/>
      <c r="K915" s="1"/>
      <c r="L915" s="1" t="b">
        <v>0</v>
      </c>
      <c r="M915" s="1"/>
      <c r="N915" s="1" t="b">
        <v>0</v>
      </c>
    </row>
    <row r="916" spans="1:14">
      <c r="A916" s="29" t="str">
        <f t="shared" si="3"/>
        <v/>
      </c>
      <c r="B916" s="30"/>
      <c r="C916" s="30" t="str">
        <f>IFERROR(VLOOKUP($B916,' Fridge Tracking'!$A$3:$J$999,9,FALSE), "")</f>
        <v/>
      </c>
      <c r="D916" s="31" t="str">
        <f>IFERROR(VLOOKUP($B916,' Fridge Tracking'!$A$3:$J$999,8,FALSE), "")</f>
        <v/>
      </c>
      <c r="E916" s="31" t="str">
        <f>IFERROR(VLOOKUP($B916,' Fridge Tracking'!$A$3:$J$999,6,FALSE), "")</f>
        <v/>
      </c>
      <c r="F916" s="1" t="b">
        <v>0</v>
      </c>
      <c r="H916" s="33"/>
      <c r="I916" s="33"/>
      <c r="J916" s="33"/>
      <c r="K916" s="1"/>
      <c r="L916" s="1" t="b">
        <v>0</v>
      </c>
      <c r="M916" s="1"/>
      <c r="N916" s="1" t="b">
        <v>0</v>
      </c>
    </row>
    <row r="917" spans="1:14">
      <c r="A917" s="29" t="str">
        <f t="shared" si="3"/>
        <v/>
      </c>
      <c r="B917" s="30"/>
      <c r="C917" s="30" t="str">
        <f>IFERROR(VLOOKUP($B917,' Fridge Tracking'!$A$3:$J$999,9,FALSE), "")</f>
        <v/>
      </c>
      <c r="D917" s="31" t="str">
        <f>IFERROR(VLOOKUP($B917,' Fridge Tracking'!$A$3:$J$999,8,FALSE), "")</f>
        <v/>
      </c>
      <c r="E917" s="31" t="str">
        <f>IFERROR(VLOOKUP($B917,' Fridge Tracking'!$A$3:$J$999,6,FALSE), "")</f>
        <v/>
      </c>
      <c r="F917" s="1" t="b">
        <v>0</v>
      </c>
      <c r="H917" s="33"/>
      <c r="I917" s="33"/>
      <c r="J917" s="33"/>
      <c r="K917" s="1"/>
      <c r="L917" s="1" t="b">
        <v>0</v>
      </c>
      <c r="M917" s="1"/>
      <c r="N917" s="1" t="b">
        <v>0</v>
      </c>
    </row>
    <row r="918" spans="1:14">
      <c r="A918" s="29" t="str">
        <f t="shared" si="3"/>
        <v/>
      </c>
      <c r="B918" s="30"/>
      <c r="C918" s="30" t="str">
        <f>IFERROR(VLOOKUP($B918,' Fridge Tracking'!$A$3:$J$999,9,FALSE), "")</f>
        <v/>
      </c>
      <c r="D918" s="31" t="str">
        <f>IFERROR(VLOOKUP($B918,' Fridge Tracking'!$A$3:$J$999,8,FALSE), "")</f>
        <v/>
      </c>
      <c r="E918" s="31" t="str">
        <f>IFERROR(VLOOKUP($B918,' Fridge Tracking'!$A$3:$J$999,6,FALSE), "")</f>
        <v/>
      </c>
      <c r="F918" s="1" t="b">
        <v>0</v>
      </c>
      <c r="H918" s="33"/>
      <c r="I918" s="33"/>
      <c r="J918" s="33"/>
      <c r="K918" s="1"/>
      <c r="L918" s="1" t="b">
        <v>0</v>
      </c>
      <c r="M918" s="1"/>
      <c r="N918" s="1" t="b">
        <v>0</v>
      </c>
    </row>
    <row r="919" spans="1:14">
      <c r="A919" s="29" t="str">
        <f t="shared" si="3"/>
        <v/>
      </c>
      <c r="B919" s="30"/>
      <c r="C919" s="30" t="str">
        <f>IFERROR(VLOOKUP($B919,' Fridge Tracking'!$A$3:$J$999,9,FALSE), "")</f>
        <v/>
      </c>
      <c r="D919" s="31" t="str">
        <f>IFERROR(VLOOKUP($B919,' Fridge Tracking'!$A$3:$J$999,8,FALSE), "")</f>
        <v/>
      </c>
      <c r="E919" s="31" t="str">
        <f>IFERROR(VLOOKUP($B919,' Fridge Tracking'!$A$3:$J$999,6,FALSE), "")</f>
        <v/>
      </c>
      <c r="F919" s="1" t="b">
        <v>0</v>
      </c>
      <c r="H919" s="33"/>
      <c r="I919" s="33"/>
      <c r="J919" s="33"/>
      <c r="K919" s="1"/>
      <c r="L919" s="1" t="b">
        <v>0</v>
      </c>
      <c r="M919" s="1"/>
      <c r="N919" s="1" t="b">
        <v>0</v>
      </c>
    </row>
    <row r="920" spans="1:14">
      <c r="A920" s="29" t="str">
        <f t="shared" si="3"/>
        <v/>
      </c>
      <c r="B920" s="30"/>
      <c r="C920" s="30" t="str">
        <f>IFERROR(VLOOKUP($B920,' Fridge Tracking'!$A$3:$J$999,9,FALSE), "")</f>
        <v/>
      </c>
      <c r="D920" s="31" t="str">
        <f>IFERROR(VLOOKUP($B920,' Fridge Tracking'!$A$3:$J$999,8,FALSE), "")</f>
        <v/>
      </c>
      <c r="E920" s="31" t="str">
        <f>IFERROR(VLOOKUP($B920,' Fridge Tracking'!$A$3:$J$999,6,FALSE), "")</f>
        <v/>
      </c>
      <c r="F920" s="1" t="b">
        <v>0</v>
      </c>
      <c r="H920" s="33"/>
      <c r="I920" s="33"/>
      <c r="J920" s="33"/>
      <c r="K920" s="1"/>
      <c r="L920" s="1" t="b">
        <v>0</v>
      </c>
      <c r="M920" s="1"/>
      <c r="N920" s="1" t="b">
        <v>0</v>
      </c>
    </row>
    <row r="921" spans="1:14">
      <c r="A921" s="29" t="str">
        <f t="shared" si="3"/>
        <v/>
      </c>
      <c r="B921" s="30"/>
      <c r="C921" s="30" t="str">
        <f>IFERROR(VLOOKUP($B921,' Fridge Tracking'!$A$3:$J$999,9,FALSE), "")</f>
        <v/>
      </c>
      <c r="D921" s="31" t="str">
        <f>IFERROR(VLOOKUP($B921,' Fridge Tracking'!$A$3:$J$999,8,FALSE), "")</f>
        <v/>
      </c>
      <c r="E921" s="31" t="str">
        <f>IFERROR(VLOOKUP($B921,' Fridge Tracking'!$A$3:$J$999,6,FALSE), "")</f>
        <v/>
      </c>
      <c r="F921" s="1" t="b">
        <v>0</v>
      </c>
      <c r="H921" s="33"/>
      <c r="I921" s="33"/>
      <c r="J921" s="33"/>
      <c r="K921" s="1"/>
      <c r="L921" s="1" t="b">
        <v>0</v>
      </c>
      <c r="M921" s="1"/>
      <c r="N921" s="1" t="b">
        <v>0</v>
      </c>
    </row>
    <row r="922" spans="1:14">
      <c r="A922" s="29" t="str">
        <f t="shared" si="3"/>
        <v/>
      </c>
      <c r="B922" s="30"/>
      <c r="C922" s="30" t="str">
        <f>IFERROR(VLOOKUP($B922,' Fridge Tracking'!$A$3:$J$999,9,FALSE), "")</f>
        <v/>
      </c>
      <c r="D922" s="31" t="str">
        <f>IFERROR(VLOOKUP($B922,' Fridge Tracking'!$A$3:$J$999,8,FALSE), "")</f>
        <v/>
      </c>
      <c r="E922" s="31" t="str">
        <f>IFERROR(VLOOKUP($B922,' Fridge Tracking'!$A$3:$J$999,6,FALSE), "")</f>
        <v/>
      </c>
      <c r="F922" s="1" t="b">
        <v>0</v>
      </c>
      <c r="H922" s="33"/>
      <c r="I922" s="33"/>
      <c r="J922" s="33"/>
      <c r="K922" s="1"/>
      <c r="L922" s="1" t="b">
        <v>0</v>
      </c>
      <c r="M922" s="1"/>
      <c r="N922" s="1" t="b">
        <v>0</v>
      </c>
    </row>
    <row r="923" spans="1:14">
      <c r="A923" s="29" t="str">
        <f t="shared" si="3"/>
        <v/>
      </c>
      <c r="B923" s="30"/>
      <c r="C923" s="30" t="str">
        <f>IFERROR(VLOOKUP($B923,' Fridge Tracking'!$A$3:$J$999,9,FALSE), "")</f>
        <v/>
      </c>
      <c r="D923" s="31" t="str">
        <f>IFERROR(VLOOKUP($B923,' Fridge Tracking'!$A$3:$J$999,8,FALSE), "")</f>
        <v/>
      </c>
      <c r="E923" s="31" t="str">
        <f>IFERROR(VLOOKUP($B923,' Fridge Tracking'!$A$3:$J$999,6,FALSE), "")</f>
        <v/>
      </c>
      <c r="F923" s="1" t="b">
        <v>0</v>
      </c>
      <c r="H923" s="33"/>
      <c r="I923" s="33"/>
      <c r="J923" s="33"/>
      <c r="K923" s="1"/>
      <c r="L923" s="1" t="b">
        <v>0</v>
      </c>
      <c r="M923" s="1"/>
      <c r="N923" s="1" t="b">
        <v>0</v>
      </c>
    </row>
    <row r="924" spans="1:14">
      <c r="A924" s="29" t="str">
        <f t="shared" si="3"/>
        <v/>
      </c>
      <c r="B924" s="30"/>
      <c r="C924" s="30" t="str">
        <f>IFERROR(VLOOKUP($B924,' Fridge Tracking'!$A$3:$J$999,9,FALSE), "")</f>
        <v/>
      </c>
      <c r="D924" s="31" t="str">
        <f>IFERROR(VLOOKUP($B924,' Fridge Tracking'!$A$3:$J$999,8,FALSE), "")</f>
        <v/>
      </c>
      <c r="E924" s="31" t="str">
        <f>IFERROR(VLOOKUP($B924,' Fridge Tracking'!$A$3:$J$999,6,FALSE), "")</f>
        <v/>
      </c>
      <c r="F924" s="1" t="b">
        <v>0</v>
      </c>
      <c r="H924" s="33"/>
      <c r="I924" s="33"/>
      <c r="J924" s="33"/>
      <c r="K924" s="1"/>
      <c r="L924" s="1" t="b">
        <v>0</v>
      </c>
      <c r="M924" s="1"/>
      <c r="N924" s="1" t="b">
        <v>0</v>
      </c>
    </row>
    <row r="925" spans="1:14">
      <c r="A925" s="29" t="str">
        <f t="shared" si="3"/>
        <v/>
      </c>
      <c r="B925" s="30"/>
      <c r="C925" s="30" t="str">
        <f>IFERROR(VLOOKUP($B925,' Fridge Tracking'!$A$3:$J$999,9,FALSE), "")</f>
        <v/>
      </c>
      <c r="D925" s="31" t="str">
        <f>IFERROR(VLOOKUP($B925,' Fridge Tracking'!$A$3:$J$999,8,FALSE), "")</f>
        <v/>
      </c>
      <c r="E925" s="31" t="str">
        <f>IFERROR(VLOOKUP($B925,' Fridge Tracking'!$A$3:$J$999,6,FALSE), "")</f>
        <v/>
      </c>
      <c r="F925" s="1" t="b">
        <v>0</v>
      </c>
      <c r="H925" s="33"/>
      <c r="I925" s="33"/>
      <c r="J925" s="33"/>
      <c r="K925" s="1"/>
      <c r="L925" s="1" t="b">
        <v>0</v>
      </c>
      <c r="M925" s="1"/>
      <c r="N925" s="1" t="b">
        <v>0</v>
      </c>
    </row>
    <row r="926" spans="1:14">
      <c r="A926" s="29" t="str">
        <f t="shared" si="3"/>
        <v/>
      </c>
      <c r="B926" s="30"/>
      <c r="C926" s="30" t="str">
        <f>IFERROR(VLOOKUP($B926,' Fridge Tracking'!$A$3:$J$999,9,FALSE), "")</f>
        <v/>
      </c>
      <c r="D926" s="31" t="str">
        <f>IFERROR(VLOOKUP($B926,' Fridge Tracking'!$A$3:$J$999,8,FALSE), "")</f>
        <v/>
      </c>
      <c r="E926" s="31" t="str">
        <f>IFERROR(VLOOKUP($B926,' Fridge Tracking'!$A$3:$J$999,6,FALSE), "")</f>
        <v/>
      </c>
      <c r="F926" s="1" t="b">
        <v>0</v>
      </c>
      <c r="H926" s="33"/>
      <c r="I926" s="33"/>
      <c r="J926" s="33"/>
      <c r="K926" s="1"/>
      <c r="L926" s="1" t="b">
        <v>0</v>
      </c>
      <c r="M926" s="1"/>
      <c r="N926" s="1" t="b">
        <v>0</v>
      </c>
    </row>
    <row r="927" spans="1:14">
      <c r="A927" s="29" t="str">
        <f t="shared" si="3"/>
        <v/>
      </c>
      <c r="B927" s="30"/>
      <c r="C927" s="30" t="str">
        <f>IFERROR(VLOOKUP($B927,' Fridge Tracking'!$A$3:$J$999,9,FALSE), "")</f>
        <v/>
      </c>
      <c r="D927" s="31" t="str">
        <f>IFERROR(VLOOKUP($B927,' Fridge Tracking'!$A$3:$J$999,8,FALSE), "")</f>
        <v/>
      </c>
      <c r="E927" s="31" t="str">
        <f>IFERROR(VLOOKUP($B927,' Fridge Tracking'!$A$3:$J$999,6,FALSE), "")</f>
        <v/>
      </c>
      <c r="F927" s="1" t="b">
        <v>0</v>
      </c>
      <c r="H927" s="33"/>
      <c r="I927" s="33"/>
      <c r="J927" s="33"/>
      <c r="K927" s="1"/>
      <c r="L927" s="1" t="b">
        <v>0</v>
      </c>
      <c r="M927" s="1"/>
      <c r="N927" s="1" t="b">
        <v>0</v>
      </c>
    </row>
    <row r="928" spans="1:14">
      <c r="A928" s="29" t="str">
        <f t="shared" si="3"/>
        <v/>
      </c>
      <c r="B928" s="30"/>
      <c r="C928" s="30" t="str">
        <f>IFERROR(VLOOKUP($B928,' Fridge Tracking'!$A$3:$J$999,9,FALSE), "")</f>
        <v/>
      </c>
      <c r="D928" s="31" t="str">
        <f>IFERROR(VLOOKUP($B928,' Fridge Tracking'!$A$3:$J$999,8,FALSE), "")</f>
        <v/>
      </c>
      <c r="E928" s="31" t="str">
        <f>IFERROR(VLOOKUP($B928,' Fridge Tracking'!$A$3:$J$999,6,FALSE), "")</f>
        <v/>
      </c>
      <c r="F928" s="1" t="b">
        <v>0</v>
      </c>
      <c r="H928" s="33"/>
      <c r="I928" s="33"/>
      <c r="J928" s="33"/>
      <c r="K928" s="1"/>
      <c r="L928" s="1" t="b">
        <v>0</v>
      </c>
      <c r="M928" s="1"/>
      <c r="N928" s="1" t="b">
        <v>0</v>
      </c>
    </row>
    <row r="929" spans="1:14">
      <c r="A929" s="29" t="str">
        <f t="shared" si="3"/>
        <v/>
      </c>
      <c r="B929" s="30"/>
      <c r="C929" s="30" t="str">
        <f>IFERROR(VLOOKUP($B929,' Fridge Tracking'!$A$3:$J$999,9,FALSE), "")</f>
        <v/>
      </c>
      <c r="D929" s="31" t="str">
        <f>IFERROR(VLOOKUP($B929,' Fridge Tracking'!$A$3:$J$999,8,FALSE), "")</f>
        <v/>
      </c>
      <c r="E929" s="31" t="str">
        <f>IFERROR(VLOOKUP($B929,' Fridge Tracking'!$A$3:$J$999,6,FALSE), "")</f>
        <v/>
      </c>
      <c r="F929" s="1" t="b">
        <v>0</v>
      </c>
      <c r="H929" s="33"/>
      <c r="I929" s="33"/>
      <c r="J929" s="33"/>
      <c r="K929" s="1"/>
      <c r="L929" s="1" t="b">
        <v>0</v>
      </c>
      <c r="M929" s="1"/>
      <c r="N929" s="1" t="b">
        <v>0</v>
      </c>
    </row>
    <row r="930" spans="1:14">
      <c r="A930" s="29" t="str">
        <f t="shared" si="3"/>
        <v/>
      </c>
      <c r="B930" s="30"/>
      <c r="C930" s="30" t="str">
        <f>IFERROR(VLOOKUP($B930,' Fridge Tracking'!$A$3:$J$999,9,FALSE), "")</f>
        <v/>
      </c>
      <c r="D930" s="31" t="str">
        <f>IFERROR(VLOOKUP($B930,' Fridge Tracking'!$A$3:$J$999,8,FALSE), "")</f>
        <v/>
      </c>
      <c r="E930" s="31" t="str">
        <f>IFERROR(VLOOKUP($B930,' Fridge Tracking'!$A$3:$J$999,6,FALSE), "")</f>
        <v/>
      </c>
      <c r="F930" s="1" t="b">
        <v>0</v>
      </c>
      <c r="H930" s="33"/>
      <c r="I930" s="33"/>
      <c r="J930" s="33"/>
      <c r="K930" s="1"/>
      <c r="L930" s="1" t="b">
        <v>0</v>
      </c>
      <c r="M930" s="1"/>
      <c r="N930" s="1" t="b">
        <v>0</v>
      </c>
    </row>
    <row r="931" spans="1:14">
      <c r="A931" s="29" t="str">
        <f t="shared" si="3"/>
        <v/>
      </c>
      <c r="B931" s="30"/>
      <c r="C931" s="30" t="str">
        <f>IFERROR(VLOOKUP($B931,' Fridge Tracking'!$A$3:$J$999,9,FALSE), "")</f>
        <v/>
      </c>
      <c r="D931" s="31" t="str">
        <f>IFERROR(VLOOKUP($B931,' Fridge Tracking'!$A$3:$J$999,8,FALSE), "")</f>
        <v/>
      </c>
      <c r="E931" s="31" t="str">
        <f>IFERROR(VLOOKUP($B931,' Fridge Tracking'!$A$3:$J$999,6,FALSE), "")</f>
        <v/>
      </c>
      <c r="F931" s="1" t="b">
        <v>0</v>
      </c>
      <c r="H931" s="33"/>
      <c r="I931" s="33"/>
      <c r="J931" s="33"/>
      <c r="K931" s="1"/>
      <c r="L931" s="1" t="b">
        <v>0</v>
      </c>
      <c r="M931" s="1"/>
      <c r="N931" s="1" t="b">
        <v>0</v>
      </c>
    </row>
    <row r="932" spans="1:14">
      <c r="A932" s="29" t="str">
        <f t="shared" si="3"/>
        <v/>
      </c>
      <c r="B932" s="30"/>
      <c r="C932" s="30" t="str">
        <f>IFERROR(VLOOKUP($B932,' Fridge Tracking'!$A$3:$J$999,9,FALSE), "")</f>
        <v/>
      </c>
      <c r="D932" s="31" t="str">
        <f>IFERROR(VLOOKUP($B932,' Fridge Tracking'!$A$3:$J$999,8,FALSE), "")</f>
        <v/>
      </c>
      <c r="E932" s="31" t="str">
        <f>IFERROR(VLOOKUP($B932,' Fridge Tracking'!$A$3:$J$999,6,FALSE), "")</f>
        <v/>
      </c>
      <c r="F932" s="1" t="b">
        <v>0</v>
      </c>
      <c r="H932" s="33"/>
      <c r="I932" s="33"/>
      <c r="J932" s="33"/>
      <c r="K932" s="1"/>
      <c r="L932" s="1" t="b">
        <v>0</v>
      </c>
      <c r="M932" s="1"/>
      <c r="N932" s="1" t="b">
        <v>0</v>
      </c>
    </row>
    <row r="933" spans="1:14">
      <c r="A933" s="29" t="str">
        <f t="shared" si="3"/>
        <v/>
      </c>
      <c r="B933" s="30"/>
      <c r="C933" s="30" t="str">
        <f>IFERROR(VLOOKUP($B933,' Fridge Tracking'!$A$3:$J$999,9,FALSE), "")</f>
        <v/>
      </c>
      <c r="D933" s="31" t="str">
        <f>IFERROR(VLOOKUP($B933,' Fridge Tracking'!$A$3:$J$999,8,FALSE), "")</f>
        <v/>
      </c>
      <c r="E933" s="31" t="str">
        <f>IFERROR(VLOOKUP($B933,' Fridge Tracking'!$A$3:$J$999,6,FALSE), "")</f>
        <v/>
      </c>
      <c r="F933" s="1" t="b">
        <v>0</v>
      </c>
      <c r="H933" s="33"/>
      <c r="I933" s="33"/>
      <c r="J933" s="33"/>
      <c r="K933" s="1"/>
      <c r="L933" s="1" t="b">
        <v>0</v>
      </c>
      <c r="M933" s="1"/>
      <c r="N933" s="1" t="b">
        <v>0</v>
      </c>
    </row>
    <row r="934" spans="1:14">
      <c r="A934" s="29" t="str">
        <f t="shared" si="3"/>
        <v/>
      </c>
      <c r="B934" s="30"/>
      <c r="C934" s="30" t="str">
        <f>IFERROR(VLOOKUP($B934,' Fridge Tracking'!$A$3:$J$999,9,FALSE), "")</f>
        <v/>
      </c>
      <c r="D934" s="31" t="str">
        <f>IFERROR(VLOOKUP($B934,' Fridge Tracking'!$A$3:$J$999,8,FALSE), "")</f>
        <v/>
      </c>
      <c r="E934" s="31" t="str">
        <f>IFERROR(VLOOKUP($B934,' Fridge Tracking'!$A$3:$J$999,6,FALSE), "")</f>
        <v/>
      </c>
      <c r="F934" s="1" t="b">
        <v>0</v>
      </c>
      <c r="H934" s="33"/>
      <c r="I934" s="33"/>
      <c r="J934" s="33"/>
      <c r="K934" s="1"/>
      <c r="L934" s="1" t="b">
        <v>0</v>
      </c>
      <c r="M934" s="1"/>
      <c r="N934" s="1" t="b">
        <v>0</v>
      </c>
    </row>
    <row r="935" spans="1:14">
      <c r="A935" s="29" t="str">
        <f t="shared" si="3"/>
        <v/>
      </c>
      <c r="B935" s="30"/>
      <c r="C935" s="30" t="str">
        <f>IFERROR(VLOOKUP($B935,' Fridge Tracking'!$A$3:$J$999,9,FALSE), "")</f>
        <v/>
      </c>
      <c r="D935" s="31" t="str">
        <f>IFERROR(VLOOKUP($B935,' Fridge Tracking'!$A$3:$J$999,8,FALSE), "")</f>
        <v/>
      </c>
      <c r="E935" s="31" t="str">
        <f>IFERROR(VLOOKUP($B935,' Fridge Tracking'!$A$3:$J$999,6,FALSE), "")</f>
        <v/>
      </c>
      <c r="F935" s="1" t="b">
        <v>0</v>
      </c>
      <c r="H935" s="33"/>
      <c r="I935" s="33"/>
      <c r="J935" s="33"/>
      <c r="K935" s="1"/>
      <c r="L935" s="1" t="b">
        <v>0</v>
      </c>
      <c r="M935" s="1"/>
      <c r="N935" s="1" t="b">
        <v>0</v>
      </c>
    </row>
    <row r="936" spans="1:14">
      <c r="A936" s="29" t="str">
        <f t="shared" si="3"/>
        <v/>
      </c>
      <c r="B936" s="30"/>
      <c r="C936" s="30" t="str">
        <f>IFERROR(VLOOKUP($B936,' Fridge Tracking'!$A$3:$J$999,9,FALSE), "")</f>
        <v/>
      </c>
      <c r="D936" s="31" t="str">
        <f>IFERROR(VLOOKUP($B936,' Fridge Tracking'!$A$3:$J$999,8,FALSE), "")</f>
        <v/>
      </c>
      <c r="E936" s="31" t="str">
        <f>IFERROR(VLOOKUP($B936,' Fridge Tracking'!$A$3:$J$999,6,FALSE), "")</f>
        <v/>
      </c>
      <c r="F936" s="1" t="b">
        <v>0</v>
      </c>
      <c r="H936" s="33"/>
      <c r="I936" s="33"/>
      <c r="J936" s="33"/>
      <c r="K936" s="1"/>
      <c r="L936" s="1" t="b">
        <v>0</v>
      </c>
      <c r="M936" s="1"/>
      <c r="N936" s="1" t="b">
        <v>0</v>
      </c>
    </row>
    <row r="937" spans="1:14">
      <c r="A937" s="29" t="str">
        <f t="shared" si="3"/>
        <v/>
      </c>
      <c r="B937" s="30"/>
      <c r="C937" s="30" t="str">
        <f>IFERROR(VLOOKUP($B937,' Fridge Tracking'!$A$3:$J$999,9,FALSE), "")</f>
        <v/>
      </c>
      <c r="D937" s="31" t="str">
        <f>IFERROR(VLOOKUP($B937,' Fridge Tracking'!$A$3:$J$999,8,FALSE), "")</f>
        <v/>
      </c>
      <c r="E937" s="31" t="str">
        <f>IFERROR(VLOOKUP($B937,' Fridge Tracking'!$A$3:$J$999,6,FALSE), "")</f>
        <v/>
      </c>
      <c r="F937" s="1" t="b">
        <v>0</v>
      </c>
      <c r="H937" s="33"/>
      <c r="I937" s="33"/>
      <c r="J937" s="33"/>
      <c r="K937" s="1"/>
      <c r="L937" s="1" t="b">
        <v>0</v>
      </c>
      <c r="M937" s="1"/>
      <c r="N937" s="1" t="b">
        <v>0</v>
      </c>
    </row>
    <row r="938" spans="1:14">
      <c r="A938" s="29" t="str">
        <f t="shared" si="3"/>
        <v/>
      </c>
      <c r="B938" s="30"/>
      <c r="C938" s="30" t="str">
        <f>IFERROR(VLOOKUP($B938,' Fridge Tracking'!$A$3:$J$999,9,FALSE), "")</f>
        <v/>
      </c>
      <c r="D938" s="31" t="str">
        <f>IFERROR(VLOOKUP($B938,' Fridge Tracking'!$A$3:$J$999,8,FALSE), "")</f>
        <v/>
      </c>
      <c r="E938" s="31" t="str">
        <f>IFERROR(VLOOKUP($B938,' Fridge Tracking'!$A$3:$J$999,6,FALSE), "")</f>
        <v/>
      </c>
      <c r="F938" s="1" t="b">
        <v>0</v>
      </c>
      <c r="H938" s="33"/>
      <c r="I938" s="33"/>
      <c r="J938" s="33"/>
      <c r="K938" s="1"/>
      <c r="L938" s="1" t="b">
        <v>0</v>
      </c>
      <c r="M938" s="1"/>
      <c r="N938" s="1" t="b">
        <v>0</v>
      </c>
    </row>
    <row r="939" spans="1:14">
      <c r="A939" s="29" t="str">
        <f t="shared" si="3"/>
        <v/>
      </c>
      <c r="B939" s="30"/>
      <c r="C939" s="30" t="str">
        <f>IFERROR(VLOOKUP($B939,' Fridge Tracking'!$A$3:$J$999,9,FALSE), "")</f>
        <v/>
      </c>
      <c r="D939" s="31" t="str">
        <f>IFERROR(VLOOKUP($B939,' Fridge Tracking'!$A$3:$J$999,8,FALSE), "")</f>
        <v/>
      </c>
      <c r="E939" s="31" t="str">
        <f>IFERROR(VLOOKUP($B939,' Fridge Tracking'!$A$3:$J$999,6,FALSE), "")</f>
        <v/>
      </c>
      <c r="F939" s="1" t="b">
        <v>0</v>
      </c>
      <c r="H939" s="33"/>
      <c r="I939" s="33"/>
      <c r="J939" s="33"/>
      <c r="K939" s="1"/>
      <c r="L939" s="1" t="b">
        <v>0</v>
      </c>
      <c r="M939" s="1"/>
      <c r="N939" s="1" t="b">
        <v>0</v>
      </c>
    </row>
    <row r="940" spans="1:14">
      <c r="A940" s="29" t="str">
        <f t="shared" si="3"/>
        <v/>
      </c>
      <c r="B940" s="30"/>
      <c r="C940" s="30" t="str">
        <f>IFERROR(VLOOKUP($B940,' Fridge Tracking'!$A$3:$J$999,9,FALSE), "")</f>
        <v/>
      </c>
      <c r="D940" s="31" t="str">
        <f>IFERROR(VLOOKUP($B940,' Fridge Tracking'!$A$3:$J$999,8,FALSE), "")</f>
        <v/>
      </c>
      <c r="E940" s="31" t="str">
        <f>IFERROR(VLOOKUP($B940,' Fridge Tracking'!$A$3:$J$999,6,FALSE), "")</f>
        <v/>
      </c>
      <c r="F940" s="1" t="b">
        <v>0</v>
      </c>
      <c r="H940" s="33"/>
      <c r="I940" s="33"/>
      <c r="J940" s="33"/>
      <c r="K940" s="1"/>
      <c r="L940" s="1" t="b">
        <v>0</v>
      </c>
      <c r="M940" s="1"/>
      <c r="N940" s="1" t="b">
        <v>0</v>
      </c>
    </row>
    <row r="941" spans="1:14">
      <c r="A941" s="29" t="str">
        <f t="shared" si="3"/>
        <v/>
      </c>
      <c r="B941" s="30"/>
      <c r="C941" s="30" t="str">
        <f>IFERROR(VLOOKUP($B941,' Fridge Tracking'!$A$3:$J$999,9,FALSE), "")</f>
        <v/>
      </c>
      <c r="D941" s="31" t="str">
        <f>IFERROR(VLOOKUP($B941,' Fridge Tracking'!$A$3:$J$999,8,FALSE), "")</f>
        <v/>
      </c>
      <c r="E941" s="31" t="str">
        <f>IFERROR(VLOOKUP($B941,' Fridge Tracking'!$A$3:$J$999,6,FALSE), "")</f>
        <v/>
      </c>
      <c r="F941" s="1" t="b">
        <v>0</v>
      </c>
      <c r="H941" s="33"/>
      <c r="I941" s="33"/>
      <c r="J941" s="33"/>
      <c r="K941" s="1"/>
      <c r="L941" s="1" t="b">
        <v>0</v>
      </c>
      <c r="M941" s="1"/>
      <c r="N941" s="1" t="b">
        <v>0</v>
      </c>
    </row>
    <row r="942" spans="1:14">
      <c r="A942" s="29" t="str">
        <f t="shared" si="3"/>
        <v/>
      </c>
      <c r="B942" s="30"/>
      <c r="C942" s="30" t="str">
        <f>IFERROR(VLOOKUP($B942,' Fridge Tracking'!$A$3:$J$999,9,FALSE), "")</f>
        <v/>
      </c>
      <c r="D942" s="31" t="str">
        <f>IFERROR(VLOOKUP($B942,' Fridge Tracking'!$A$3:$J$999,8,FALSE), "")</f>
        <v/>
      </c>
      <c r="E942" s="31" t="str">
        <f>IFERROR(VLOOKUP($B942,' Fridge Tracking'!$A$3:$J$999,6,FALSE), "")</f>
        <v/>
      </c>
      <c r="F942" s="1" t="b">
        <v>0</v>
      </c>
      <c r="H942" s="33"/>
      <c r="I942" s="33"/>
      <c r="J942" s="33"/>
      <c r="K942" s="1"/>
      <c r="L942" s="1" t="b">
        <v>0</v>
      </c>
      <c r="M942" s="1"/>
      <c r="N942" s="1" t="b">
        <v>0</v>
      </c>
    </row>
    <row r="943" spans="1:14">
      <c r="A943" s="29" t="str">
        <f t="shared" si="3"/>
        <v/>
      </c>
      <c r="B943" s="30"/>
      <c r="C943" s="30" t="str">
        <f>IFERROR(VLOOKUP($B943,' Fridge Tracking'!$A$3:$J$999,9,FALSE), "")</f>
        <v/>
      </c>
      <c r="D943" s="31" t="str">
        <f>IFERROR(VLOOKUP($B943,' Fridge Tracking'!$A$3:$J$999,8,FALSE), "")</f>
        <v/>
      </c>
      <c r="E943" s="31" t="str">
        <f>IFERROR(VLOOKUP($B943,' Fridge Tracking'!$A$3:$J$999,6,FALSE), "")</f>
        <v/>
      </c>
      <c r="F943" s="1" t="b">
        <v>0</v>
      </c>
      <c r="H943" s="33"/>
      <c r="I943" s="33"/>
      <c r="J943" s="33"/>
      <c r="K943" s="1"/>
      <c r="L943" s="1" t="b">
        <v>0</v>
      </c>
      <c r="M943" s="1"/>
      <c r="N943" s="1" t="b">
        <v>0</v>
      </c>
    </row>
    <row r="944" spans="1:14">
      <c r="A944" s="29" t="str">
        <f t="shared" si="3"/>
        <v/>
      </c>
      <c r="B944" s="30"/>
      <c r="C944" s="30" t="str">
        <f>IFERROR(VLOOKUP($B944,' Fridge Tracking'!$A$3:$J$999,9,FALSE), "")</f>
        <v/>
      </c>
      <c r="D944" s="31" t="str">
        <f>IFERROR(VLOOKUP($B944,' Fridge Tracking'!$A$3:$J$999,8,FALSE), "")</f>
        <v/>
      </c>
      <c r="E944" s="31" t="str">
        <f>IFERROR(VLOOKUP($B944,' Fridge Tracking'!$A$3:$J$999,6,FALSE), "")</f>
        <v/>
      </c>
      <c r="F944" s="1" t="b">
        <v>0</v>
      </c>
      <c r="H944" s="33"/>
      <c r="I944" s="33"/>
      <c r="J944" s="33"/>
      <c r="K944" s="1"/>
      <c r="L944" s="1" t="b">
        <v>0</v>
      </c>
      <c r="M944" s="1"/>
      <c r="N944" s="1" t="b">
        <v>0</v>
      </c>
    </row>
    <row r="945" spans="1:14">
      <c r="A945" s="29" t="str">
        <f t="shared" si="3"/>
        <v/>
      </c>
      <c r="B945" s="30"/>
      <c r="C945" s="30" t="str">
        <f>IFERROR(VLOOKUP($B945,' Fridge Tracking'!$A$3:$J$999,9,FALSE), "")</f>
        <v/>
      </c>
      <c r="D945" s="31" t="str">
        <f>IFERROR(VLOOKUP($B945,' Fridge Tracking'!$A$3:$J$999,8,FALSE), "")</f>
        <v/>
      </c>
      <c r="E945" s="31" t="str">
        <f>IFERROR(VLOOKUP($B945,' Fridge Tracking'!$A$3:$J$999,6,FALSE), "")</f>
        <v/>
      </c>
      <c r="F945" s="1" t="b">
        <v>0</v>
      </c>
      <c r="H945" s="33"/>
      <c r="I945" s="33"/>
      <c r="J945" s="33"/>
      <c r="K945" s="1"/>
      <c r="L945" s="1" t="b">
        <v>0</v>
      </c>
      <c r="M945" s="1"/>
      <c r="N945" s="1" t="b">
        <v>0</v>
      </c>
    </row>
    <row r="946" spans="1:14">
      <c r="A946" s="29" t="str">
        <f t="shared" si="3"/>
        <v/>
      </c>
      <c r="B946" s="30"/>
      <c r="C946" s="30" t="str">
        <f>IFERROR(VLOOKUP($B946,' Fridge Tracking'!$A$3:$J$999,9,FALSE), "")</f>
        <v/>
      </c>
      <c r="D946" s="31" t="str">
        <f>IFERROR(VLOOKUP($B946,' Fridge Tracking'!$A$3:$J$999,8,FALSE), "")</f>
        <v/>
      </c>
      <c r="E946" s="31" t="str">
        <f>IFERROR(VLOOKUP($B946,' Fridge Tracking'!$A$3:$J$999,6,FALSE), "")</f>
        <v/>
      </c>
      <c r="F946" s="1" t="b">
        <v>0</v>
      </c>
      <c r="H946" s="33"/>
      <c r="I946" s="33"/>
      <c r="J946" s="33"/>
      <c r="K946" s="1"/>
      <c r="L946" s="1" t="b">
        <v>0</v>
      </c>
      <c r="M946" s="1"/>
      <c r="N946" s="1" t="b">
        <v>0</v>
      </c>
    </row>
    <row r="947" spans="1:14">
      <c r="A947" s="29" t="str">
        <f t="shared" si="3"/>
        <v/>
      </c>
      <c r="B947" s="30"/>
      <c r="C947" s="30" t="str">
        <f>IFERROR(VLOOKUP($B947,' Fridge Tracking'!$A$3:$J$999,9,FALSE), "")</f>
        <v/>
      </c>
      <c r="D947" s="31" t="str">
        <f>IFERROR(VLOOKUP($B947,' Fridge Tracking'!$A$3:$J$999,8,FALSE), "")</f>
        <v/>
      </c>
      <c r="E947" s="31" t="str">
        <f>IFERROR(VLOOKUP($B947,' Fridge Tracking'!$A$3:$J$999,6,FALSE), "")</f>
        <v/>
      </c>
      <c r="F947" s="1" t="b">
        <v>0</v>
      </c>
      <c r="H947" s="33"/>
      <c r="I947" s="33"/>
      <c r="J947" s="33"/>
      <c r="K947" s="1"/>
      <c r="L947" s="1" t="b">
        <v>0</v>
      </c>
      <c r="M947" s="1"/>
      <c r="N947" s="1" t="b">
        <v>0</v>
      </c>
    </row>
    <row r="948" spans="1:14">
      <c r="A948" s="29" t="str">
        <f t="shared" si="3"/>
        <v/>
      </c>
      <c r="B948" s="30"/>
      <c r="C948" s="30" t="str">
        <f>IFERROR(VLOOKUP($B948,' Fridge Tracking'!$A$3:$J$999,9,FALSE), "")</f>
        <v/>
      </c>
      <c r="D948" s="31" t="str">
        <f>IFERROR(VLOOKUP($B948,' Fridge Tracking'!$A$3:$J$999,8,FALSE), "")</f>
        <v/>
      </c>
      <c r="E948" s="31" t="str">
        <f>IFERROR(VLOOKUP($B948,' Fridge Tracking'!$A$3:$J$999,6,FALSE), "")</f>
        <v/>
      </c>
      <c r="F948" s="1" t="b">
        <v>0</v>
      </c>
      <c r="H948" s="33"/>
      <c r="I948" s="33"/>
      <c r="J948" s="33"/>
      <c r="K948" s="1"/>
      <c r="L948" s="1" t="b">
        <v>0</v>
      </c>
      <c r="M948" s="1"/>
      <c r="N948" s="1" t="b">
        <v>0</v>
      </c>
    </row>
    <row r="949" spans="1:14">
      <c r="A949" s="29" t="str">
        <f t="shared" si="3"/>
        <v/>
      </c>
      <c r="B949" s="30"/>
      <c r="C949" s="30" t="str">
        <f>IFERROR(VLOOKUP($B949,' Fridge Tracking'!$A$3:$J$999,9,FALSE), "")</f>
        <v/>
      </c>
      <c r="D949" s="31" t="str">
        <f>IFERROR(VLOOKUP($B949,' Fridge Tracking'!$A$3:$J$999,8,FALSE), "")</f>
        <v/>
      </c>
      <c r="E949" s="31" t="str">
        <f>IFERROR(VLOOKUP($B949,' Fridge Tracking'!$A$3:$J$999,6,FALSE), "")</f>
        <v/>
      </c>
      <c r="F949" s="1" t="b">
        <v>0</v>
      </c>
      <c r="H949" s="33"/>
      <c r="I949" s="33"/>
      <c r="J949" s="33"/>
      <c r="K949" s="1"/>
      <c r="L949" s="1" t="b">
        <v>0</v>
      </c>
      <c r="M949" s="1"/>
      <c r="N949" s="1" t="b">
        <v>0</v>
      </c>
    </row>
    <row r="950" spans="1:14">
      <c r="A950" s="29" t="str">
        <f t="shared" si="3"/>
        <v/>
      </c>
      <c r="B950" s="30"/>
      <c r="C950" s="30" t="str">
        <f>IFERROR(VLOOKUP($B950,' Fridge Tracking'!$A$3:$J$999,9,FALSE), "")</f>
        <v/>
      </c>
      <c r="D950" s="31" t="str">
        <f>IFERROR(VLOOKUP($B950,' Fridge Tracking'!$A$3:$J$999,8,FALSE), "")</f>
        <v/>
      </c>
      <c r="E950" s="31" t="str">
        <f>IFERROR(VLOOKUP($B950,' Fridge Tracking'!$A$3:$J$999,6,FALSE), "")</f>
        <v/>
      </c>
      <c r="F950" s="1" t="b">
        <v>0</v>
      </c>
      <c r="H950" s="33"/>
      <c r="I950" s="33"/>
      <c r="J950" s="33"/>
      <c r="K950" s="1"/>
      <c r="L950" s="1" t="b">
        <v>0</v>
      </c>
      <c r="M950" s="1"/>
      <c r="N950" s="1" t="b">
        <v>0</v>
      </c>
    </row>
    <row r="951" spans="1:14">
      <c r="A951" s="29" t="str">
        <f t="shared" si="3"/>
        <v/>
      </c>
      <c r="B951" s="30"/>
      <c r="C951" s="30" t="str">
        <f>IFERROR(VLOOKUP($B951,' Fridge Tracking'!$A$3:$J$999,9,FALSE), "")</f>
        <v/>
      </c>
      <c r="D951" s="31" t="str">
        <f>IFERROR(VLOOKUP($B951,' Fridge Tracking'!$A$3:$J$999,8,FALSE), "")</f>
        <v/>
      </c>
      <c r="E951" s="31" t="str">
        <f>IFERROR(VLOOKUP($B951,' Fridge Tracking'!$A$3:$J$999,6,FALSE), "")</f>
        <v/>
      </c>
      <c r="F951" s="1" t="b">
        <v>0</v>
      </c>
      <c r="H951" s="33"/>
      <c r="I951" s="33"/>
      <c r="J951" s="33"/>
      <c r="K951" s="1"/>
      <c r="L951" s="1" t="b">
        <v>0</v>
      </c>
      <c r="M951" s="1"/>
      <c r="N951" s="1" t="b">
        <v>0</v>
      </c>
    </row>
    <row r="952" spans="1:14">
      <c r="A952" s="29" t="str">
        <f t="shared" si="3"/>
        <v/>
      </c>
      <c r="B952" s="30"/>
      <c r="C952" s="30" t="str">
        <f>IFERROR(VLOOKUP($B952,' Fridge Tracking'!$A$3:$J$999,9,FALSE), "")</f>
        <v/>
      </c>
      <c r="D952" s="31" t="str">
        <f>IFERROR(VLOOKUP($B952,' Fridge Tracking'!$A$3:$J$999,8,FALSE), "")</f>
        <v/>
      </c>
      <c r="E952" s="31" t="str">
        <f>IFERROR(VLOOKUP($B952,' Fridge Tracking'!$A$3:$J$999,6,FALSE), "")</f>
        <v/>
      </c>
      <c r="F952" s="1" t="b">
        <v>0</v>
      </c>
      <c r="H952" s="33"/>
      <c r="I952" s="33"/>
      <c r="J952" s="33"/>
      <c r="K952" s="1"/>
      <c r="L952" s="1" t="b">
        <v>0</v>
      </c>
      <c r="M952" s="1"/>
      <c r="N952" s="1" t="b">
        <v>0</v>
      </c>
    </row>
    <row r="953" spans="1:14">
      <c r="A953" s="29" t="str">
        <f t="shared" si="3"/>
        <v/>
      </c>
      <c r="B953" s="30"/>
      <c r="C953" s="30" t="str">
        <f>IFERROR(VLOOKUP($B953,' Fridge Tracking'!$A$3:$J$999,9,FALSE), "")</f>
        <v/>
      </c>
      <c r="D953" s="31" t="str">
        <f>IFERROR(VLOOKUP($B953,' Fridge Tracking'!$A$3:$J$999,8,FALSE), "")</f>
        <v/>
      </c>
      <c r="E953" s="31" t="str">
        <f>IFERROR(VLOOKUP($B953,' Fridge Tracking'!$A$3:$J$999,6,FALSE), "")</f>
        <v/>
      </c>
      <c r="F953" s="1" t="b">
        <v>0</v>
      </c>
      <c r="H953" s="33"/>
      <c r="I953" s="33"/>
      <c r="J953" s="33"/>
      <c r="K953" s="1"/>
      <c r="L953" s="1" t="b">
        <v>0</v>
      </c>
      <c r="M953" s="1"/>
      <c r="N953" s="1" t="b">
        <v>0</v>
      </c>
    </row>
    <row r="954" spans="1:14">
      <c r="A954" s="29" t="str">
        <f t="shared" si="3"/>
        <v/>
      </c>
      <c r="B954" s="30"/>
      <c r="C954" s="30" t="str">
        <f>IFERROR(VLOOKUP($B954,' Fridge Tracking'!$A$3:$J$999,9,FALSE), "")</f>
        <v/>
      </c>
      <c r="D954" s="31" t="str">
        <f>IFERROR(VLOOKUP($B954,' Fridge Tracking'!$A$3:$J$999,8,FALSE), "")</f>
        <v/>
      </c>
      <c r="E954" s="31" t="str">
        <f>IFERROR(VLOOKUP($B954,' Fridge Tracking'!$A$3:$J$999,6,FALSE), "")</f>
        <v/>
      </c>
      <c r="F954" s="1" t="b">
        <v>0</v>
      </c>
      <c r="H954" s="33"/>
      <c r="I954" s="33"/>
      <c r="J954" s="33"/>
      <c r="K954" s="1"/>
      <c r="L954" s="1" t="b">
        <v>0</v>
      </c>
      <c r="M954" s="1"/>
      <c r="N954" s="1" t="b">
        <v>0</v>
      </c>
    </row>
    <row r="955" spans="1:14">
      <c r="A955" s="29" t="str">
        <f t="shared" si="3"/>
        <v/>
      </c>
      <c r="B955" s="30"/>
      <c r="C955" s="30" t="str">
        <f>IFERROR(VLOOKUP($B955,' Fridge Tracking'!$A$3:$J$999,9,FALSE), "")</f>
        <v/>
      </c>
      <c r="D955" s="31" t="str">
        <f>IFERROR(VLOOKUP($B955,' Fridge Tracking'!$A$3:$J$999,8,FALSE), "")</f>
        <v/>
      </c>
      <c r="E955" s="31" t="str">
        <f>IFERROR(VLOOKUP($B955,' Fridge Tracking'!$A$3:$J$999,6,FALSE), "")</f>
        <v/>
      </c>
      <c r="F955" s="1" t="b">
        <v>0</v>
      </c>
      <c r="H955" s="33"/>
      <c r="I955" s="33"/>
      <c r="J955" s="33"/>
      <c r="K955" s="1"/>
      <c r="L955" s="1" t="b">
        <v>0</v>
      </c>
      <c r="M955" s="1"/>
      <c r="N955" s="1" t="b">
        <v>0</v>
      </c>
    </row>
    <row r="956" spans="1:14">
      <c r="A956" s="29" t="str">
        <f t="shared" si="3"/>
        <v/>
      </c>
      <c r="B956" s="30"/>
      <c r="C956" s="30" t="str">
        <f>IFERROR(VLOOKUP($B956,' Fridge Tracking'!$A$3:$J$999,9,FALSE), "")</f>
        <v/>
      </c>
      <c r="D956" s="31" t="str">
        <f>IFERROR(VLOOKUP($B956,' Fridge Tracking'!$A$3:$J$999,8,FALSE), "")</f>
        <v/>
      </c>
      <c r="E956" s="31" t="str">
        <f>IFERROR(VLOOKUP($B956,' Fridge Tracking'!$A$3:$J$999,6,FALSE), "")</f>
        <v/>
      </c>
      <c r="F956" s="1" t="b">
        <v>0</v>
      </c>
      <c r="H956" s="33"/>
      <c r="I956" s="33"/>
      <c r="J956" s="33"/>
      <c r="K956" s="1"/>
      <c r="L956" s="1" t="b">
        <v>0</v>
      </c>
      <c r="M956" s="1"/>
      <c r="N956" s="1" t="b">
        <v>0</v>
      </c>
    </row>
    <row r="957" spans="1:14">
      <c r="A957" s="29" t="str">
        <f t="shared" si="3"/>
        <v/>
      </c>
      <c r="B957" s="30"/>
      <c r="C957" s="30" t="str">
        <f>IFERROR(VLOOKUP($B957,' Fridge Tracking'!$A$3:$J$999,9,FALSE), "")</f>
        <v/>
      </c>
      <c r="D957" s="31" t="str">
        <f>IFERROR(VLOOKUP($B957,' Fridge Tracking'!$A$3:$J$999,8,FALSE), "")</f>
        <v/>
      </c>
      <c r="E957" s="31" t="str">
        <f>IFERROR(VLOOKUP($B957,' Fridge Tracking'!$A$3:$J$999,6,FALSE), "")</f>
        <v/>
      </c>
      <c r="F957" s="1" t="b">
        <v>0</v>
      </c>
      <c r="H957" s="33"/>
      <c r="I957" s="33"/>
      <c r="J957" s="33"/>
      <c r="K957" s="1"/>
      <c r="L957" s="1" t="b">
        <v>0</v>
      </c>
      <c r="M957" s="1"/>
      <c r="N957" s="1" t="b">
        <v>0</v>
      </c>
    </row>
    <row r="958" spans="1:14">
      <c r="A958" s="29" t="str">
        <f t="shared" si="3"/>
        <v/>
      </c>
      <c r="B958" s="30"/>
      <c r="C958" s="30" t="str">
        <f>IFERROR(VLOOKUP($B958,' Fridge Tracking'!$A$3:$J$999,9,FALSE), "")</f>
        <v/>
      </c>
      <c r="D958" s="31" t="str">
        <f>IFERROR(VLOOKUP($B958,' Fridge Tracking'!$A$3:$J$999,8,FALSE), "")</f>
        <v/>
      </c>
      <c r="E958" s="31" t="str">
        <f>IFERROR(VLOOKUP($B958,' Fridge Tracking'!$A$3:$J$999,6,FALSE), "")</f>
        <v/>
      </c>
      <c r="F958" s="1" t="b">
        <v>0</v>
      </c>
      <c r="H958" s="33"/>
      <c r="I958" s="33"/>
      <c r="J958" s="33"/>
      <c r="K958" s="1"/>
      <c r="L958" s="1" t="b">
        <v>0</v>
      </c>
      <c r="M958" s="1"/>
      <c r="N958" s="1" t="b">
        <v>0</v>
      </c>
    </row>
    <row r="959" spans="1:14">
      <c r="A959" s="29" t="str">
        <f t="shared" si="3"/>
        <v/>
      </c>
      <c r="B959" s="30"/>
      <c r="C959" s="30" t="str">
        <f>IFERROR(VLOOKUP($B959,' Fridge Tracking'!$A$3:$J$999,9,FALSE), "")</f>
        <v/>
      </c>
      <c r="D959" s="31" t="str">
        <f>IFERROR(VLOOKUP($B959,' Fridge Tracking'!$A$3:$J$999,8,FALSE), "")</f>
        <v/>
      </c>
      <c r="E959" s="31" t="str">
        <f>IFERROR(VLOOKUP($B959,' Fridge Tracking'!$A$3:$J$999,6,FALSE), "")</f>
        <v/>
      </c>
      <c r="F959" s="1" t="b">
        <v>0</v>
      </c>
      <c r="H959" s="33"/>
      <c r="I959" s="33"/>
      <c r="J959" s="33"/>
      <c r="K959" s="1"/>
      <c r="L959" s="1" t="b">
        <v>0</v>
      </c>
      <c r="M959" s="1"/>
      <c r="N959" s="1" t="b">
        <v>0</v>
      </c>
    </row>
    <row r="960" spans="1:14">
      <c r="A960" s="29" t="str">
        <f t="shared" si="3"/>
        <v/>
      </c>
      <c r="B960" s="30"/>
      <c r="C960" s="30" t="str">
        <f>IFERROR(VLOOKUP($B960,' Fridge Tracking'!$A$3:$J$999,9,FALSE), "")</f>
        <v/>
      </c>
      <c r="D960" s="31" t="str">
        <f>IFERROR(VLOOKUP($B960,' Fridge Tracking'!$A$3:$J$999,8,FALSE), "")</f>
        <v/>
      </c>
      <c r="E960" s="31" t="str">
        <f>IFERROR(VLOOKUP($B960,' Fridge Tracking'!$A$3:$J$999,6,FALSE), "")</f>
        <v/>
      </c>
      <c r="F960" s="1" t="b">
        <v>0</v>
      </c>
      <c r="H960" s="33"/>
      <c r="I960" s="33"/>
      <c r="J960" s="33"/>
      <c r="K960" s="1"/>
      <c r="L960" s="1" t="b">
        <v>0</v>
      </c>
      <c r="M960" s="1"/>
      <c r="N960" s="1" t="b">
        <v>0</v>
      </c>
    </row>
    <row r="961" spans="1:14">
      <c r="A961" s="29" t="str">
        <f t="shared" si="3"/>
        <v/>
      </c>
      <c r="B961" s="30"/>
      <c r="C961" s="30" t="str">
        <f>IFERROR(VLOOKUP($B961,' Fridge Tracking'!$A$3:$J$999,9,FALSE), "")</f>
        <v/>
      </c>
      <c r="D961" s="31" t="str">
        <f>IFERROR(VLOOKUP($B961,' Fridge Tracking'!$A$3:$J$999,8,FALSE), "")</f>
        <v/>
      </c>
      <c r="E961" s="31" t="str">
        <f>IFERROR(VLOOKUP($B961,' Fridge Tracking'!$A$3:$J$999,6,FALSE), "")</f>
        <v/>
      </c>
      <c r="F961" s="1" t="b">
        <v>0</v>
      </c>
      <c r="H961" s="33"/>
      <c r="I961" s="33"/>
      <c r="J961" s="33"/>
      <c r="K961" s="1"/>
      <c r="L961" s="1" t="b">
        <v>0</v>
      </c>
      <c r="M961" s="1"/>
      <c r="N961" s="1" t="b">
        <v>0</v>
      </c>
    </row>
    <row r="962" spans="1:14">
      <c r="A962" s="29" t="str">
        <f t="shared" si="3"/>
        <v/>
      </c>
      <c r="B962" s="30"/>
      <c r="C962" s="30" t="str">
        <f>IFERROR(VLOOKUP($B962,' Fridge Tracking'!$A$3:$J$999,9,FALSE), "")</f>
        <v/>
      </c>
      <c r="D962" s="31" t="str">
        <f>IFERROR(VLOOKUP($B962,' Fridge Tracking'!$A$3:$J$999,8,FALSE), "")</f>
        <v/>
      </c>
      <c r="E962" s="31" t="str">
        <f>IFERROR(VLOOKUP($B962,' Fridge Tracking'!$A$3:$J$999,6,FALSE), "")</f>
        <v/>
      </c>
      <c r="F962" s="1" t="b">
        <v>0</v>
      </c>
      <c r="H962" s="33"/>
      <c r="I962" s="33"/>
      <c r="J962" s="33"/>
      <c r="K962" s="1"/>
      <c r="L962" s="1" t="b">
        <v>0</v>
      </c>
      <c r="M962" s="1"/>
      <c r="N962" s="1" t="b">
        <v>0</v>
      </c>
    </row>
    <row r="963" spans="1:14">
      <c r="A963" s="29" t="str">
        <f t="shared" si="3"/>
        <v/>
      </c>
      <c r="B963" s="30"/>
      <c r="C963" s="30" t="str">
        <f>IFERROR(VLOOKUP($B963,' Fridge Tracking'!$A$3:$J$999,9,FALSE), "")</f>
        <v/>
      </c>
      <c r="D963" s="31" t="str">
        <f>IFERROR(VLOOKUP($B963,' Fridge Tracking'!$A$3:$J$999,8,FALSE), "")</f>
        <v/>
      </c>
      <c r="E963" s="31" t="str">
        <f>IFERROR(VLOOKUP($B963,' Fridge Tracking'!$A$3:$J$999,6,FALSE), "")</f>
        <v/>
      </c>
      <c r="F963" s="1" t="b">
        <v>0</v>
      </c>
      <c r="H963" s="33"/>
      <c r="I963" s="33"/>
      <c r="J963" s="33"/>
      <c r="K963" s="1"/>
      <c r="L963" s="1" t="b">
        <v>0</v>
      </c>
      <c r="M963" s="1"/>
      <c r="N963" s="1" t="b">
        <v>0</v>
      </c>
    </row>
    <row r="964" spans="1:14">
      <c r="A964" s="29" t="str">
        <f t="shared" si="3"/>
        <v/>
      </c>
      <c r="B964" s="30"/>
      <c r="C964" s="30" t="str">
        <f>IFERROR(VLOOKUP($B964,' Fridge Tracking'!$A$3:$J$999,9,FALSE), "")</f>
        <v/>
      </c>
      <c r="D964" s="31" t="str">
        <f>IFERROR(VLOOKUP($B964,' Fridge Tracking'!$A$3:$J$999,8,FALSE), "")</f>
        <v/>
      </c>
      <c r="E964" s="31" t="str">
        <f>IFERROR(VLOOKUP($B964,' Fridge Tracking'!$A$3:$J$999,6,FALSE), "")</f>
        <v/>
      </c>
      <c r="F964" s="1" t="b">
        <v>0</v>
      </c>
      <c r="H964" s="33"/>
      <c r="I964" s="33"/>
      <c r="J964" s="33"/>
      <c r="K964" s="1"/>
      <c r="L964" s="1" t="b">
        <v>0</v>
      </c>
      <c r="M964" s="1"/>
      <c r="N964" s="1" t="b">
        <v>0</v>
      </c>
    </row>
    <row r="965" spans="1:14">
      <c r="A965" s="29" t="str">
        <f t="shared" si="3"/>
        <v/>
      </c>
      <c r="B965" s="30"/>
      <c r="C965" s="30" t="str">
        <f>IFERROR(VLOOKUP($B965,' Fridge Tracking'!$A$3:$J$999,9,FALSE), "")</f>
        <v/>
      </c>
      <c r="D965" s="31" t="str">
        <f>IFERROR(VLOOKUP($B965,' Fridge Tracking'!$A$3:$J$999,8,FALSE), "")</f>
        <v/>
      </c>
      <c r="E965" s="31" t="str">
        <f>IFERROR(VLOOKUP($B965,' Fridge Tracking'!$A$3:$J$999,6,FALSE), "")</f>
        <v/>
      </c>
      <c r="F965" s="1" t="b">
        <v>0</v>
      </c>
      <c r="H965" s="33"/>
      <c r="I965" s="33"/>
      <c r="J965" s="33"/>
      <c r="K965" s="1"/>
      <c r="L965" s="1" t="b">
        <v>0</v>
      </c>
      <c r="M965" s="1"/>
      <c r="N965" s="1" t="b">
        <v>0</v>
      </c>
    </row>
    <row r="966" spans="1:14">
      <c r="A966" s="29" t="str">
        <f t="shared" si="3"/>
        <v/>
      </c>
      <c r="B966" s="30"/>
      <c r="C966" s="30" t="str">
        <f>IFERROR(VLOOKUP($B966,' Fridge Tracking'!$A$3:$J$999,9,FALSE), "")</f>
        <v/>
      </c>
      <c r="D966" s="31" t="str">
        <f>IFERROR(VLOOKUP($B966,' Fridge Tracking'!$A$3:$J$999,8,FALSE), "")</f>
        <v/>
      </c>
      <c r="E966" s="31" t="str">
        <f>IFERROR(VLOOKUP($B966,' Fridge Tracking'!$A$3:$J$999,6,FALSE), "")</f>
        <v/>
      </c>
      <c r="F966" s="1" t="b">
        <v>0</v>
      </c>
      <c r="H966" s="33"/>
      <c r="I966" s="33"/>
      <c r="J966" s="33"/>
      <c r="K966" s="1"/>
      <c r="L966" s="1" t="b">
        <v>0</v>
      </c>
      <c r="M966" s="1"/>
      <c r="N966" s="1" t="b">
        <v>0</v>
      </c>
    </row>
    <row r="967" spans="1:14">
      <c r="A967" s="29" t="str">
        <f t="shared" si="3"/>
        <v/>
      </c>
      <c r="B967" s="30"/>
      <c r="C967" s="30" t="str">
        <f>IFERROR(VLOOKUP($B967,' Fridge Tracking'!$A$3:$J$999,9,FALSE), "")</f>
        <v/>
      </c>
      <c r="D967" s="31" t="str">
        <f>IFERROR(VLOOKUP($B967,' Fridge Tracking'!$A$3:$J$999,8,FALSE), "")</f>
        <v/>
      </c>
      <c r="E967" s="31" t="str">
        <f>IFERROR(VLOOKUP($B967,' Fridge Tracking'!$A$3:$J$999,6,FALSE), "")</f>
        <v/>
      </c>
      <c r="F967" s="1" t="b">
        <v>0</v>
      </c>
      <c r="H967" s="33"/>
      <c r="I967" s="33"/>
      <c r="J967" s="33"/>
      <c r="K967" s="1"/>
      <c r="L967" s="1" t="b">
        <v>0</v>
      </c>
      <c r="M967" s="1"/>
      <c r="N967" s="1" t="b">
        <v>0</v>
      </c>
    </row>
    <row r="968" spans="1:14">
      <c r="A968" s="29" t="str">
        <f t="shared" si="3"/>
        <v/>
      </c>
      <c r="B968" s="30"/>
      <c r="C968" s="30" t="str">
        <f>IFERROR(VLOOKUP($B968,' Fridge Tracking'!$A$3:$J$999,9,FALSE), "")</f>
        <v/>
      </c>
      <c r="D968" s="31" t="str">
        <f>IFERROR(VLOOKUP($B968,' Fridge Tracking'!$A$3:$J$999,8,FALSE), "")</f>
        <v/>
      </c>
      <c r="E968" s="31" t="str">
        <f>IFERROR(VLOOKUP($B968,' Fridge Tracking'!$A$3:$J$999,6,FALSE), "")</f>
        <v/>
      </c>
      <c r="F968" s="1" t="b">
        <v>0</v>
      </c>
      <c r="H968" s="33"/>
      <c r="I968" s="33"/>
      <c r="J968" s="33"/>
      <c r="K968" s="1"/>
      <c r="L968" s="1" t="b">
        <v>0</v>
      </c>
      <c r="M968" s="1"/>
      <c r="N968" s="1" t="b">
        <v>0</v>
      </c>
    </row>
    <row r="969" spans="1:14">
      <c r="A969" s="29" t="str">
        <f t="shared" si="3"/>
        <v/>
      </c>
      <c r="B969" s="30"/>
      <c r="C969" s="30" t="str">
        <f>IFERROR(VLOOKUP($B969,' Fridge Tracking'!$A$3:$J$999,9,FALSE), "")</f>
        <v/>
      </c>
      <c r="D969" s="31" t="str">
        <f>IFERROR(VLOOKUP($B969,' Fridge Tracking'!$A$3:$J$999,8,FALSE), "")</f>
        <v/>
      </c>
      <c r="E969" s="31" t="str">
        <f>IFERROR(VLOOKUP($B969,' Fridge Tracking'!$A$3:$J$999,6,FALSE), "")</f>
        <v/>
      </c>
      <c r="F969" s="1" t="b">
        <v>0</v>
      </c>
      <c r="H969" s="33"/>
      <c r="I969" s="33"/>
      <c r="J969" s="33"/>
      <c r="K969" s="1"/>
      <c r="L969" s="1" t="b">
        <v>0</v>
      </c>
      <c r="M969" s="1"/>
      <c r="N969" s="1" t="b">
        <v>0</v>
      </c>
    </row>
    <row r="970" spans="1:14">
      <c r="A970" s="29" t="str">
        <f t="shared" si="3"/>
        <v/>
      </c>
      <c r="B970" s="30"/>
      <c r="C970" s="30" t="str">
        <f>IFERROR(VLOOKUP($B970,' Fridge Tracking'!$A$3:$J$999,9,FALSE), "")</f>
        <v/>
      </c>
      <c r="D970" s="31" t="str">
        <f>IFERROR(VLOOKUP($B970,' Fridge Tracking'!$A$3:$J$999,8,FALSE), "")</f>
        <v/>
      </c>
      <c r="E970" s="31" t="str">
        <f>IFERROR(VLOOKUP($B970,' Fridge Tracking'!$A$3:$J$999,6,FALSE), "")</f>
        <v/>
      </c>
      <c r="F970" s="1" t="b">
        <v>0</v>
      </c>
      <c r="H970" s="33"/>
      <c r="I970" s="33"/>
      <c r="J970" s="33"/>
      <c r="K970" s="1"/>
      <c r="L970" s="1" t="b">
        <v>0</v>
      </c>
      <c r="M970" s="1"/>
      <c r="N970" s="1" t="b">
        <v>0</v>
      </c>
    </row>
    <row r="971" spans="1:14">
      <c r="A971" s="29" t="str">
        <f t="shared" si="3"/>
        <v/>
      </c>
      <c r="B971" s="30"/>
      <c r="C971" s="30" t="str">
        <f>IFERROR(VLOOKUP($B971,' Fridge Tracking'!$A$3:$J$999,9,FALSE), "")</f>
        <v/>
      </c>
      <c r="D971" s="31" t="str">
        <f>IFERROR(VLOOKUP($B971,' Fridge Tracking'!$A$3:$J$999,8,FALSE), "")</f>
        <v/>
      </c>
      <c r="E971" s="31" t="str">
        <f>IFERROR(VLOOKUP($B971,' Fridge Tracking'!$A$3:$J$999,6,FALSE), "")</f>
        <v/>
      </c>
      <c r="F971" s="1" t="b">
        <v>0</v>
      </c>
      <c r="H971" s="33"/>
      <c r="I971" s="33"/>
      <c r="J971" s="33"/>
      <c r="K971" s="1"/>
      <c r="L971" s="1" t="b">
        <v>0</v>
      </c>
      <c r="M971" s="1"/>
      <c r="N971" s="1" t="b">
        <v>0</v>
      </c>
    </row>
    <row r="972" spans="1:14">
      <c r="A972" s="29" t="str">
        <f t="shared" si="3"/>
        <v/>
      </c>
      <c r="B972" s="30"/>
      <c r="C972" s="30" t="str">
        <f>IFERROR(VLOOKUP($B972,' Fridge Tracking'!$A$3:$J$999,9,FALSE), "")</f>
        <v/>
      </c>
      <c r="D972" s="31" t="str">
        <f>IFERROR(VLOOKUP($B972,' Fridge Tracking'!$A$3:$J$999,8,FALSE), "")</f>
        <v/>
      </c>
      <c r="E972" s="31" t="str">
        <f>IFERROR(VLOOKUP($B972,' Fridge Tracking'!$A$3:$J$999,6,FALSE), "")</f>
        <v/>
      </c>
      <c r="F972" s="1" t="b">
        <v>0</v>
      </c>
      <c r="H972" s="33"/>
      <c r="I972" s="33"/>
      <c r="J972" s="33"/>
      <c r="K972" s="1"/>
      <c r="L972" s="1" t="b">
        <v>0</v>
      </c>
      <c r="M972" s="1"/>
      <c r="N972" s="1" t="b">
        <v>0</v>
      </c>
    </row>
    <row r="973" spans="1:14">
      <c r="A973" s="29" t="str">
        <f t="shared" si="3"/>
        <v/>
      </c>
      <c r="B973" s="30"/>
      <c r="C973" s="30" t="str">
        <f>IFERROR(VLOOKUP($B973,' Fridge Tracking'!$A$3:$J$999,9,FALSE), "")</f>
        <v/>
      </c>
      <c r="D973" s="31" t="str">
        <f>IFERROR(VLOOKUP($B973,' Fridge Tracking'!$A$3:$J$999,8,FALSE), "")</f>
        <v/>
      </c>
      <c r="E973" s="31" t="str">
        <f>IFERROR(VLOOKUP($B973,' Fridge Tracking'!$A$3:$J$999,6,FALSE), "")</f>
        <v/>
      </c>
      <c r="F973" s="1" t="b">
        <v>0</v>
      </c>
      <c r="H973" s="33"/>
      <c r="I973" s="33"/>
      <c r="J973" s="33"/>
      <c r="K973" s="1"/>
      <c r="L973" s="1" t="b">
        <v>0</v>
      </c>
      <c r="M973" s="1"/>
      <c r="N973" s="1" t="b">
        <v>0</v>
      </c>
    </row>
    <row r="974" spans="1:14">
      <c r="A974" s="29" t="str">
        <f t="shared" si="3"/>
        <v/>
      </c>
      <c r="B974" s="30"/>
      <c r="C974" s="30" t="str">
        <f>IFERROR(VLOOKUP($B974,' Fridge Tracking'!$A$3:$J$999,9,FALSE), "")</f>
        <v/>
      </c>
      <c r="D974" s="31" t="str">
        <f>IFERROR(VLOOKUP($B974,' Fridge Tracking'!$A$3:$J$999,8,FALSE), "")</f>
        <v/>
      </c>
      <c r="E974" s="31" t="str">
        <f>IFERROR(VLOOKUP($B974,' Fridge Tracking'!$A$3:$J$999,6,FALSE), "")</f>
        <v/>
      </c>
      <c r="F974" s="1" t="b">
        <v>0</v>
      </c>
      <c r="H974" s="33"/>
      <c r="I974" s="33"/>
      <c r="J974" s="33"/>
      <c r="K974" s="1"/>
      <c r="L974" s="1" t="b">
        <v>0</v>
      </c>
      <c r="M974" s="1"/>
      <c r="N974" s="1" t="b">
        <v>0</v>
      </c>
    </row>
    <row r="975" spans="1:14">
      <c r="A975" s="29" t="str">
        <f t="shared" si="3"/>
        <v/>
      </c>
      <c r="B975" s="30"/>
      <c r="C975" s="30" t="str">
        <f>IFERROR(VLOOKUP($B975,' Fridge Tracking'!$A$3:$J$999,9,FALSE), "")</f>
        <v/>
      </c>
      <c r="D975" s="31" t="str">
        <f>IFERROR(VLOOKUP($B975,' Fridge Tracking'!$A$3:$J$999,8,FALSE), "")</f>
        <v/>
      </c>
      <c r="E975" s="31" t="str">
        <f>IFERROR(VLOOKUP($B975,' Fridge Tracking'!$A$3:$J$999,6,FALSE), "")</f>
        <v/>
      </c>
      <c r="F975" s="1" t="b">
        <v>0</v>
      </c>
      <c r="H975" s="33"/>
      <c r="I975" s="33"/>
      <c r="J975" s="33"/>
      <c r="K975" s="1"/>
      <c r="L975" s="1" t="b">
        <v>0</v>
      </c>
      <c r="M975" s="1"/>
      <c r="N975" s="1" t="b">
        <v>0</v>
      </c>
    </row>
    <row r="976" spans="1:14">
      <c r="A976" s="29" t="str">
        <f t="shared" si="3"/>
        <v/>
      </c>
      <c r="B976" s="30"/>
      <c r="C976" s="30" t="str">
        <f>IFERROR(VLOOKUP($B976,' Fridge Tracking'!$A$3:$J$999,9,FALSE), "")</f>
        <v/>
      </c>
      <c r="D976" s="31" t="str">
        <f>IFERROR(VLOOKUP($B976,' Fridge Tracking'!$A$3:$J$999,8,FALSE), "")</f>
        <v/>
      </c>
      <c r="E976" s="31" t="str">
        <f>IFERROR(VLOOKUP($B976,' Fridge Tracking'!$A$3:$J$999,6,FALSE), "")</f>
        <v/>
      </c>
      <c r="F976" s="1" t="b">
        <v>0</v>
      </c>
      <c r="H976" s="33"/>
      <c r="I976" s="33"/>
      <c r="J976" s="33"/>
      <c r="K976" s="1"/>
      <c r="L976" s="1" t="b">
        <v>0</v>
      </c>
      <c r="M976" s="1"/>
      <c r="N976" s="1" t="b">
        <v>0</v>
      </c>
    </row>
    <row r="977" spans="1:14">
      <c r="A977" s="29" t="str">
        <f t="shared" si="3"/>
        <v/>
      </c>
      <c r="B977" s="30"/>
      <c r="C977" s="30" t="str">
        <f>IFERROR(VLOOKUP($B977,' Fridge Tracking'!$A$3:$J$999,9,FALSE), "")</f>
        <v/>
      </c>
      <c r="D977" s="31" t="str">
        <f>IFERROR(VLOOKUP($B977,' Fridge Tracking'!$A$3:$J$999,8,FALSE), "")</f>
        <v/>
      </c>
      <c r="E977" s="31" t="str">
        <f>IFERROR(VLOOKUP($B977,' Fridge Tracking'!$A$3:$J$999,6,FALSE), "")</f>
        <v/>
      </c>
      <c r="F977" s="1" t="b">
        <v>0</v>
      </c>
      <c r="H977" s="33"/>
      <c r="I977" s="33"/>
      <c r="J977" s="33"/>
      <c r="K977" s="1"/>
      <c r="L977" s="1" t="b">
        <v>0</v>
      </c>
      <c r="M977" s="1"/>
      <c r="N977" s="1" t="b">
        <v>0</v>
      </c>
    </row>
    <row r="978" spans="1:14">
      <c r="A978" s="29" t="str">
        <f t="shared" si="3"/>
        <v/>
      </c>
      <c r="B978" s="30"/>
      <c r="C978" s="30" t="str">
        <f>IFERROR(VLOOKUP($B978,' Fridge Tracking'!$A$3:$J$999,9,FALSE), "")</f>
        <v/>
      </c>
      <c r="D978" s="31" t="str">
        <f>IFERROR(VLOOKUP($B978,' Fridge Tracking'!$A$3:$J$999,8,FALSE), "")</f>
        <v/>
      </c>
      <c r="E978" s="31" t="str">
        <f>IFERROR(VLOOKUP($B978,' Fridge Tracking'!$A$3:$J$999,6,FALSE), "")</f>
        <v/>
      </c>
      <c r="F978" s="1" t="b">
        <v>0</v>
      </c>
      <c r="H978" s="33"/>
      <c r="I978" s="33"/>
      <c r="J978" s="33"/>
      <c r="K978" s="1"/>
      <c r="L978" s="1" t="b">
        <v>0</v>
      </c>
      <c r="M978" s="1"/>
      <c r="N978" s="1" t="b">
        <v>0</v>
      </c>
    </row>
    <row r="979" spans="1:14">
      <c r="A979" s="29" t="str">
        <f t="shared" si="3"/>
        <v/>
      </c>
      <c r="B979" s="30"/>
      <c r="C979" s="30" t="str">
        <f>IFERROR(VLOOKUP($B979,' Fridge Tracking'!$A$3:$J$999,9,FALSE), "")</f>
        <v/>
      </c>
      <c r="D979" s="31" t="str">
        <f>IFERROR(VLOOKUP($B979,' Fridge Tracking'!$A$3:$J$999,8,FALSE), "")</f>
        <v/>
      </c>
      <c r="E979" s="31" t="str">
        <f>IFERROR(VLOOKUP($B979,' Fridge Tracking'!$A$3:$J$999,6,FALSE), "")</f>
        <v/>
      </c>
      <c r="F979" s="1" t="b">
        <v>0</v>
      </c>
      <c r="H979" s="33"/>
      <c r="I979" s="33"/>
      <c r="J979" s="33"/>
      <c r="K979" s="1"/>
      <c r="L979" s="1" t="b">
        <v>0</v>
      </c>
      <c r="M979" s="1"/>
      <c r="N979" s="1" t="b">
        <v>0</v>
      </c>
    </row>
    <row r="980" spans="1:14">
      <c r="A980" s="29" t="str">
        <f t="shared" si="3"/>
        <v/>
      </c>
      <c r="B980" s="30"/>
      <c r="C980" s="30" t="str">
        <f>IFERROR(VLOOKUP($B980,' Fridge Tracking'!$A$3:$J$999,9,FALSE), "")</f>
        <v/>
      </c>
      <c r="D980" s="31" t="str">
        <f>IFERROR(VLOOKUP($B980,' Fridge Tracking'!$A$3:$J$999,8,FALSE), "")</f>
        <v/>
      </c>
      <c r="E980" s="31" t="str">
        <f>IFERROR(VLOOKUP($B980,' Fridge Tracking'!$A$3:$J$999,6,FALSE), "")</f>
        <v/>
      </c>
      <c r="F980" s="1" t="b">
        <v>0</v>
      </c>
      <c r="H980" s="33"/>
      <c r="I980" s="33"/>
      <c r="J980" s="33"/>
      <c r="K980" s="1"/>
      <c r="L980" s="1" t="b">
        <v>0</v>
      </c>
      <c r="M980" s="1"/>
      <c r="N980" s="1" t="b">
        <v>0</v>
      </c>
    </row>
    <row r="981" spans="1:14">
      <c r="A981" s="29" t="str">
        <f t="shared" si="3"/>
        <v/>
      </c>
      <c r="B981" s="30"/>
      <c r="C981" s="30" t="str">
        <f>IFERROR(VLOOKUP($B981,' Fridge Tracking'!$A$3:$J$999,9,FALSE), "")</f>
        <v/>
      </c>
      <c r="D981" s="31" t="str">
        <f>IFERROR(VLOOKUP($B981,' Fridge Tracking'!$A$3:$J$999,8,FALSE), "")</f>
        <v/>
      </c>
      <c r="E981" s="31" t="str">
        <f>IFERROR(VLOOKUP($B981,' Fridge Tracking'!$A$3:$J$999,6,FALSE), "")</f>
        <v/>
      </c>
      <c r="F981" s="1" t="b">
        <v>0</v>
      </c>
      <c r="H981" s="33"/>
      <c r="I981" s="33"/>
      <c r="J981" s="33"/>
      <c r="K981" s="1"/>
      <c r="L981" s="1" t="b">
        <v>0</v>
      </c>
      <c r="M981" s="1"/>
      <c r="N981" s="1" t="b">
        <v>0</v>
      </c>
    </row>
    <row r="982" spans="1:14">
      <c r="A982" s="29" t="str">
        <f t="shared" si="3"/>
        <v/>
      </c>
      <c r="B982" s="30"/>
      <c r="C982" s="30" t="str">
        <f>IFERROR(VLOOKUP($B982,' Fridge Tracking'!$A$3:$J$999,9,FALSE), "")</f>
        <v/>
      </c>
      <c r="D982" s="31" t="str">
        <f>IFERROR(VLOOKUP($B982,' Fridge Tracking'!$A$3:$J$999,8,FALSE), "")</f>
        <v/>
      </c>
      <c r="E982" s="31" t="str">
        <f>IFERROR(VLOOKUP($B982,' Fridge Tracking'!$A$3:$J$999,6,FALSE), "")</f>
        <v/>
      </c>
      <c r="F982" s="1" t="b">
        <v>0</v>
      </c>
      <c r="H982" s="33"/>
      <c r="I982" s="33"/>
      <c r="J982" s="33"/>
      <c r="K982" s="1"/>
      <c r="L982" s="1" t="b">
        <v>0</v>
      </c>
      <c r="M982" s="1"/>
      <c r="N982" s="1" t="b">
        <v>0</v>
      </c>
    </row>
    <row r="983" spans="1:14">
      <c r="A983" s="29" t="str">
        <f t="shared" si="3"/>
        <v/>
      </c>
      <c r="B983" s="30"/>
      <c r="C983" s="30" t="str">
        <f>IFERROR(VLOOKUP($B983,' Fridge Tracking'!$A$3:$J$999,9,FALSE), "")</f>
        <v/>
      </c>
      <c r="D983" s="31" t="str">
        <f>IFERROR(VLOOKUP($B983,' Fridge Tracking'!$A$3:$J$999,8,FALSE), "")</f>
        <v/>
      </c>
      <c r="E983" s="31" t="str">
        <f>IFERROR(VLOOKUP($B983,' Fridge Tracking'!$A$3:$J$999,6,FALSE), "")</f>
        <v/>
      </c>
      <c r="F983" s="1" t="b">
        <v>0</v>
      </c>
      <c r="H983" s="33"/>
      <c r="I983" s="33"/>
      <c r="J983" s="33"/>
      <c r="K983" s="1"/>
      <c r="L983" s="1" t="b">
        <v>0</v>
      </c>
      <c r="M983" s="1"/>
      <c r="N983" s="1" t="b">
        <v>0</v>
      </c>
    </row>
    <row r="984" spans="1:14">
      <c r="A984" s="29" t="str">
        <f t="shared" si="3"/>
        <v/>
      </c>
      <c r="B984" s="30"/>
      <c r="C984" s="30" t="str">
        <f>IFERROR(VLOOKUP($B984,' Fridge Tracking'!$A$3:$J$999,9,FALSE), "")</f>
        <v/>
      </c>
      <c r="D984" s="31" t="str">
        <f>IFERROR(VLOOKUP($B984,' Fridge Tracking'!$A$3:$J$999,8,FALSE), "")</f>
        <v/>
      </c>
      <c r="E984" s="31" t="str">
        <f>IFERROR(VLOOKUP($B984,' Fridge Tracking'!$A$3:$J$999,6,FALSE), "")</f>
        <v/>
      </c>
      <c r="F984" s="1" t="b">
        <v>0</v>
      </c>
      <c r="H984" s="33"/>
      <c r="I984" s="33"/>
      <c r="J984" s="33"/>
      <c r="K984" s="1"/>
      <c r="L984" s="1" t="b">
        <v>0</v>
      </c>
      <c r="M984" s="1"/>
      <c r="N984" s="1" t="b">
        <v>0</v>
      </c>
    </row>
    <row r="985" spans="1:14">
      <c r="A985" s="29" t="str">
        <f t="shared" si="3"/>
        <v/>
      </c>
      <c r="B985" s="30"/>
      <c r="C985" s="30" t="str">
        <f>IFERROR(VLOOKUP($B985,' Fridge Tracking'!$A$3:$J$999,9,FALSE), "")</f>
        <v/>
      </c>
      <c r="D985" s="31" t="str">
        <f>IFERROR(VLOOKUP($B985,' Fridge Tracking'!$A$3:$J$999,8,FALSE), "")</f>
        <v/>
      </c>
      <c r="E985" s="31" t="str">
        <f>IFERROR(VLOOKUP($B985,' Fridge Tracking'!$A$3:$J$999,6,FALSE), "")</f>
        <v/>
      </c>
      <c r="F985" s="1" t="b">
        <v>0</v>
      </c>
      <c r="H985" s="33"/>
      <c r="I985" s="33"/>
      <c r="J985" s="33"/>
      <c r="K985" s="1"/>
      <c r="L985" s="1" t="b">
        <v>0</v>
      </c>
      <c r="M985" s="1"/>
      <c r="N985" s="1" t="b">
        <v>0</v>
      </c>
    </row>
    <row r="986" spans="1:14">
      <c r="A986" s="29" t="str">
        <f t="shared" si="3"/>
        <v/>
      </c>
      <c r="B986" s="30"/>
      <c r="C986" s="30" t="str">
        <f>IFERROR(VLOOKUP($B986,' Fridge Tracking'!$A$3:$J$999,9,FALSE), "")</f>
        <v/>
      </c>
      <c r="D986" s="31" t="str">
        <f>IFERROR(VLOOKUP($B986,' Fridge Tracking'!$A$3:$J$999,8,FALSE), "")</f>
        <v/>
      </c>
      <c r="E986" s="31" t="str">
        <f>IFERROR(VLOOKUP($B986,' Fridge Tracking'!$A$3:$J$999,6,FALSE), "")</f>
        <v/>
      </c>
      <c r="F986" s="1" t="b">
        <v>0</v>
      </c>
      <c r="H986" s="33"/>
      <c r="I986" s="33"/>
      <c r="J986" s="33"/>
      <c r="K986" s="1"/>
      <c r="L986" s="1" t="b">
        <v>0</v>
      </c>
      <c r="M986" s="1"/>
      <c r="N986" s="1" t="b">
        <v>0</v>
      </c>
    </row>
    <row r="987" spans="1:14">
      <c r="A987" s="29" t="str">
        <f t="shared" si="3"/>
        <v/>
      </c>
      <c r="B987" s="30"/>
      <c r="C987" s="30" t="str">
        <f>IFERROR(VLOOKUP($B987,' Fridge Tracking'!$A$3:$J$999,9,FALSE), "")</f>
        <v/>
      </c>
      <c r="D987" s="31" t="str">
        <f>IFERROR(VLOOKUP($B987,' Fridge Tracking'!$A$3:$J$999,8,FALSE), "")</f>
        <v/>
      </c>
      <c r="E987" s="31" t="str">
        <f>IFERROR(VLOOKUP($B987,' Fridge Tracking'!$A$3:$J$999,6,FALSE), "")</f>
        <v/>
      </c>
      <c r="F987" s="1" t="b">
        <v>0</v>
      </c>
      <c r="H987" s="33"/>
      <c r="I987" s="33"/>
      <c r="J987" s="33"/>
      <c r="K987" s="1"/>
      <c r="L987" s="1" t="b">
        <v>0</v>
      </c>
      <c r="M987" s="1"/>
      <c r="N987" s="1" t="b">
        <v>0</v>
      </c>
    </row>
    <row r="988" spans="1:14">
      <c r="A988" s="29" t="str">
        <f t="shared" si="3"/>
        <v/>
      </c>
      <c r="B988" s="30"/>
      <c r="C988" s="30" t="str">
        <f>IFERROR(VLOOKUP($B988,' Fridge Tracking'!$A$3:$J$999,9,FALSE), "")</f>
        <v/>
      </c>
      <c r="D988" s="31" t="str">
        <f>IFERROR(VLOOKUP($B988,' Fridge Tracking'!$A$3:$J$999,8,FALSE), "")</f>
        <v/>
      </c>
      <c r="E988" s="31" t="str">
        <f>IFERROR(VLOOKUP($B988,' Fridge Tracking'!$A$3:$J$999,6,FALSE), "")</f>
        <v/>
      </c>
      <c r="F988" s="1" t="b">
        <v>0</v>
      </c>
      <c r="H988" s="33"/>
      <c r="I988" s="33"/>
      <c r="J988" s="33"/>
      <c r="K988" s="1"/>
      <c r="L988" s="1" t="b">
        <v>0</v>
      </c>
      <c r="M988" s="1"/>
      <c r="N988" s="1" t="b">
        <v>0</v>
      </c>
    </row>
    <row r="989" spans="1:14">
      <c r="A989" s="29" t="str">
        <f t="shared" si="3"/>
        <v/>
      </c>
      <c r="B989" s="30"/>
      <c r="C989" s="30" t="str">
        <f>IFERROR(VLOOKUP($B989,' Fridge Tracking'!$A$3:$J$999,9,FALSE), "")</f>
        <v/>
      </c>
      <c r="D989" s="31" t="str">
        <f>IFERROR(VLOOKUP($B989,' Fridge Tracking'!$A$3:$J$999,8,FALSE), "")</f>
        <v/>
      </c>
      <c r="E989" s="31" t="str">
        <f>IFERROR(VLOOKUP($B989,' Fridge Tracking'!$A$3:$J$999,6,FALSE), "")</f>
        <v/>
      </c>
      <c r="F989" s="1" t="b">
        <v>0</v>
      </c>
      <c r="H989" s="33"/>
      <c r="I989" s="33"/>
      <c r="J989" s="33"/>
      <c r="K989" s="1"/>
      <c r="L989" s="1" t="b">
        <v>0</v>
      </c>
      <c r="M989" s="1"/>
      <c r="N989" s="1" t="b">
        <v>0</v>
      </c>
    </row>
    <row r="990" spans="1:14">
      <c r="A990" s="29" t="str">
        <f t="shared" si="3"/>
        <v/>
      </c>
      <c r="B990" s="30"/>
      <c r="C990" s="30" t="str">
        <f>IFERROR(VLOOKUP($B990,' Fridge Tracking'!$A$3:$J$999,9,FALSE), "")</f>
        <v/>
      </c>
      <c r="D990" s="31" t="str">
        <f>IFERROR(VLOOKUP($B990,' Fridge Tracking'!$A$3:$J$999,8,FALSE), "")</f>
        <v/>
      </c>
      <c r="E990" s="31" t="str">
        <f>IFERROR(VLOOKUP($B990,' Fridge Tracking'!$A$3:$J$999,6,FALSE), "")</f>
        <v/>
      </c>
      <c r="F990" s="1" t="b">
        <v>0</v>
      </c>
      <c r="H990" s="33"/>
      <c r="I990" s="33"/>
      <c r="J990" s="33"/>
      <c r="K990" s="1"/>
      <c r="L990" s="1" t="b">
        <v>0</v>
      </c>
      <c r="M990" s="1"/>
      <c r="N990" s="1" t="b">
        <v>0</v>
      </c>
    </row>
    <row r="991" spans="1:14">
      <c r="A991" s="29" t="str">
        <f t="shared" si="3"/>
        <v/>
      </c>
      <c r="B991" s="30"/>
      <c r="C991" s="30" t="str">
        <f>IFERROR(VLOOKUP($B991,' Fridge Tracking'!$A$3:$J$999,9,FALSE), "")</f>
        <v/>
      </c>
      <c r="D991" s="31" t="str">
        <f>IFERROR(VLOOKUP($B991,' Fridge Tracking'!$A$3:$J$999,8,FALSE), "")</f>
        <v/>
      </c>
      <c r="E991" s="31" t="str">
        <f>IFERROR(VLOOKUP($B991,' Fridge Tracking'!$A$3:$J$999,6,FALSE), "")</f>
        <v/>
      </c>
      <c r="F991" s="1" t="b">
        <v>0</v>
      </c>
      <c r="H991" s="33"/>
      <c r="I991" s="33"/>
      <c r="J991" s="33"/>
      <c r="K991" s="1"/>
      <c r="L991" s="1" t="b">
        <v>0</v>
      </c>
      <c r="M991" s="1"/>
      <c r="N991" s="1" t="b">
        <v>0</v>
      </c>
    </row>
    <row r="992" spans="1:14">
      <c r="A992" s="29" t="str">
        <f t="shared" si="3"/>
        <v/>
      </c>
      <c r="B992" s="30"/>
      <c r="C992" s="30" t="str">
        <f>IFERROR(VLOOKUP($B992,' Fridge Tracking'!$A$3:$J$999,9,FALSE), "")</f>
        <v/>
      </c>
      <c r="D992" s="31" t="str">
        <f>IFERROR(VLOOKUP($B992,' Fridge Tracking'!$A$3:$J$999,8,FALSE), "")</f>
        <v/>
      </c>
      <c r="E992" s="31" t="str">
        <f>IFERROR(VLOOKUP($B992,' Fridge Tracking'!$A$3:$J$999,6,FALSE), "")</f>
        <v/>
      </c>
      <c r="F992" s="1" t="b">
        <v>0</v>
      </c>
      <c r="H992" s="33"/>
      <c r="I992" s="33"/>
      <c r="J992" s="33"/>
      <c r="K992" s="1"/>
      <c r="L992" s="1" t="b">
        <v>0</v>
      </c>
      <c r="M992" s="1"/>
      <c r="N992" s="1" t="b">
        <v>0</v>
      </c>
    </row>
    <row r="993" spans="1:14">
      <c r="A993" s="29" t="str">
        <f t="shared" si="3"/>
        <v/>
      </c>
      <c r="B993" s="30"/>
      <c r="C993" s="30" t="str">
        <f>IFERROR(VLOOKUP($B993,' Fridge Tracking'!$A$3:$J$999,9,FALSE), "")</f>
        <v/>
      </c>
      <c r="D993" s="31" t="str">
        <f>IFERROR(VLOOKUP($B993,' Fridge Tracking'!$A$3:$J$999,8,FALSE), "")</f>
        <v/>
      </c>
      <c r="E993" s="31" t="str">
        <f>IFERROR(VLOOKUP($B993,' Fridge Tracking'!$A$3:$J$999,6,FALSE), "")</f>
        <v/>
      </c>
      <c r="F993" s="1" t="b">
        <v>0</v>
      </c>
      <c r="H993" s="33"/>
      <c r="I993" s="33"/>
      <c r="J993" s="33"/>
      <c r="K993" s="1"/>
      <c r="L993" s="1" t="b">
        <v>0</v>
      </c>
      <c r="M993" s="1"/>
      <c r="N993" s="1" t="b">
        <v>0</v>
      </c>
    </row>
    <row r="994" spans="1:14">
      <c r="A994" s="29" t="str">
        <f t="shared" si="3"/>
        <v/>
      </c>
      <c r="B994" s="30"/>
      <c r="C994" s="30" t="str">
        <f>IFERROR(VLOOKUP($B994,' Fridge Tracking'!$A$3:$J$999,9,FALSE), "")</f>
        <v/>
      </c>
      <c r="D994" s="31" t="str">
        <f>IFERROR(VLOOKUP($B994,' Fridge Tracking'!$A$3:$J$999,8,FALSE), "")</f>
        <v/>
      </c>
      <c r="E994" s="31" t="str">
        <f>IFERROR(VLOOKUP($B994,' Fridge Tracking'!$A$3:$J$999,6,FALSE), "")</f>
        <v/>
      </c>
      <c r="F994" s="1" t="b">
        <v>0</v>
      </c>
      <c r="H994" s="33"/>
      <c r="I994" s="33"/>
      <c r="J994" s="33"/>
      <c r="K994" s="1"/>
      <c r="L994" s="1" t="b">
        <v>0</v>
      </c>
      <c r="M994" s="1"/>
      <c r="N994" s="1" t="b">
        <v>0</v>
      </c>
    </row>
    <row r="995" spans="1:14">
      <c r="A995" s="29" t="str">
        <f t="shared" si="3"/>
        <v/>
      </c>
      <c r="B995" s="30"/>
      <c r="C995" s="30" t="str">
        <f>IFERROR(VLOOKUP($B995,' Fridge Tracking'!$A$3:$J$999,9,FALSE), "")</f>
        <v/>
      </c>
      <c r="D995" s="31" t="str">
        <f>IFERROR(VLOOKUP($B995,' Fridge Tracking'!$A$3:$J$999,8,FALSE), "")</f>
        <v/>
      </c>
      <c r="E995" s="31" t="str">
        <f>IFERROR(VLOOKUP($B995,' Fridge Tracking'!$A$3:$J$999,6,FALSE), "")</f>
        <v/>
      </c>
      <c r="F995" s="1" t="b">
        <v>0</v>
      </c>
      <c r="H995" s="33"/>
      <c r="I995" s="33"/>
      <c r="J995" s="33"/>
      <c r="K995" s="1"/>
      <c r="L995" s="1" t="b">
        <v>0</v>
      </c>
      <c r="M995" s="1"/>
      <c r="N995" s="1" t="b">
        <v>0</v>
      </c>
    </row>
    <row r="996" spans="1:14">
      <c r="A996" s="29" t="str">
        <f t="shared" si="3"/>
        <v/>
      </c>
      <c r="B996" s="30"/>
      <c r="C996" s="30" t="str">
        <f>IFERROR(VLOOKUP($B996,' Fridge Tracking'!$A$3:$J$999,9,FALSE), "")</f>
        <v/>
      </c>
      <c r="D996" s="31" t="str">
        <f>IFERROR(VLOOKUP($B996,' Fridge Tracking'!$A$3:$J$999,8,FALSE), "")</f>
        <v/>
      </c>
      <c r="E996" s="31" t="str">
        <f>IFERROR(VLOOKUP($B996,' Fridge Tracking'!$A$3:$J$999,6,FALSE), "")</f>
        <v/>
      </c>
      <c r="F996" s="1" t="b">
        <v>0</v>
      </c>
      <c r="H996" s="33"/>
      <c r="I996" s="33"/>
      <c r="J996" s="33"/>
      <c r="K996" s="1"/>
      <c r="L996" s="1" t="b">
        <v>0</v>
      </c>
      <c r="M996" s="1"/>
      <c r="N996" s="1" t="b">
        <v>0</v>
      </c>
    </row>
    <row r="997" spans="1:14">
      <c r="A997" s="29" t="str">
        <f t="shared" si="3"/>
        <v/>
      </c>
      <c r="B997" s="30"/>
      <c r="C997" s="30" t="str">
        <f>IFERROR(VLOOKUP($B997,' Fridge Tracking'!$A$3:$J$999,9,FALSE), "")</f>
        <v/>
      </c>
      <c r="D997" s="31" t="str">
        <f>IFERROR(VLOOKUP($B997,' Fridge Tracking'!$A$3:$J$999,8,FALSE), "")</f>
        <v/>
      </c>
      <c r="E997" s="31" t="str">
        <f>IFERROR(VLOOKUP($B997,' Fridge Tracking'!$A$3:$J$999,6,FALSE), "")</f>
        <v/>
      </c>
      <c r="F997" s="1" t="b">
        <v>0</v>
      </c>
      <c r="H997" s="33"/>
      <c r="I997" s="33"/>
      <c r="J997" s="33"/>
      <c r="K997" s="1"/>
      <c r="L997" s="1" t="b">
        <v>0</v>
      </c>
      <c r="M997" s="1"/>
      <c r="N997" s="1" t="b">
        <v>0</v>
      </c>
    </row>
    <row r="998" spans="1:14">
      <c r="A998" s="29" t="str">
        <f t="shared" si="3"/>
        <v/>
      </c>
      <c r="B998" s="30"/>
      <c r="C998" s="30" t="str">
        <f>IFERROR(VLOOKUP($B998,' Fridge Tracking'!$A$3:$J$999,9,FALSE), "")</f>
        <v/>
      </c>
      <c r="D998" s="31" t="str">
        <f>IFERROR(VLOOKUP($B998,' Fridge Tracking'!$A$3:$J$999,8,FALSE), "")</f>
        <v/>
      </c>
      <c r="E998" s="31" t="str">
        <f>IFERROR(VLOOKUP($B998,' Fridge Tracking'!$A$3:$J$999,6,FALSE), "")</f>
        <v/>
      </c>
      <c r="F998" s="1" t="b">
        <v>0</v>
      </c>
      <c r="H998" s="33"/>
      <c r="I998" s="33"/>
      <c r="J998" s="33"/>
      <c r="K998" s="1"/>
      <c r="L998" s="1" t="b">
        <v>0</v>
      </c>
      <c r="M998" s="1"/>
      <c r="N998" s="1" t="b">
        <v>0</v>
      </c>
    </row>
    <row r="999" spans="1:14">
      <c r="A999" s="29" t="str">
        <f t="shared" si="3"/>
        <v/>
      </c>
      <c r="B999" s="30"/>
      <c r="C999" s="30" t="str">
        <f>IFERROR(VLOOKUP($B999,' Fridge Tracking'!$A$3:$J$999,9,FALSE), "")</f>
        <v/>
      </c>
      <c r="D999" s="31" t="str">
        <f>IFERROR(VLOOKUP($B999,' Fridge Tracking'!$A$3:$J$999,8,FALSE), "")</f>
        <v/>
      </c>
      <c r="E999" s="31" t="str">
        <f>IFERROR(VLOOKUP($B999,' Fridge Tracking'!$A$3:$J$999,6,FALSE), "")</f>
        <v/>
      </c>
      <c r="F999" s="1" t="b">
        <v>0</v>
      </c>
      <c r="H999" s="33"/>
      <c r="I999" s="33"/>
      <c r="J999" s="33"/>
      <c r="K999" s="1"/>
      <c r="L999" s="1" t="b">
        <v>0</v>
      </c>
      <c r="M999" s="1"/>
      <c r="N999" s="1" t="b">
        <v>0</v>
      </c>
    </row>
    <row r="1000" spans="1:14">
      <c r="A1000" s="29" t="str">
        <f t="shared" si="3"/>
        <v/>
      </c>
      <c r="B1000" s="30"/>
      <c r="C1000" s="30" t="str">
        <f>IFERROR(VLOOKUP($B1000,' Fridge Tracking'!$A$3:$J$999,9,FALSE), "")</f>
        <v/>
      </c>
      <c r="D1000" s="31" t="str">
        <f>IFERROR(VLOOKUP($B1000,' Fridge Tracking'!$A$3:$J$999,8,FALSE), "")</f>
        <v/>
      </c>
      <c r="E1000" s="31" t="str">
        <f>IFERROR(VLOOKUP($B1000,' Fridge Tracking'!$A$3:$J$999,6,FALSE), "")</f>
        <v/>
      </c>
      <c r="F1000" s="1" t="b">
        <v>0</v>
      </c>
      <c r="H1000" s="33"/>
      <c r="I1000" s="33"/>
      <c r="J1000" s="33"/>
      <c r="K1000" s="1"/>
      <c r="L1000" s="1" t="b">
        <v>0</v>
      </c>
      <c r="M1000" s="1"/>
      <c r="N1000" s="1" t="b">
        <v>0</v>
      </c>
    </row>
    <row r="1001" spans="1:14">
      <c r="A1001" s="29" t="str">
        <f t="shared" si="3"/>
        <v/>
      </c>
      <c r="B1001" s="30"/>
      <c r="C1001" s="30" t="str">
        <f>IFERROR(VLOOKUP($B1001,' Fridge Tracking'!$A$3:$J$999,9,FALSE), "")</f>
        <v/>
      </c>
      <c r="D1001" s="31" t="str">
        <f>IFERROR(VLOOKUP($B1001,' Fridge Tracking'!$A$3:$J$999,8,FALSE), "")</f>
        <v/>
      </c>
      <c r="E1001" s="31" t="str">
        <f>IFERROR(VLOOKUP($B1001,' Fridge Tracking'!$A$3:$J$999,6,FALSE), "")</f>
        <v/>
      </c>
      <c r="F1001" s="1" t="b">
        <v>0</v>
      </c>
      <c r="H1001" s="33"/>
      <c r="I1001" s="33"/>
      <c r="J1001" s="33"/>
      <c r="K1001" s="1"/>
      <c r="L1001" s="1" t="b">
        <v>0</v>
      </c>
      <c r="M1001" s="1"/>
      <c r="N1001" s="1" t="b">
        <v>0</v>
      </c>
    </row>
    <row r="1002" spans="1:14">
      <c r="A1002" s="29" t="str">
        <f t="shared" si="3"/>
        <v/>
      </c>
      <c r="B1002" s="30"/>
      <c r="C1002" s="30" t="str">
        <f>IFERROR(VLOOKUP($B1002,' Fridge Tracking'!$A$3:$J$999,9,FALSE), "")</f>
        <v/>
      </c>
      <c r="D1002" s="31" t="str">
        <f>IFERROR(VLOOKUP($B1002,' Fridge Tracking'!$A$3:$J$999,8,FALSE), "")</f>
        <v/>
      </c>
      <c r="E1002" s="31" t="str">
        <f>IFERROR(VLOOKUP($B1002,' Fridge Tracking'!$A$3:$J$999,6,FALSE), "")</f>
        <v/>
      </c>
      <c r="F1002" s="1" t="b">
        <v>0</v>
      </c>
      <c r="H1002" s="33"/>
      <c r="I1002" s="33"/>
      <c r="J1002" s="33"/>
      <c r="K1002" s="1"/>
      <c r="L1002" s="1" t="b">
        <v>0</v>
      </c>
      <c r="M1002" s="1"/>
      <c r="N1002" s="1" t="b">
        <v>0</v>
      </c>
    </row>
  </sheetData>
  <autoFilter ref="B2:O1002" xr:uid="{00000000-0009-0000-0000-000002000000}"/>
  <mergeCells count="1">
    <mergeCell ref="B1:O1"/>
  </mergeCells>
  <conditionalFormatting sqref="A3:A1002">
    <cfRule type="expression" dxfId="16" priority="1">
      <formula>(B3&lt;&gt;"")</formula>
    </cfRule>
  </conditionalFormatting>
  <conditionalFormatting sqref="A3:O1002">
    <cfRule type="expression" dxfId="15" priority="2">
      <formula>($L3=TRUE)</formula>
    </cfRule>
  </conditionalFormatting>
  <dataValidations count="1">
    <dataValidation type="list" allowBlank="1" showErrorMessage="1" sqref="K3:K1002 M3:M1002" xr:uid="{00000000-0002-0000-0200-000000000000}">
      <formula1>"Keith,Jun Hoe,Max,Aiden,None"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3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13.6640625" customWidth="1"/>
    <col min="2" max="2" width="14.109375" customWidth="1"/>
    <col min="3" max="3" width="8.88671875" customWidth="1"/>
    <col min="4" max="4" width="19.109375" customWidth="1"/>
    <col min="6" max="6" width="11.88671875" customWidth="1"/>
    <col min="7" max="7" width="14" customWidth="1"/>
    <col min="8" max="8" width="16.109375" customWidth="1"/>
    <col min="9" max="9" width="17.6640625" customWidth="1"/>
  </cols>
  <sheetData>
    <row r="1" spans="1:9">
      <c r="A1" s="94" t="s">
        <v>146</v>
      </c>
      <c r="B1" s="82"/>
      <c r="C1" s="82"/>
      <c r="D1" s="82"/>
      <c r="E1" s="82"/>
      <c r="F1" s="82"/>
      <c r="G1" s="82"/>
      <c r="H1" s="82"/>
      <c r="I1" s="82"/>
    </row>
    <row r="2" spans="1:9">
      <c r="A2" s="17" t="s">
        <v>84</v>
      </c>
      <c r="B2" s="17" t="s">
        <v>147</v>
      </c>
      <c r="C2" s="17" t="s">
        <v>86</v>
      </c>
      <c r="D2" s="17" t="s">
        <v>89</v>
      </c>
      <c r="E2" s="18" t="s">
        <v>90</v>
      </c>
      <c r="F2" s="18" t="s">
        <v>91</v>
      </c>
      <c r="G2" s="17" t="s">
        <v>92</v>
      </c>
      <c r="H2" s="17" t="s">
        <v>93</v>
      </c>
      <c r="I2" s="17" t="s">
        <v>94</v>
      </c>
    </row>
    <row r="3" spans="1:9">
      <c r="A3" s="1" t="s">
        <v>77</v>
      </c>
      <c r="B3" s="1" t="s">
        <v>148</v>
      </c>
      <c r="C3" s="1" t="s">
        <v>117</v>
      </c>
      <c r="D3" s="13" t="s">
        <v>107</v>
      </c>
      <c r="E3" s="13">
        <v>15</v>
      </c>
      <c r="F3" s="13">
        <v>10</v>
      </c>
      <c r="G3" s="1" t="s">
        <v>17</v>
      </c>
      <c r="H3" s="1" t="s">
        <v>57</v>
      </c>
      <c r="I3" s="1"/>
    </row>
    <row r="4" spans="1:9">
      <c r="A4" s="1" t="s">
        <v>47</v>
      </c>
      <c r="B4" s="1" t="s">
        <v>149</v>
      </c>
      <c r="C4" s="1" t="s">
        <v>59</v>
      </c>
      <c r="D4" s="13" t="s">
        <v>107</v>
      </c>
      <c r="E4" s="13">
        <v>15</v>
      </c>
      <c r="F4" s="13">
        <v>10</v>
      </c>
      <c r="G4" s="1" t="s">
        <v>17</v>
      </c>
      <c r="H4" s="1" t="s">
        <v>57</v>
      </c>
      <c r="I4" s="1"/>
    </row>
    <row r="5" spans="1:9">
      <c r="A5" s="1" t="s">
        <v>51</v>
      </c>
      <c r="B5" s="1" t="s">
        <v>149</v>
      </c>
      <c r="C5" s="1" t="s">
        <v>59</v>
      </c>
      <c r="D5" s="13" t="s">
        <v>97</v>
      </c>
      <c r="E5" s="13">
        <v>15</v>
      </c>
      <c r="F5" s="13">
        <v>13</v>
      </c>
      <c r="G5" s="1" t="s">
        <v>17</v>
      </c>
      <c r="H5" s="1" t="s">
        <v>57</v>
      </c>
      <c r="I5" s="1"/>
    </row>
    <row r="6" spans="1:9">
      <c r="A6" s="1" t="s">
        <v>74</v>
      </c>
      <c r="B6" s="1" t="s">
        <v>73</v>
      </c>
      <c r="C6" s="1" t="s">
        <v>59</v>
      </c>
      <c r="D6" s="13" t="s">
        <v>115</v>
      </c>
      <c r="E6" s="13">
        <v>15</v>
      </c>
      <c r="F6" s="13">
        <v>10</v>
      </c>
      <c r="G6" s="1" t="s">
        <v>17</v>
      </c>
      <c r="H6" s="1" t="s">
        <v>57</v>
      </c>
      <c r="I6" s="1"/>
    </row>
    <row r="7" spans="1:9">
      <c r="A7" s="1" t="s">
        <v>28</v>
      </c>
      <c r="B7" s="1" t="s">
        <v>149</v>
      </c>
      <c r="C7" s="1" t="s">
        <v>59</v>
      </c>
      <c r="D7" s="13" t="s">
        <v>103</v>
      </c>
      <c r="E7" s="13">
        <v>15</v>
      </c>
      <c r="F7" s="13">
        <v>10</v>
      </c>
      <c r="G7" s="1" t="s">
        <v>17</v>
      </c>
      <c r="H7" s="1" t="s">
        <v>57</v>
      </c>
      <c r="I7" s="1" t="s">
        <v>150</v>
      </c>
    </row>
    <row r="8" spans="1:9">
      <c r="A8" s="1" t="s">
        <v>54</v>
      </c>
      <c r="B8" s="1" t="s">
        <v>149</v>
      </c>
      <c r="C8" s="1" t="s">
        <v>59</v>
      </c>
      <c r="D8" s="13" t="s">
        <v>151</v>
      </c>
      <c r="E8" s="13">
        <v>7.5</v>
      </c>
      <c r="F8" s="13">
        <v>7.5</v>
      </c>
      <c r="G8" s="1" t="s">
        <v>17</v>
      </c>
      <c r="H8" s="1" t="s">
        <v>57</v>
      </c>
      <c r="I8" s="1"/>
    </row>
    <row r="9" spans="1:9">
      <c r="A9" s="1" t="s">
        <v>54</v>
      </c>
      <c r="B9" s="1" t="s">
        <v>149</v>
      </c>
      <c r="C9" s="1" t="s">
        <v>59</v>
      </c>
      <c r="D9" s="13" t="s">
        <v>151</v>
      </c>
      <c r="E9" s="13">
        <v>7</v>
      </c>
      <c r="F9" s="13">
        <v>7</v>
      </c>
      <c r="G9" s="1" t="s">
        <v>17</v>
      </c>
      <c r="H9" s="1" t="s">
        <v>57</v>
      </c>
      <c r="I9" s="1"/>
    </row>
    <row r="10" spans="1:9">
      <c r="A10" s="1" t="s">
        <v>61</v>
      </c>
      <c r="B10" s="1" t="s">
        <v>149</v>
      </c>
      <c r="C10" s="1" t="s">
        <v>59</v>
      </c>
      <c r="D10" s="13" t="s">
        <v>103</v>
      </c>
      <c r="E10" s="13">
        <v>15</v>
      </c>
      <c r="F10" s="13">
        <v>10</v>
      </c>
      <c r="G10" s="1" t="s">
        <v>24</v>
      </c>
      <c r="H10" s="1" t="s">
        <v>57</v>
      </c>
      <c r="I10" s="1"/>
    </row>
    <row r="11" spans="1:9">
      <c r="A11" s="1" t="s">
        <v>63</v>
      </c>
      <c r="B11" s="1" t="s">
        <v>149</v>
      </c>
      <c r="C11" s="1" t="s">
        <v>59</v>
      </c>
      <c r="D11" s="13" t="s">
        <v>110</v>
      </c>
      <c r="E11" s="13">
        <v>10</v>
      </c>
      <c r="F11" s="13">
        <v>10</v>
      </c>
      <c r="G11" s="1" t="s">
        <v>17</v>
      </c>
      <c r="H11" s="1" t="s">
        <v>57</v>
      </c>
      <c r="I11" s="1"/>
    </row>
    <row r="12" spans="1:9">
      <c r="A12" s="30" t="s">
        <v>36</v>
      </c>
      <c r="B12" s="1" t="s">
        <v>79</v>
      </c>
      <c r="C12" s="1" t="s">
        <v>152</v>
      </c>
      <c r="D12" s="13" t="s">
        <v>103</v>
      </c>
      <c r="E12" s="13">
        <v>5</v>
      </c>
      <c r="F12" s="13">
        <v>5</v>
      </c>
      <c r="G12" s="1" t="s">
        <v>17</v>
      </c>
      <c r="H12" s="1" t="s">
        <v>57</v>
      </c>
      <c r="I12" s="1"/>
    </row>
    <row r="13" spans="1:9">
      <c r="A13" s="1" t="s">
        <v>66</v>
      </c>
      <c r="B13" s="1" t="s">
        <v>149</v>
      </c>
      <c r="C13" s="1" t="s">
        <v>152</v>
      </c>
      <c r="D13" s="13" t="s">
        <v>110</v>
      </c>
      <c r="E13" s="13">
        <v>10</v>
      </c>
      <c r="F13" s="13">
        <v>10</v>
      </c>
      <c r="G13" s="1" t="s">
        <v>17</v>
      </c>
      <c r="H13" s="1" t="s">
        <v>57</v>
      </c>
      <c r="I13" s="1"/>
    </row>
    <row r="14" spans="1:9">
      <c r="A14" s="1" t="s">
        <v>69</v>
      </c>
      <c r="B14" s="1" t="s">
        <v>149</v>
      </c>
      <c r="C14" s="1" t="s">
        <v>152</v>
      </c>
      <c r="D14" s="13" t="s">
        <v>110</v>
      </c>
      <c r="E14" s="13">
        <v>10</v>
      </c>
      <c r="F14" s="13">
        <v>10</v>
      </c>
      <c r="G14" s="1" t="s">
        <v>17</v>
      </c>
      <c r="H14" s="1" t="s">
        <v>57</v>
      </c>
      <c r="I14" s="1"/>
    </row>
    <row r="15" spans="1:9">
      <c r="A15" s="1" t="s">
        <v>71</v>
      </c>
      <c r="B15" s="1" t="s">
        <v>149</v>
      </c>
      <c r="C15" s="1" t="s">
        <v>59</v>
      </c>
      <c r="D15" s="13" t="s">
        <v>107</v>
      </c>
      <c r="E15" s="13">
        <v>10</v>
      </c>
      <c r="F15" s="13">
        <v>10</v>
      </c>
      <c r="G15" s="1" t="s">
        <v>17</v>
      </c>
      <c r="H15" s="1" t="s">
        <v>57</v>
      </c>
      <c r="I15" s="1"/>
    </row>
    <row r="16" spans="1:9">
      <c r="A16" s="1" t="s">
        <v>60</v>
      </c>
      <c r="B16" s="1" t="s">
        <v>149</v>
      </c>
      <c r="C16" s="1" t="s">
        <v>106</v>
      </c>
      <c r="D16" s="13" t="s">
        <v>107</v>
      </c>
      <c r="E16" s="13">
        <v>10</v>
      </c>
      <c r="F16" s="13">
        <v>5</v>
      </c>
      <c r="G16" s="1" t="s">
        <v>17</v>
      </c>
      <c r="H16" s="1" t="s">
        <v>57</v>
      </c>
      <c r="I16" s="1"/>
    </row>
    <row r="17" spans="1:8">
      <c r="A17" s="39"/>
      <c r="D17" s="13"/>
      <c r="E17" s="13"/>
      <c r="F17" s="13"/>
      <c r="G17" s="1"/>
      <c r="H17" s="1"/>
    </row>
    <row r="18" spans="1:8">
      <c r="A18" s="1"/>
      <c r="D18" s="13"/>
      <c r="E18" s="13"/>
      <c r="F18" s="13"/>
      <c r="G18" s="1"/>
      <c r="H18" s="1"/>
    </row>
    <row r="19" spans="1:8">
      <c r="A19" s="1"/>
      <c r="D19" s="13"/>
      <c r="E19" s="13"/>
      <c r="F19" s="13"/>
      <c r="G19" s="1"/>
      <c r="H19" s="1"/>
    </row>
    <row r="20" spans="1:8">
      <c r="A20" s="1"/>
      <c r="D20" s="13"/>
      <c r="E20" s="13"/>
      <c r="F20" s="13"/>
      <c r="G20" s="1"/>
      <c r="H20" s="1"/>
    </row>
    <row r="21" spans="1:8">
      <c r="A21" s="1"/>
      <c r="D21" s="13"/>
      <c r="E21" s="13"/>
      <c r="F21" s="13"/>
      <c r="G21" s="1"/>
      <c r="H21" s="1"/>
    </row>
    <row r="22" spans="1:8">
      <c r="A22" s="1"/>
      <c r="D22" s="13"/>
      <c r="E22" s="13"/>
      <c r="F22" s="13"/>
      <c r="G22" s="1"/>
      <c r="H22" s="1"/>
    </row>
    <row r="23" spans="1:8">
      <c r="A23" s="1"/>
      <c r="D23" s="13"/>
      <c r="E23" s="13"/>
      <c r="F23" s="13"/>
      <c r="G23" s="1"/>
      <c r="H23" s="1"/>
    </row>
    <row r="24" spans="1:8">
      <c r="A24" s="1"/>
      <c r="D24" s="13"/>
      <c r="E24" s="13"/>
      <c r="F24" s="13"/>
      <c r="G24" s="1"/>
      <c r="H24" s="1"/>
    </row>
    <row r="25" spans="1:8">
      <c r="A25" s="1"/>
      <c r="D25" s="13"/>
      <c r="E25" s="13"/>
      <c r="F25" s="13"/>
      <c r="G25" s="1"/>
      <c r="H25" s="1"/>
    </row>
    <row r="26" spans="1:8">
      <c r="A26" s="1"/>
      <c r="D26" s="13"/>
      <c r="E26" s="13"/>
      <c r="F26" s="13"/>
      <c r="G26" s="1"/>
      <c r="H26" s="1"/>
    </row>
    <row r="27" spans="1:8">
      <c r="A27" s="1"/>
      <c r="D27" s="13"/>
      <c r="E27" s="13"/>
      <c r="F27" s="13"/>
      <c r="G27" s="1"/>
      <c r="H27" s="1"/>
    </row>
    <row r="28" spans="1:8">
      <c r="A28" s="1"/>
      <c r="D28" s="13"/>
      <c r="E28" s="13"/>
      <c r="F28" s="13"/>
      <c r="G28" s="1"/>
      <c r="H28" s="1"/>
    </row>
    <row r="29" spans="1:8">
      <c r="A29" s="1"/>
      <c r="D29" s="13"/>
      <c r="E29" s="13"/>
      <c r="F29" s="13"/>
      <c r="G29" s="1"/>
      <c r="H29" s="1"/>
    </row>
    <row r="30" spans="1:8">
      <c r="A30" s="1"/>
      <c r="D30" s="13"/>
      <c r="E30" s="13"/>
      <c r="F30" s="13"/>
      <c r="G30" s="1"/>
      <c r="H30" s="1"/>
    </row>
    <row r="31" spans="1:8">
      <c r="A31" s="1"/>
      <c r="D31" s="13"/>
      <c r="E31" s="13"/>
      <c r="F31" s="13"/>
      <c r="G31" s="1"/>
      <c r="H31" s="1"/>
    </row>
    <row r="32" spans="1:8">
      <c r="A32" s="1"/>
      <c r="D32" s="13"/>
      <c r="E32" s="13"/>
      <c r="F32" s="13"/>
      <c r="G32" s="1"/>
      <c r="H32" s="1"/>
    </row>
    <row r="33" spans="1:8">
      <c r="A33" s="1"/>
      <c r="D33" s="13"/>
      <c r="E33" s="13"/>
      <c r="F33" s="13"/>
      <c r="G33" s="1"/>
      <c r="H33" s="1"/>
    </row>
    <row r="34" spans="1:8">
      <c r="A34" s="1"/>
      <c r="D34" s="13"/>
      <c r="E34" s="13"/>
      <c r="F34" s="13"/>
      <c r="G34" s="1"/>
      <c r="H34" s="1"/>
    </row>
    <row r="35" spans="1:8">
      <c r="A35" s="1"/>
      <c r="D35" s="13"/>
      <c r="E35" s="13"/>
      <c r="F35" s="13"/>
      <c r="G35" s="1"/>
      <c r="H35" s="1"/>
    </row>
    <row r="36" spans="1:8">
      <c r="A36" s="1"/>
      <c r="D36" s="13"/>
      <c r="E36" s="13"/>
      <c r="F36" s="13"/>
      <c r="G36" s="1"/>
      <c r="H36" s="1"/>
    </row>
    <row r="37" spans="1:8">
      <c r="A37" s="1"/>
      <c r="D37" s="13"/>
      <c r="E37" s="13"/>
      <c r="F37" s="13"/>
      <c r="G37" s="1"/>
      <c r="H37" s="1"/>
    </row>
    <row r="38" spans="1:8">
      <c r="A38" s="1"/>
      <c r="D38" s="13"/>
      <c r="E38" s="13"/>
      <c r="F38" s="13"/>
      <c r="G38" s="1"/>
      <c r="H38" s="1"/>
    </row>
    <row r="39" spans="1:8">
      <c r="A39" s="1"/>
      <c r="D39" s="13"/>
      <c r="E39" s="13"/>
      <c r="F39" s="13"/>
      <c r="G39" s="1"/>
      <c r="H39" s="1"/>
    </row>
    <row r="40" spans="1:8">
      <c r="A40" s="1"/>
      <c r="D40" s="13"/>
      <c r="E40" s="13"/>
      <c r="F40" s="13"/>
      <c r="G40" s="1"/>
      <c r="H40" s="1"/>
    </row>
    <row r="41" spans="1:8">
      <c r="A41" s="1"/>
      <c r="D41" s="13"/>
      <c r="E41" s="13"/>
      <c r="F41" s="13"/>
      <c r="G41" s="1"/>
      <c r="H41" s="1"/>
    </row>
    <row r="42" spans="1:8">
      <c r="A42" s="1"/>
      <c r="D42" s="13"/>
      <c r="E42" s="13"/>
      <c r="F42" s="13"/>
      <c r="G42" s="1"/>
      <c r="H42" s="1"/>
    </row>
    <row r="43" spans="1:8">
      <c r="A43" s="1"/>
      <c r="D43" s="13"/>
      <c r="E43" s="13"/>
      <c r="F43" s="13"/>
      <c r="G43" s="1"/>
      <c r="H43" s="1"/>
    </row>
    <row r="44" spans="1:8">
      <c r="A44" s="1"/>
      <c r="D44" s="13"/>
      <c r="E44" s="13"/>
      <c r="F44" s="13"/>
      <c r="G44" s="1"/>
      <c r="H44" s="1"/>
    </row>
    <row r="45" spans="1:8">
      <c r="A45" s="1"/>
      <c r="D45" s="13"/>
      <c r="E45" s="13"/>
      <c r="F45" s="13"/>
      <c r="G45" s="1"/>
      <c r="H45" s="1"/>
    </row>
    <row r="46" spans="1:8">
      <c r="A46" s="1"/>
      <c r="D46" s="13"/>
      <c r="E46" s="13"/>
      <c r="F46" s="13"/>
      <c r="G46" s="1"/>
      <c r="H46" s="1"/>
    </row>
    <row r="47" spans="1:8">
      <c r="A47" s="1"/>
      <c r="D47" s="13"/>
      <c r="E47" s="13"/>
      <c r="F47" s="13"/>
      <c r="G47" s="1"/>
      <c r="H47" s="1"/>
    </row>
    <row r="48" spans="1:8">
      <c r="A48" s="1"/>
      <c r="D48" s="13"/>
      <c r="E48" s="13"/>
      <c r="F48" s="13"/>
      <c r="G48" s="1"/>
      <c r="H48" s="1"/>
    </row>
    <row r="49" spans="1:8">
      <c r="A49" s="1"/>
      <c r="D49" s="13"/>
      <c r="E49" s="13"/>
      <c r="F49" s="13"/>
      <c r="G49" s="1"/>
      <c r="H49" s="1"/>
    </row>
    <row r="50" spans="1:8">
      <c r="A50" s="1"/>
      <c r="D50" s="13"/>
      <c r="E50" s="13"/>
      <c r="F50" s="13"/>
      <c r="G50" s="1"/>
      <c r="H50" s="1"/>
    </row>
    <row r="51" spans="1:8">
      <c r="A51" s="1"/>
      <c r="D51" s="13"/>
      <c r="E51" s="13"/>
      <c r="F51" s="13"/>
      <c r="G51" s="1"/>
      <c r="H51" s="1"/>
    </row>
    <row r="52" spans="1:8">
      <c r="A52" s="1"/>
      <c r="D52" s="13"/>
      <c r="E52" s="13"/>
      <c r="F52" s="13"/>
      <c r="G52" s="1"/>
      <c r="H52" s="1"/>
    </row>
    <row r="53" spans="1:8">
      <c r="A53" s="1"/>
      <c r="D53" s="13"/>
      <c r="E53" s="13"/>
      <c r="F53" s="13"/>
      <c r="G53" s="1"/>
      <c r="H53" s="1"/>
    </row>
    <row r="54" spans="1:8">
      <c r="A54" s="1"/>
      <c r="D54" s="13"/>
      <c r="E54" s="13"/>
      <c r="F54" s="13"/>
      <c r="G54" s="1"/>
      <c r="H54" s="1"/>
    </row>
    <row r="55" spans="1:8">
      <c r="A55" s="1"/>
      <c r="D55" s="13"/>
      <c r="E55" s="13"/>
      <c r="F55" s="13"/>
      <c r="G55" s="1"/>
      <c r="H55" s="1"/>
    </row>
    <row r="56" spans="1:8">
      <c r="A56" s="1"/>
      <c r="D56" s="13"/>
      <c r="E56" s="13"/>
      <c r="F56" s="13"/>
      <c r="G56" s="1"/>
      <c r="H56" s="1"/>
    </row>
    <row r="57" spans="1:8">
      <c r="A57" s="1"/>
      <c r="D57" s="13"/>
      <c r="E57" s="13"/>
      <c r="F57" s="13"/>
      <c r="G57" s="1"/>
      <c r="H57" s="1"/>
    </row>
    <row r="58" spans="1:8">
      <c r="A58" s="1"/>
      <c r="D58" s="13"/>
      <c r="E58" s="13"/>
      <c r="F58" s="13"/>
      <c r="G58" s="1"/>
      <c r="H58" s="1"/>
    </row>
    <row r="59" spans="1:8">
      <c r="A59" s="1"/>
      <c r="D59" s="13"/>
      <c r="E59" s="13"/>
      <c r="F59" s="13"/>
      <c r="G59" s="1"/>
      <c r="H59" s="1"/>
    </row>
    <row r="60" spans="1:8">
      <c r="A60" s="1"/>
      <c r="D60" s="13"/>
      <c r="E60" s="13"/>
      <c r="F60" s="13"/>
      <c r="G60" s="1"/>
      <c r="H60" s="1"/>
    </row>
    <row r="61" spans="1:8">
      <c r="A61" s="1"/>
      <c r="D61" s="13"/>
      <c r="E61" s="13"/>
      <c r="F61" s="13"/>
      <c r="G61" s="1"/>
      <c r="H61" s="1"/>
    </row>
    <row r="62" spans="1:8">
      <c r="A62" s="1"/>
      <c r="D62" s="13"/>
      <c r="E62" s="13"/>
      <c r="F62" s="13"/>
      <c r="G62" s="1"/>
      <c r="H62" s="1"/>
    </row>
    <row r="63" spans="1:8">
      <c r="A63" s="1"/>
      <c r="D63" s="13"/>
      <c r="E63" s="13"/>
      <c r="F63" s="13"/>
      <c r="G63" s="1"/>
      <c r="H63" s="1"/>
    </row>
    <row r="64" spans="1:8">
      <c r="A64" s="1"/>
      <c r="D64" s="13"/>
      <c r="E64" s="13"/>
      <c r="F64" s="13"/>
      <c r="G64" s="1"/>
      <c r="H64" s="1"/>
    </row>
    <row r="65" spans="1:8">
      <c r="A65" s="1"/>
      <c r="D65" s="13"/>
      <c r="E65" s="13"/>
      <c r="F65" s="13"/>
      <c r="G65" s="1"/>
      <c r="H65" s="1"/>
    </row>
    <row r="66" spans="1:8">
      <c r="A66" s="1"/>
      <c r="D66" s="13"/>
      <c r="E66" s="13"/>
      <c r="F66" s="13"/>
      <c r="G66" s="1"/>
      <c r="H66" s="1"/>
    </row>
    <row r="67" spans="1:8">
      <c r="A67" s="1"/>
      <c r="D67" s="13"/>
      <c r="E67" s="13"/>
      <c r="F67" s="13"/>
      <c r="G67" s="1"/>
      <c r="H67" s="1"/>
    </row>
    <row r="68" spans="1:8">
      <c r="A68" s="1"/>
      <c r="D68" s="13"/>
      <c r="E68" s="13"/>
      <c r="F68" s="13"/>
      <c r="G68" s="1"/>
      <c r="H68" s="1"/>
    </row>
    <row r="69" spans="1:8">
      <c r="A69" s="1"/>
      <c r="D69" s="13"/>
      <c r="E69" s="13"/>
      <c r="F69" s="13"/>
      <c r="G69" s="1"/>
      <c r="H69" s="1"/>
    </row>
    <row r="70" spans="1:8">
      <c r="A70" s="1"/>
      <c r="D70" s="13"/>
      <c r="E70" s="13"/>
      <c r="F70" s="13"/>
      <c r="G70" s="1"/>
      <c r="H70" s="1"/>
    </row>
    <row r="71" spans="1:8">
      <c r="A71" s="1"/>
      <c r="D71" s="13"/>
      <c r="E71" s="13"/>
      <c r="F71" s="13"/>
      <c r="G71" s="1"/>
      <c r="H71" s="1"/>
    </row>
    <row r="72" spans="1:8">
      <c r="A72" s="1"/>
      <c r="D72" s="13"/>
      <c r="E72" s="13"/>
      <c r="F72" s="13"/>
      <c r="G72" s="1"/>
      <c r="H72" s="1"/>
    </row>
    <row r="73" spans="1:8">
      <c r="A73" s="1"/>
      <c r="D73" s="13"/>
      <c r="E73" s="13"/>
      <c r="F73" s="13"/>
      <c r="G73" s="1"/>
      <c r="H73" s="1"/>
    </row>
    <row r="74" spans="1:8">
      <c r="A74" s="1"/>
      <c r="D74" s="13"/>
      <c r="E74" s="13"/>
      <c r="F74" s="13"/>
      <c r="G74" s="1"/>
      <c r="H74" s="1"/>
    </row>
    <row r="75" spans="1:8">
      <c r="A75" s="1"/>
      <c r="D75" s="13"/>
      <c r="E75" s="13"/>
      <c r="F75" s="13"/>
      <c r="G75" s="1"/>
      <c r="H75" s="1"/>
    </row>
    <row r="76" spans="1:8">
      <c r="A76" s="1"/>
      <c r="D76" s="13"/>
      <c r="E76" s="13"/>
      <c r="F76" s="13"/>
      <c r="G76" s="1"/>
      <c r="H76" s="1"/>
    </row>
    <row r="77" spans="1:8">
      <c r="A77" s="1"/>
      <c r="D77" s="13"/>
      <c r="E77" s="13"/>
      <c r="F77" s="13"/>
      <c r="G77" s="1"/>
      <c r="H77" s="1"/>
    </row>
    <row r="78" spans="1:8">
      <c r="A78" s="1"/>
      <c r="D78" s="13"/>
      <c r="E78" s="13"/>
      <c r="F78" s="13"/>
      <c r="G78" s="1"/>
      <c r="H78" s="1"/>
    </row>
    <row r="79" spans="1:8">
      <c r="A79" s="1"/>
      <c r="D79" s="13"/>
      <c r="E79" s="13"/>
      <c r="F79" s="13"/>
      <c r="G79" s="1"/>
      <c r="H79" s="1"/>
    </row>
    <row r="80" spans="1:8">
      <c r="A80" s="1"/>
      <c r="D80" s="13"/>
      <c r="E80" s="13"/>
      <c r="F80" s="13"/>
      <c r="G80" s="1"/>
      <c r="H80" s="1"/>
    </row>
    <row r="81" spans="1:8">
      <c r="A81" s="1"/>
      <c r="D81" s="13"/>
      <c r="E81" s="13"/>
      <c r="F81" s="13"/>
      <c r="G81" s="1"/>
      <c r="H81" s="1"/>
    </row>
    <row r="82" spans="1:8">
      <c r="A82" s="1"/>
      <c r="D82" s="13"/>
      <c r="E82" s="13"/>
      <c r="F82" s="13"/>
      <c r="G82" s="1"/>
      <c r="H82" s="1"/>
    </row>
    <row r="83" spans="1:8">
      <c r="A83" s="1"/>
      <c r="D83" s="13"/>
      <c r="E83" s="13"/>
      <c r="F83" s="13"/>
      <c r="G83" s="1"/>
      <c r="H83" s="1"/>
    </row>
    <row r="84" spans="1:8">
      <c r="A84" s="1"/>
      <c r="D84" s="13"/>
      <c r="E84" s="13"/>
      <c r="F84" s="13"/>
      <c r="G84" s="1"/>
      <c r="H84" s="1"/>
    </row>
    <row r="85" spans="1:8">
      <c r="A85" s="1"/>
      <c r="D85" s="13"/>
      <c r="E85" s="13"/>
      <c r="F85" s="13"/>
      <c r="G85" s="1"/>
      <c r="H85" s="1"/>
    </row>
    <row r="86" spans="1:8">
      <c r="A86" s="1"/>
      <c r="D86" s="13"/>
      <c r="E86" s="13"/>
      <c r="F86" s="13"/>
      <c r="G86" s="1"/>
      <c r="H86" s="1"/>
    </row>
    <row r="87" spans="1:8">
      <c r="A87" s="1"/>
      <c r="D87" s="13"/>
      <c r="E87" s="13"/>
      <c r="F87" s="13"/>
      <c r="G87" s="1"/>
      <c r="H87" s="1"/>
    </row>
    <row r="88" spans="1:8">
      <c r="A88" s="1"/>
      <c r="D88" s="13"/>
      <c r="E88" s="13"/>
      <c r="F88" s="13"/>
      <c r="G88" s="1"/>
      <c r="H88" s="1"/>
    </row>
    <row r="89" spans="1:8">
      <c r="A89" s="1"/>
      <c r="D89" s="13"/>
      <c r="E89" s="13"/>
      <c r="F89" s="13"/>
      <c r="G89" s="1"/>
      <c r="H89" s="1"/>
    </row>
    <row r="90" spans="1:8">
      <c r="A90" s="1"/>
      <c r="D90" s="13"/>
      <c r="E90" s="13"/>
      <c r="F90" s="13"/>
      <c r="G90" s="1"/>
      <c r="H90" s="1"/>
    </row>
    <row r="91" spans="1:8">
      <c r="A91" s="1"/>
      <c r="D91" s="13"/>
      <c r="E91" s="13"/>
      <c r="F91" s="13"/>
      <c r="G91" s="1"/>
      <c r="H91" s="1"/>
    </row>
    <row r="92" spans="1:8">
      <c r="A92" s="1"/>
      <c r="D92" s="13"/>
      <c r="E92" s="13"/>
      <c r="F92" s="13"/>
      <c r="G92" s="1"/>
      <c r="H92" s="1"/>
    </row>
    <row r="93" spans="1:8">
      <c r="A93" s="1"/>
      <c r="D93" s="13"/>
      <c r="E93" s="13"/>
      <c r="F93" s="13"/>
      <c r="G93" s="1"/>
      <c r="H93" s="1"/>
    </row>
    <row r="94" spans="1:8">
      <c r="A94" s="1"/>
      <c r="D94" s="13"/>
      <c r="E94" s="13"/>
      <c r="F94" s="13"/>
      <c r="G94" s="1"/>
      <c r="H94" s="1"/>
    </row>
    <row r="95" spans="1:8">
      <c r="A95" s="1"/>
      <c r="D95" s="13"/>
      <c r="E95" s="13"/>
      <c r="F95" s="13"/>
      <c r="G95" s="1"/>
      <c r="H95" s="1"/>
    </row>
    <row r="96" spans="1:8">
      <c r="A96" s="1"/>
      <c r="D96" s="13"/>
      <c r="E96" s="13"/>
      <c r="F96" s="13"/>
      <c r="G96" s="1"/>
      <c r="H96" s="1"/>
    </row>
    <row r="97" spans="1:8">
      <c r="A97" s="1"/>
      <c r="D97" s="13"/>
      <c r="E97" s="13"/>
      <c r="F97" s="13"/>
      <c r="G97" s="1"/>
      <c r="H97" s="1"/>
    </row>
    <row r="98" spans="1:8">
      <c r="A98" s="1"/>
      <c r="D98" s="13"/>
      <c r="E98" s="13"/>
      <c r="F98" s="13"/>
      <c r="G98" s="1"/>
      <c r="H98" s="1"/>
    </row>
    <row r="99" spans="1:8">
      <c r="A99" s="1"/>
      <c r="D99" s="13"/>
      <c r="E99" s="13"/>
      <c r="F99" s="13"/>
      <c r="G99" s="1"/>
      <c r="H99" s="1"/>
    </row>
    <row r="100" spans="1:8">
      <c r="A100" s="1"/>
      <c r="D100" s="13"/>
      <c r="E100" s="13"/>
      <c r="F100" s="13"/>
      <c r="G100" s="1"/>
      <c r="H100" s="1"/>
    </row>
    <row r="101" spans="1:8">
      <c r="A101" s="1"/>
      <c r="D101" s="13"/>
      <c r="E101" s="13"/>
      <c r="F101" s="13"/>
      <c r="G101" s="1"/>
      <c r="H101" s="1"/>
    </row>
    <row r="102" spans="1:8">
      <c r="A102" s="1"/>
      <c r="D102" s="13"/>
      <c r="E102" s="13"/>
      <c r="F102" s="13"/>
      <c r="G102" s="1"/>
      <c r="H102" s="1"/>
    </row>
    <row r="103" spans="1:8">
      <c r="A103" s="1"/>
      <c r="D103" s="13"/>
      <c r="E103" s="13"/>
      <c r="F103" s="13"/>
      <c r="G103" s="1"/>
      <c r="H103" s="1"/>
    </row>
    <row r="104" spans="1:8">
      <c r="A104" s="1"/>
      <c r="D104" s="13"/>
      <c r="E104" s="13"/>
      <c r="F104" s="13"/>
      <c r="G104" s="1"/>
      <c r="H104" s="1"/>
    </row>
    <row r="105" spans="1:8">
      <c r="A105" s="1"/>
      <c r="D105" s="13"/>
      <c r="E105" s="13"/>
      <c r="F105" s="13"/>
      <c r="G105" s="1"/>
      <c r="H105" s="1"/>
    </row>
    <row r="106" spans="1:8">
      <c r="A106" s="1"/>
      <c r="D106" s="13"/>
      <c r="E106" s="13"/>
      <c r="F106" s="13"/>
      <c r="G106" s="1"/>
      <c r="H106" s="1"/>
    </row>
    <row r="107" spans="1:8">
      <c r="A107" s="1"/>
      <c r="D107" s="13"/>
      <c r="E107" s="13"/>
      <c r="F107" s="13"/>
      <c r="G107" s="1"/>
      <c r="H107" s="1"/>
    </row>
    <row r="108" spans="1:8">
      <c r="A108" s="1"/>
      <c r="D108" s="13"/>
      <c r="E108" s="13"/>
      <c r="F108" s="13"/>
      <c r="G108" s="1"/>
      <c r="H108" s="1"/>
    </row>
    <row r="109" spans="1:8">
      <c r="A109" s="1"/>
      <c r="D109" s="13"/>
      <c r="E109" s="13"/>
      <c r="F109" s="13"/>
      <c r="G109" s="1"/>
      <c r="H109" s="1"/>
    </row>
    <row r="110" spans="1:8">
      <c r="A110" s="1"/>
      <c r="D110" s="13"/>
      <c r="E110" s="13"/>
      <c r="F110" s="13"/>
      <c r="G110" s="1"/>
      <c r="H110" s="1"/>
    </row>
    <row r="111" spans="1:8">
      <c r="A111" s="1"/>
      <c r="D111" s="13"/>
      <c r="E111" s="13"/>
      <c r="F111" s="13"/>
      <c r="G111" s="1"/>
      <c r="H111" s="1"/>
    </row>
    <row r="112" spans="1:8">
      <c r="A112" s="1"/>
      <c r="D112" s="13"/>
      <c r="E112" s="13"/>
      <c r="F112" s="13"/>
      <c r="G112" s="1"/>
      <c r="H112" s="1"/>
    </row>
    <row r="113" spans="1:8">
      <c r="A113" s="1"/>
      <c r="D113" s="13"/>
      <c r="E113" s="13"/>
      <c r="F113" s="13"/>
      <c r="G113" s="1"/>
      <c r="H113" s="1"/>
    </row>
    <row r="114" spans="1:8">
      <c r="A114" s="1"/>
      <c r="D114" s="13"/>
      <c r="E114" s="13"/>
      <c r="F114" s="13"/>
      <c r="G114" s="1"/>
      <c r="H114" s="1"/>
    </row>
    <row r="115" spans="1:8">
      <c r="A115" s="1"/>
      <c r="D115" s="13"/>
      <c r="E115" s="13"/>
      <c r="F115" s="13"/>
      <c r="G115" s="1"/>
      <c r="H115" s="1"/>
    </row>
    <row r="116" spans="1:8">
      <c r="A116" s="1"/>
      <c r="D116" s="13"/>
      <c r="E116" s="13"/>
      <c r="F116" s="13"/>
      <c r="G116" s="1"/>
      <c r="H116" s="1"/>
    </row>
    <row r="117" spans="1:8">
      <c r="A117" s="1"/>
      <c r="D117" s="13"/>
      <c r="E117" s="13"/>
      <c r="F117" s="13"/>
      <c r="G117" s="1"/>
      <c r="H117" s="1"/>
    </row>
    <row r="118" spans="1:8">
      <c r="A118" s="1"/>
      <c r="D118" s="13"/>
      <c r="E118" s="13"/>
      <c r="F118" s="13"/>
      <c r="G118" s="1"/>
      <c r="H118" s="1"/>
    </row>
    <row r="119" spans="1:8">
      <c r="A119" s="1"/>
      <c r="D119" s="13"/>
      <c r="E119" s="13"/>
      <c r="F119" s="13"/>
      <c r="G119" s="1"/>
      <c r="H119" s="1"/>
    </row>
    <row r="120" spans="1:8">
      <c r="A120" s="1"/>
      <c r="D120" s="13"/>
      <c r="E120" s="13"/>
      <c r="F120" s="13"/>
      <c r="G120" s="1"/>
      <c r="H120" s="1"/>
    </row>
    <row r="121" spans="1:8">
      <c r="A121" s="1"/>
      <c r="D121" s="13"/>
      <c r="E121" s="13"/>
      <c r="F121" s="13"/>
      <c r="G121" s="1"/>
      <c r="H121" s="1"/>
    </row>
    <row r="122" spans="1:8">
      <c r="A122" s="1"/>
      <c r="D122" s="13"/>
      <c r="E122" s="13"/>
      <c r="F122" s="13"/>
      <c r="G122" s="1"/>
      <c r="H122" s="1"/>
    </row>
    <row r="123" spans="1:8">
      <c r="A123" s="1"/>
      <c r="D123" s="13"/>
      <c r="E123" s="13"/>
      <c r="F123" s="13"/>
      <c r="G123" s="1"/>
      <c r="H123" s="1"/>
    </row>
    <row r="124" spans="1:8">
      <c r="A124" s="1"/>
      <c r="D124" s="13"/>
      <c r="E124" s="13"/>
      <c r="F124" s="13"/>
      <c r="G124" s="1"/>
      <c r="H124" s="1"/>
    </row>
    <row r="125" spans="1:8">
      <c r="A125" s="1"/>
      <c r="D125" s="13"/>
      <c r="E125" s="13"/>
      <c r="F125" s="13"/>
      <c r="G125" s="1"/>
      <c r="H125" s="1"/>
    </row>
    <row r="126" spans="1:8">
      <c r="A126" s="1"/>
      <c r="D126" s="13"/>
      <c r="E126" s="13"/>
      <c r="F126" s="13"/>
      <c r="G126" s="1"/>
      <c r="H126" s="1"/>
    </row>
    <row r="127" spans="1:8">
      <c r="A127" s="1"/>
      <c r="D127" s="13"/>
      <c r="E127" s="13"/>
      <c r="F127" s="13"/>
      <c r="G127" s="1"/>
      <c r="H127" s="1"/>
    </row>
    <row r="128" spans="1:8">
      <c r="A128" s="1"/>
      <c r="D128" s="13"/>
      <c r="E128" s="13"/>
      <c r="F128" s="13"/>
      <c r="G128" s="1"/>
      <c r="H128" s="1"/>
    </row>
    <row r="129" spans="1:8">
      <c r="A129" s="1"/>
      <c r="D129" s="13"/>
      <c r="E129" s="13"/>
      <c r="F129" s="13"/>
      <c r="G129" s="1"/>
      <c r="H129" s="1"/>
    </row>
    <row r="130" spans="1:8">
      <c r="A130" s="1"/>
      <c r="D130" s="13"/>
      <c r="E130" s="13"/>
      <c r="F130" s="13"/>
      <c r="G130" s="1"/>
      <c r="H130" s="1"/>
    </row>
    <row r="131" spans="1:8">
      <c r="A131" s="1"/>
      <c r="D131" s="13"/>
      <c r="E131" s="13"/>
      <c r="F131" s="13"/>
      <c r="G131" s="1"/>
      <c r="H131" s="1"/>
    </row>
    <row r="132" spans="1:8">
      <c r="A132" s="1"/>
      <c r="D132" s="13"/>
      <c r="E132" s="13"/>
      <c r="F132" s="13"/>
      <c r="G132" s="1"/>
      <c r="H132" s="1"/>
    </row>
    <row r="133" spans="1:8">
      <c r="A133" s="1"/>
      <c r="D133" s="13"/>
      <c r="E133" s="13"/>
      <c r="F133" s="13"/>
      <c r="G133" s="1"/>
      <c r="H133" s="1"/>
    </row>
    <row r="134" spans="1:8">
      <c r="A134" s="1"/>
      <c r="D134" s="13"/>
      <c r="E134" s="13"/>
      <c r="F134" s="13"/>
      <c r="G134" s="1"/>
      <c r="H134" s="1"/>
    </row>
    <row r="135" spans="1:8">
      <c r="A135" s="1"/>
      <c r="D135" s="13"/>
      <c r="E135" s="13"/>
      <c r="F135" s="13"/>
      <c r="G135" s="1"/>
      <c r="H135" s="1"/>
    </row>
    <row r="136" spans="1:8">
      <c r="A136" s="1"/>
      <c r="D136" s="13"/>
      <c r="E136" s="13"/>
      <c r="F136" s="13"/>
      <c r="G136" s="1"/>
      <c r="H136" s="1"/>
    </row>
    <row r="137" spans="1:8">
      <c r="A137" s="1"/>
      <c r="D137" s="13"/>
      <c r="E137" s="13"/>
      <c r="F137" s="13"/>
      <c r="G137" s="1"/>
      <c r="H137" s="1"/>
    </row>
    <row r="138" spans="1:8">
      <c r="A138" s="1"/>
      <c r="D138" s="13"/>
      <c r="E138" s="13"/>
      <c r="F138" s="13"/>
      <c r="G138" s="1"/>
      <c r="H138" s="1"/>
    </row>
    <row r="139" spans="1:8">
      <c r="A139" s="1"/>
      <c r="D139" s="13"/>
      <c r="E139" s="13"/>
      <c r="F139" s="13"/>
      <c r="G139" s="1"/>
      <c r="H139" s="1"/>
    </row>
    <row r="140" spans="1:8">
      <c r="A140" s="1"/>
      <c r="D140" s="13"/>
      <c r="E140" s="13"/>
      <c r="F140" s="13"/>
      <c r="G140" s="1"/>
      <c r="H140" s="1"/>
    </row>
    <row r="141" spans="1:8">
      <c r="A141" s="1"/>
      <c r="D141" s="13"/>
      <c r="E141" s="13"/>
      <c r="F141" s="13"/>
      <c r="G141" s="1"/>
      <c r="H141" s="1"/>
    </row>
    <row r="142" spans="1:8">
      <c r="A142" s="1"/>
      <c r="D142" s="13"/>
      <c r="E142" s="13"/>
      <c r="F142" s="13"/>
      <c r="G142" s="1"/>
      <c r="H142" s="1"/>
    </row>
    <row r="143" spans="1:8">
      <c r="A143" s="1"/>
      <c r="D143" s="13"/>
      <c r="E143" s="13"/>
      <c r="F143" s="13"/>
      <c r="G143" s="1"/>
      <c r="H143" s="1"/>
    </row>
    <row r="144" spans="1:8">
      <c r="A144" s="1"/>
      <c r="D144" s="13"/>
      <c r="E144" s="13"/>
      <c r="F144" s="13"/>
      <c r="G144" s="1"/>
      <c r="H144" s="1"/>
    </row>
    <row r="145" spans="1:8">
      <c r="A145" s="1"/>
      <c r="D145" s="13"/>
      <c r="E145" s="13"/>
      <c r="F145" s="13"/>
      <c r="G145" s="1"/>
      <c r="H145" s="1"/>
    </row>
    <row r="146" spans="1:8">
      <c r="A146" s="1"/>
      <c r="D146" s="13"/>
      <c r="E146" s="13"/>
      <c r="F146" s="13"/>
      <c r="G146" s="1"/>
      <c r="H146" s="1"/>
    </row>
    <row r="147" spans="1:8">
      <c r="A147" s="1"/>
      <c r="D147" s="13"/>
      <c r="E147" s="13"/>
      <c r="F147" s="13"/>
      <c r="G147" s="1"/>
      <c r="H147" s="1"/>
    </row>
    <row r="148" spans="1:8">
      <c r="A148" s="1"/>
      <c r="D148" s="13"/>
      <c r="E148" s="13"/>
      <c r="F148" s="13"/>
      <c r="G148" s="1"/>
      <c r="H148" s="1"/>
    </row>
    <row r="149" spans="1:8">
      <c r="A149" s="1"/>
      <c r="D149" s="13"/>
      <c r="E149" s="13"/>
      <c r="F149" s="13"/>
      <c r="G149" s="1"/>
      <c r="H149" s="1"/>
    </row>
    <row r="150" spans="1:8">
      <c r="A150" s="1"/>
      <c r="D150" s="13"/>
      <c r="E150" s="13"/>
      <c r="F150" s="13"/>
      <c r="G150" s="1"/>
      <c r="H150" s="1"/>
    </row>
    <row r="151" spans="1:8">
      <c r="A151" s="1"/>
      <c r="D151" s="13"/>
      <c r="E151" s="13"/>
      <c r="F151" s="13"/>
      <c r="G151" s="1"/>
      <c r="H151" s="1"/>
    </row>
    <row r="152" spans="1:8">
      <c r="A152" s="1"/>
      <c r="D152" s="13"/>
      <c r="E152" s="13"/>
      <c r="F152" s="13"/>
      <c r="G152" s="1"/>
      <c r="H152" s="1"/>
    </row>
    <row r="153" spans="1:8">
      <c r="A153" s="1"/>
      <c r="D153" s="13"/>
      <c r="E153" s="13"/>
      <c r="F153" s="13"/>
      <c r="G153" s="1"/>
      <c r="H153" s="1"/>
    </row>
    <row r="154" spans="1:8">
      <c r="A154" s="1"/>
      <c r="D154" s="13"/>
      <c r="E154" s="13"/>
      <c r="F154" s="13"/>
      <c r="G154" s="1"/>
      <c r="H154" s="1"/>
    </row>
    <row r="155" spans="1:8">
      <c r="A155" s="1"/>
      <c r="D155" s="13"/>
      <c r="E155" s="13"/>
      <c r="F155" s="13"/>
      <c r="G155" s="1"/>
      <c r="H155" s="1"/>
    </row>
    <row r="156" spans="1:8">
      <c r="A156" s="1"/>
      <c r="D156" s="13"/>
      <c r="E156" s="13"/>
      <c r="F156" s="13"/>
      <c r="G156" s="1"/>
      <c r="H156" s="1"/>
    </row>
    <row r="157" spans="1:8">
      <c r="A157" s="1"/>
      <c r="D157" s="13"/>
      <c r="E157" s="13"/>
      <c r="F157" s="13"/>
      <c r="G157" s="1"/>
      <c r="H157" s="1"/>
    </row>
    <row r="158" spans="1:8">
      <c r="A158" s="1"/>
      <c r="D158" s="13"/>
      <c r="E158" s="13"/>
      <c r="F158" s="13"/>
      <c r="G158" s="1"/>
      <c r="H158" s="1"/>
    </row>
    <row r="159" spans="1:8">
      <c r="A159" s="1"/>
      <c r="D159" s="13"/>
      <c r="E159" s="13"/>
      <c r="F159" s="13"/>
      <c r="G159" s="1"/>
      <c r="H159" s="1"/>
    </row>
    <row r="160" spans="1:8">
      <c r="A160" s="1"/>
      <c r="D160" s="13"/>
      <c r="E160" s="13"/>
      <c r="F160" s="13"/>
      <c r="G160" s="1"/>
      <c r="H160" s="1"/>
    </row>
    <row r="161" spans="1:8">
      <c r="A161" s="1"/>
      <c r="D161" s="13"/>
      <c r="E161" s="13"/>
      <c r="F161" s="13"/>
      <c r="G161" s="1"/>
      <c r="H161" s="1"/>
    </row>
    <row r="162" spans="1:8">
      <c r="A162" s="1"/>
      <c r="D162" s="13"/>
      <c r="E162" s="13"/>
      <c r="F162" s="13"/>
      <c r="G162" s="1"/>
      <c r="H162" s="1"/>
    </row>
    <row r="163" spans="1:8">
      <c r="A163" s="1"/>
      <c r="D163" s="13"/>
      <c r="E163" s="13"/>
      <c r="F163" s="13"/>
      <c r="G163" s="1"/>
      <c r="H163" s="1"/>
    </row>
    <row r="164" spans="1:8">
      <c r="A164" s="1"/>
      <c r="D164" s="13"/>
      <c r="E164" s="13"/>
      <c r="F164" s="13"/>
      <c r="G164" s="1"/>
      <c r="H164" s="1"/>
    </row>
    <row r="165" spans="1:8">
      <c r="A165" s="1"/>
      <c r="D165" s="13"/>
      <c r="E165" s="13"/>
      <c r="F165" s="13"/>
      <c r="G165" s="1"/>
      <c r="H165" s="1"/>
    </row>
    <row r="166" spans="1:8">
      <c r="A166" s="1"/>
      <c r="D166" s="13"/>
      <c r="E166" s="13"/>
      <c r="F166" s="13"/>
      <c r="G166" s="1"/>
      <c r="H166" s="1"/>
    </row>
    <row r="167" spans="1:8">
      <c r="A167" s="1"/>
      <c r="D167" s="13"/>
      <c r="E167" s="13"/>
      <c r="F167" s="13"/>
      <c r="G167" s="1"/>
      <c r="H167" s="1"/>
    </row>
    <row r="168" spans="1:8">
      <c r="A168" s="1"/>
      <c r="D168" s="13"/>
      <c r="E168" s="13"/>
      <c r="F168" s="13"/>
      <c r="G168" s="1"/>
      <c r="H168" s="1"/>
    </row>
    <row r="169" spans="1:8">
      <c r="A169" s="1"/>
      <c r="D169" s="13"/>
      <c r="E169" s="13"/>
      <c r="F169" s="13"/>
      <c r="G169" s="1"/>
      <c r="H169" s="1"/>
    </row>
    <row r="170" spans="1:8">
      <c r="A170" s="1"/>
      <c r="D170" s="13"/>
      <c r="E170" s="13"/>
      <c r="F170" s="13"/>
      <c r="G170" s="1"/>
      <c r="H170" s="1"/>
    </row>
    <row r="171" spans="1:8">
      <c r="A171" s="1"/>
      <c r="D171" s="13"/>
      <c r="E171" s="13"/>
      <c r="F171" s="13"/>
      <c r="G171" s="1"/>
      <c r="H171" s="1"/>
    </row>
    <row r="172" spans="1:8">
      <c r="A172" s="1"/>
      <c r="D172" s="13"/>
      <c r="E172" s="13"/>
      <c r="F172" s="13"/>
      <c r="G172" s="1"/>
      <c r="H172" s="1"/>
    </row>
    <row r="173" spans="1:8">
      <c r="A173" s="1"/>
      <c r="D173" s="13"/>
      <c r="E173" s="13"/>
      <c r="F173" s="13"/>
      <c r="G173" s="1"/>
      <c r="H173" s="1"/>
    </row>
    <row r="174" spans="1:8">
      <c r="A174" s="1"/>
      <c r="D174" s="13"/>
      <c r="E174" s="13"/>
      <c r="F174" s="13"/>
      <c r="G174" s="1"/>
      <c r="H174" s="1"/>
    </row>
    <row r="175" spans="1:8">
      <c r="A175" s="1"/>
      <c r="D175" s="13"/>
      <c r="E175" s="13"/>
      <c r="F175" s="13"/>
      <c r="G175" s="1"/>
      <c r="H175" s="1"/>
    </row>
    <row r="176" spans="1:8">
      <c r="A176" s="1"/>
      <c r="D176" s="13"/>
      <c r="E176" s="13"/>
      <c r="F176" s="13"/>
      <c r="G176" s="1"/>
      <c r="H176" s="1"/>
    </row>
    <row r="177" spans="1:8">
      <c r="A177" s="1"/>
      <c r="D177" s="13"/>
      <c r="E177" s="13"/>
      <c r="F177" s="13"/>
      <c r="G177" s="1"/>
      <c r="H177" s="1"/>
    </row>
    <row r="178" spans="1:8">
      <c r="A178" s="1"/>
      <c r="D178" s="13"/>
      <c r="E178" s="13"/>
      <c r="F178" s="13"/>
      <c r="G178" s="1"/>
      <c r="H178" s="1"/>
    </row>
    <row r="179" spans="1:8">
      <c r="A179" s="1"/>
      <c r="D179" s="13"/>
      <c r="E179" s="13"/>
      <c r="F179" s="13"/>
      <c r="G179" s="1"/>
      <c r="H179" s="1"/>
    </row>
    <row r="180" spans="1:8">
      <c r="A180" s="1"/>
      <c r="D180" s="13"/>
      <c r="E180" s="13"/>
      <c r="F180" s="13"/>
      <c r="G180" s="1"/>
      <c r="H180" s="1"/>
    </row>
    <row r="181" spans="1:8">
      <c r="A181" s="1"/>
      <c r="D181" s="13"/>
      <c r="E181" s="13"/>
      <c r="F181" s="13"/>
      <c r="G181" s="1"/>
      <c r="H181" s="1"/>
    </row>
    <row r="182" spans="1:8">
      <c r="A182" s="1"/>
      <c r="D182" s="13"/>
      <c r="E182" s="13"/>
      <c r="F182" s="13"/>
      <c r="G182" s="1"/>
      <c r="H182" s="1"/>
    </row>
    <row r="183" spans="1:8">
      <c r="A183" s="1"/>
      <c r="D183" s="13"/>
      <c r="E183" s="13"/>
      <c r="F183" s="13"/>
      <c r="G183" s="1"/>
      <c r="H183" s="1"/>
    </row>
    <row r="184" spans="1:8">
      <c r="A184" s="1"/>
      <c r="D184" s="13"/>
      <c r="E184" s="13"/>
      <c r="F184" s="13"/>
      <c r="G184" s="1"/>
      <c r="H184" s="1"/>
    </row>
    <row r="185" spans="1:8">
      <c r="A185" s="1"/>
      <c r="D185" s="13"/>
      <c r="E185" s="13"/>
      <c r="F185" s="13"/>
      <c r="G185" s="1"/>
      <c r="H185" s="1"/>
    </row>
    <row r="186" spans="1:8">
      <c r="A186" s="1"/>
      <c r="D186" s="13"/>
      <c r="E186" s="13"/>
      <c r="F186" s="13"/>
      <c r="G186" s="1"/>
      <c r="H186" s="1"/>
    </row>
    <row r="187" spans="1:8">
      <c r="A187" s="1"/>
      <c r="D187" s="13"/>
      <c r="E187" s="13"/>
      <c r="F187" s="13"/>
      <c r="G187" s="1"/>
      <c r="H187" s="1"/>
    </row>
    <row r="188" spans="1:8">
      <c r="A188" s="1"/>
      <c r="D188" s="13"/>
      <c r="E188" s="13"/>
      <c r="F188" s="13"/>
      <c r="G188" s="1"/>
      <c r="H188" s="1"/>
    </row>
    <row r="189" spans="1:8">
      <c r="A189" s="1"/>
      <c r="D189" s="13"/>
      <c r="E189" s="13"/>
      <c r="F189" s="13"/>
      <c r="G189" s="1"/>
      <c r="H189" s="1"/>
    </row>
    <row r="190" spans="1:8">
      <c r="A190" s="1"/>
      <c r="D190" s="13"/>
      <c r="E190" s="13"/>
      <c r="F190" s="13"/>
      <c r="G190" s="1"/>
      <c r="H190" s="1"/>
    </row>
    <row r="191" spans="1:8">
      <c r="A191" s="1"/>
      <c r="D191" s="13"/>
      <c r="E191" s="13"/>
      <c r="F191" s="13"/>
      <c r="G191" s="1"/>
      <c r="H191" s="1"/>
    </row>
    <row r="192" spans="1:8">
      <c r="A192" s="1"/>
      <c r="D192" s="13"/>
      <c r="E192" s="13"/>
      <c r="F192" s="13"/>
      <c r="G192" s="1"/>
      <c r="H192" s="1"/>
    </row>
    <row r="193" spans="1:8">
      <c r="A193" s="1"/>
      <c r="D193" s="13"/>
      <c r="E193" s="13"/>
      <c r="F193" s="13"/>
      <c r="G193" s="1"/>
      <c r="H193" s="1"/>
    </row>
    <row r="194" spans="1:8">
      <c r="A194" s="1"/>
      <c r="D194" s="13"/>
      <c r="E194" s="13"/>
      <c r="F194" s="13"/>
      <c r="G194" s="1"/>
      <c r="H194" s="1"/>
    </row>
    <row r="195" spans="1:8">
      <c r="A195" s="1"/>
      <c r="D195" s="13"/>
      <c r="E195" s="13"/>
      <c r="F195" s="13"/>
      <c r="G195" s="1"/>
      <c r="H195" s="1"/>
    </row>
    <row r="196" spans="1:8">
      <c r="A196" s="1"/>
      <c r="D196" s="13"/>
      <c r="E196" s="13"/>
      <c r="F196" s="13"/>
      <c r="G196" s="1"/>
      <c r="H196" s="1"/>
    </row>
    <row r="197" spans="1:8">
      <c r="A197" s="1"/>
      <c r="D197" s="13"/>
      <c r="E197" s="13"/>
      <c r="F197" s="13"/>
      <c r="G197" s="1"/>
      <c r="H197" s="1"/>
    </row>
    <row r="198" spans="1:8">
      <c r="A198" s="1"/>
      <c r="D198" s="13"/>
      <c r="E198" s="13"/>
      <c r="F198" s="13"/>
      <c r="G198" s="1"/>
      <c r="H198" s="1"/>
    </row>
    <row r="199" spans="1:8">
      <c r="A199" s="1"/>
      <c r="D199" s="13"/>
      <c r="E199" s="13"/>
      <c r="F199" s="13"/>
      <c r="G199" s="1"/>
      <c r="H199" s="1"/>
    </row>
    <row r="200" spans="1:8">
      <c r="A200" s="1"/>
      <c r="D200" s="13"/>
      <c r="E200" s="13"/>
      <c r="F200" s="13"/>
      <c r="G200" s="1"/>
      <c r="H200" s="1"/>
    </row>
    <row r="201" spans="1:8">
      <c r="A201" s="1"/>
      <c r="D201" s="13"/>
      <c r="E201" s="13"/>
      <c r="F201" s="13"/>
      <c r="G201" s="1"/>
      <c r="H201" s="1"/>
    </row>
    <row r="202" spans="1:8">
      <c r="A202" s="1"/>
      <c r="D202" s="13"/>
      <c r="E202" s="13"/>
      <c r="F202" s="13"/>
      <c r="G202" s="1"/>
      <c r="H202" s="1"/>
    </row>
    <row r="203" spans="1:8">
      <c r="A203" s="1"/>
      <c r="D203" s="13"/>
      <c r="E203" s="13"/>
      <c r="F203" s="13"/>
      <c r="G203" s="1"/>
      <c r="H203" s="1"/>
    </row>
    <row r="204" spans="1:8">
      <c r="A204" s="1"/>
      <c r="D204" s="13"/>
      <c r="E204" s="13"/>
      <c r="F204" s="13"/>
      <c r="G204" s="1"/>
      <c r="H204" s="1"/>
    </row>
    <row r="205" spans="1:8">
      <c r="A205" s="1"/>
      <c r="D205" s="13"/>
      <c r="E205" s="13"/>
      <c r="F205" s="13"/>
      <c r="G205" s="1"/>
      <c r="H205" s="1"/>
    </row>
    <row r="206" spans="1:8">
      <c r="A206" s="1"/>
      <c r="D206" s="13"/>
      <c r="E206" s="13"/>
      <c r="F206" s="13"/>
      <c r="G206" s="1"/>
      <c r="H206" s="1"/>
    </row>
    <row r="207" spans="1:8">
      <c r="A207" s="1"/>
      <c r="D207" s="13"/>
      <c r="E207" s="13"/>
      <c r="F207" s="13"/>
      <c r="G207" s="1"/>
      <c r="H207" s="1"/>
    </row>
    <row r="208" spans="1:8">
      <c r="A208" s="1"/>
      <c r="D208" s="13"/>
      <c r="E208" s="13"/>
      <c r="F208" s="13"/>
      <c r="G208" s="1"/>
      <c r="H208" s="1"/>
    </row>
    <row r="209" spans="1:8">
      <c r="A209" s="1"/>
      <c r="D209" s="13"/>
      <c r="E209" s="13"/>
      <c r="F209" s="13"/>
      <c r="G209" s="1"/>
      <c r="H209" s="1"/>
    </row>
    <row r="210" spans="1:8">
      <c r="A210" s="1"/>
      <c r="D210" s="13"/>
      <c r="E210" s="13"/>
      <c r="F210" s="13"/>
      <c r="G210" s="1"/>
      <c r="H210" s="1"/>
    </row>
    <row r="211" spans="1:8">
      <c r="A211" s="1"/>
      <c r="D211" s="13"/>
      <c r="E211" s="13"/>
      <c r="F211" s="13"/>
      <c r="G211" s="1"/>
      <c r="H211" s="1"/>
    </row>
    <row r="212" spans="1:8">
      <c r="A212" s="1"/>
      <c r="D212" s="13"/>
      <c r="E212" s="13"/>
      <c r="F212" s="13"/>
      <c r="G212" s="1"/>
      <c r="H212" s="1"/>
    </row>
    <row r="213" spans="1:8">
      <c r="A213" s="1"/>
      <c r="D213" s="13"/>
      <c r="E213" s="13"/>
      <c r="F213" s="13"/>
      <c r="G213" s="1"/>
      <c r="H213" s="1"/>
    </row>
    <row r="214" spans="1:8">
      <c r="A214" s="1"/>
      <c r="D214" s="13"/>
      <c r="E214" s="13"/>
      <c r="F214" s="13"/>
      <c r="G214" s="1"/>
      <c r="H214" s="1"/>
    </row>
    <row r="215" spans="1:8">
      <c r="A215" s="1"/>
      <c r="D215" s="13"/>
      <c r="E215" s="13"/>
      <c r="F215" s="13"/>
      <c r="G215" s="1"/>
      <c r="H215" s="1"/>
    </row>
    <row r="216" spans="1:8">
      <c r="A216" s="1"/>
      <c r="D216" s="13"/>
      <c r="E216" s="13"/>
      <c r="F216" s="13"/>
      <c r="G216" s="1"/>
      <c r="H216" s="1"/>
    </row>
    <row r="217" spans="1:8">
      <c r="A217" s="1"/>
      <c r="D217" s="13"/>
      <c r="E217" s="13"/>
      <c r="F217" s="13"/>
      <c r="G217" s="1"/>
      <c r="H217" s="1"/>
    </row>
    <row r="218" spans="1:8">
      <c r="A218" s="1"/>
      <c r="D218" s="13"/>
      <c r="E218" s="13"/>
      <c r="F218" s="13"/>
      <c r="G218" s="1"/>
      <c r="H218" s="1"/>
    </row>
    <row r="219" spans="1:8">
      <c r="A219" s="1"/>
      <c r="D219" s="13"/>
      <c r="E219" s="13"/>
      <c r="F219" s="13"/>
      <c r="G219" s="1"/>
      <c r="H219" s="1"/>
    </row>
    <row r="220" spans="1:8">
      <c r="A220" s="1"/>
      <c r="D220" s="13"/>
      <c r="E220" s="13"/>
      <c r="F220" s="13"/>
      <c r="G220" s="1"/>
      <c r="H220" s="1"/>
    </row>
    <row r="221" spans="1:8">
      <c r="A221" s="1"/>
      <c r="D221" s="13"/>
      <c r="E221" s="13"/>
      <c r="F221" s="13"/>
      <c r="G221" s="1"/>
      <c r="H221" s="1"/>
    </row>
    <row r="222" spans="1:8">
      <c r="A222" s="1"/>
      <c r="D222" s="13"/>
      <c r="E222" s="13"/>
      <c r="F222" s="13"/>
      <c r="G222" s="1"/>
      <c r="H222" s="1"/>
    </row>
    <row r="223" spans="1:8">
      <c r="A223" s="1"/>
      <c r="D223" s="13"/>
      <c r="E223" s="13"/>
      <c r="F223" s="13"/>
      <c r="G223" s="1"/>
      <c r="H223" s="1"/>
    </row>
    <row r="224" spans="1:8">
      <c r="A224" s="1"/>
      <c r="D224" s="13"/>
      <c r="E224" s="13"/>
      <c r="F224" s="13"/>
      <c r="G224" s="1"/>
      <c r="H224" s="1"/>
    </row>
    <row r="225" spans="1:8">
      <c r="A225" s="1"/>
      <c r="D225" s="13"/>
      <c r="E225" s="13"/>
      <c r="F225" s="13"/>
      <c r="G225" s="1"/>
      <c r="H225" s="1"/>
    </row>
    <row r="226" spans="1:8">
      <c r="A226" s="1"/>
      <c r="D226" s="13"/>
      <c r="E226" s="13"/>
      <c r="F226" s="13"/>
      <c r="G226" s="1"/>
      <c r="H226" s="1"/>
    </row>
    <row r="227" spans="1:8">
      <c r="A227" s="1"/>
      <c r="D227" s="13"/>
      <c r="E227" s="13"/>
      <c r="F227" s="13"/>
      <c r="G227" s="1"/>
      <c r="H227" s="1"/>
    </row>
    <row r="228" spans="1:8">
      <c r="A228" s="1"/>
      <c r="D228" s="13"/>
      <c r="E228" s="13"/>
      <c r="F228" s="13"/>
      <c r="G228" s="1"/>
      <c r="H228" s="1"/>
    </row>
    <row r="229" spans="1:8">
      <c r="A229" s="1"/>
      <c r="D229" s="13"/>
      <c r="E229" s="13"/>
      <c r="F229" s="13"/>
      <c r="G229" s="1"/>
      <c r="H229" s="1"/>
    </row>
    <row r="230" spans="1:8">
      <c r="A230" s="1"/>
      <c r="D230" s="13"/>
      <c r="E230" s="13"/>
      <c r="F230" s="13"/>
      <c r="G230" s="1"/>
      <c r="H230" s="1"/>
    </row>
    <row r="231" spans="1:8">
      <c r="A231" s="1"/>
      <c r="D231" s="13"/>
      <c r="E231" s="13"/>
      <c r="F231" s="13"/>
      <c r="G231" s="1"/>
      <c r="H231" s="1"/>
    </row>
    <row r="232" spans="1:8">
      <c r="A232" s="1"/>
      <c r="D232" s="13"/>
      <c r="E232" s="13"/>
      <c r="F232" s="13"/>
      <c r="G232" s="1"/>
      <c r="H232" s="1"/>
    </row>
    <row r="233" spans="1:8">
      <c r="A233" s="1"/>
      <c r="D233" s="13"/>
      <c r="E233" s="13"/>
      <c r="F233" s="13"/>
      <c r="G233" s="1"/>
      <c r="H233" s="1"/>
    </row>
    <row r="234" spans="1:8">
      <c r="A234" s="1"/>
      <c r="D234" s="13"/>
      <c r="E234" s="13"/>
      <c r="F234" s="13"/>
      <c r="G234" s="1"/>
      <c r="H234" s="1"/>
    </row>
    <row r="235" spans="1:8">
      <c r="A235" s="1"/>
      <c r="D235" s="13"/>
      <c r="E235" s="13"/>
      <c r="F235" s="13"/>
      <c r="G235" s="1"/>
      <c r="H235" s="1"/>
    </row>
    <row r="236" spans="1:8">
      <c r="A236" s="1"/>
      <c r="D236" s="13"/>
      <c r="E236" s="13"/>
      <c r="F236" s="13"/>
      <c r="G236" s="1"/>
      <c r="H236" s="1"/>
    </row>
    <row r="237" spans="1:8">
      <c r="A237" s="1"/>
      <c r="D237" s="13"/>
      <c r="E237" s="13"/>
      <c r="F237" s="13"/>
      <c r="G237" s="1"/>
      <c r="H237" s="1"/>
    </row>
    <row r="238" spans="1:8">
      <c r="A238" s="1"/>
      <c r="D238" s="13"/>
      <c r="E238" s="13"/>
      <c r="F238" s="13"/>
      <c r="G238" s="1"/>
      <c r="H238" s="1"/>
    </row>
    <row r="239" spans="1:8">
      <c r="A239" s="1"/>
      <c r="D239" s="13"/>
      <c r="E239" s="13"/>
      <c r="F239" s="13"/>
      <c r="G239" s="1"/>
      <c r="H239" s="1"/>
    </row>
    <row r="240" spans="1:8">
      <c r="A240" s="1"/>
      <c r="D240" s="13"/>
      <c r="E240" s="13"/>
      <c r="F240" s="13"/>
      <c r="G240" s="1"/>
      <c r="H240" s="1"/>
    </row>
    <row r="241" spans="1:8">
      <c r="A241" s="1"/>
      <c r="D241" s="13"/>
      <c r="E241" s="13"/>
      <c r="F241" s="13"/>
      <c r="G241" s="1"/>
      <c r="H241" s="1"/>
    </row>
    <row r="242" spans="1:8">
      <c r="A242" s="1"/>
      <c r="D242" s="13"/>
      <c r="E242" s="13"/>
      <c r="F242" s="13"/>
      <c r="G242" s="1"/>
      <c r="H242" s="1"/>
    </row>
    <row r="243" spans="1:8">
      <c r="A243" s="1"/>
      <c r="D243" s="13"/>
      <c r="E243" s="13"/>
      <c r="F243" s="13"/>
      <c r="G243" s="1"/>
      <c r="H243" s="1"/>
    </row>
    <row r="244" spans="1:8">
      <c r="A244" s="1"/>
      <c r="D244" s="13"/>
      <c r="E244" s="13"/>
      <c r="F244" s="13"/>
      <c r="G244" s="1"/>
      <c r="H244" s="1"/>
    </row>
    <row r="245" spans="1:8">
      <c r="A245" s="1"/>
      <c r="D245" s="13"/>
      <c r="E245" s="13"/>
      <c r="F245" s="13"/>
      <c r="G245" s="1"/>
      <c r="H245" s="1"/>
    </row>
    <row r="246" spans="1:8">
      <c r="A246" s="1"/>
      <c r="D246" s="13"/>
      <c r="E246" s="13"/>
      <c r="F246" s="13"/>
      <c r="G246" s="1"/>
      <c r="H246" s="1"/>
    </row>
    <row r="247" spans="1:8">
      <c r="A247" s="1"/>
      <c r="D247" s="13"/>
      <c r="E247" s="13"/>
      <c r="F247" s="13"/>
      <c r="G247" s="1"/>
      <c r="H247" s="1"/>
    </row>
    <row r="248" spans="1:8">
      <c r="A248" s="1"/>
      <c r="D248" s="13"/>
      <c r="E248" s="13"/>
      <c r="F248" s="13"/>
      <c r="G248" s="1"/>
      <c r="H248" s="1"/>
    </row>
    <row r="249" spans="1:8">
      <c r="A249" s="1"/>
      <c r="D249" s="13"/>
      <c r="E249" s="13"/>
      <c r="F249" s="13"/>
      <c r="G249" s="1"/>
      <c r="H249" s="1"/>
    </row>
    <row r="250" spans="1:8">
      <c r="A250" s="1"/>
      <c r="D250" s="13"/>
      <c r="E250" s="13"/>
      <c r="F250" s="13"/>
      <c r="G250" s="1"/>
      <c r="H250" s="1"/>
    </row>
    <row r="251" spans="1:8">
      <c r="A251" s="1"/>
      <c r="D251" s="13"/>
      <c r="E251" s="13"/>
      <c r="F251" s="13"/>
      <c r="G251" s="1"/>
      <c r="H251" s="1"/>
    </row>
    <row r="252" spans="1:8">
      <c r="A252" s="1"/>
      <c r="D252" s="13"/>
      <c r="E252" s="13"/>
      <c r="F252" s="13"/>
      <c r="G252" s="1"/>
      <c r="H252" s="1"/>
    </row>
    <row r="253" spans="1:8">
      <c r="A253" s="1"/>
      <c r="D253" s="13"/>
      <c r="E253" s="13"/>
      <c r="F253" s="13"/>
      <c r="G253" s="1"/>
      <c r="H253" s="1"/>
    </row>
    <row r="254" spans="1:8">
      <c r="A254" s="1"/>
      <c r="D254" s="13"/>
      <c r="E254" s="13"/>
      <c r="F254" s="13"/>
      <c r="G254" s="1"/>
      <c r="H254" s="1"/>
    </row>
    <row r="255" spans="1:8">
      <c r="A255" s="1"/>
      <c r="D255" s="13"/>
      <c r="E255" s="13"/>
      <c r="F255" s="13"/>
      <c r="G255" s="1"/>
      <c r="H255" s="1"/>
    </row>
    <row r="256" spans="1:8">
      <c r="A256" s="1"/>
      <c r="D256" s="13"/>
      <c r="E256" s="13"/>
      <c r="F256" s="13"/>
      <c r="G256" s="1"/>
      <c r="H256" s="1"/>
    </row>
    <row r="257" spans="1:8">
      <c r="A257" s="1"/>
      <c r="D257" s="13"/>
      <c r="E257" s="13"/>
      <c r="F257" s="13"/>
      <c r="G257" s="1"/>
      <c r="H257" s="1"/>
    </row>
    <row r="258" spans="1:8">
      <c r="A258" s="1"/>
      <c r="D258" s="13"/>
      <c r="E258" s="13"/>
      <c r="F258" s="13"/>
      <c r="G258" s="1"/>
      <c r="H258" s="1"/>
    </row>
    <row r="259" spans="1:8">
      <c r="A259" s="1"/>
      <c r="D259" s="13"/>
      <c r="E259" s="13"/>
      <c r="F259" s="13"/>
      <c r="G259" s="1"/>
      <c r="H259" s="1"/>
    </row>
    <row r="260" spans="1:8">
      <c r="A260" s="1"/>
      <c r="D260" s="13"/>
      <c r="E260" s="13"/>
      <c r="F260" s="13"/>
      <c r="G260" s="1"/>
      <c r="H260" s="1"/>
    </row>
    <row r="261" spans="1:8">
      <c r="A261" s="1"/>
      <c r="D261" s="13"/>
      <c r="E261" s="13"/>
      <c r="F261" s="13"/>
      <c r="G261" s="1"/>
      <c r="H261" s="1"/>
    </row>
    <row r="262" spans="1:8">
      <c r="A262" s="1"/>
      <c r="D262" s="13"/>
      <c r="E262" s="13"/>
      <c r="F262" s="13"/>
      <c r="G262" s="1"/>
      <c r="H262" s="1"/>
    </row>
    <row r="263" spans="1:8">
      <c r="A263" s="1"/>
      <c r="D263" s="13"/>
      <c r="E263" s="13"/>
      <c r="F263" s="13"/>
      <c r="G263" s="1"/>
      <c r="H263" s="1"/>
    </row>
    <row r="264" spans="1:8">
      <c r="A264" s="1"/>
      <c r="D264" s="13"/>
      <c r="E264" s="13"/>
      <c r="F264" s="13"/>
      <c r="G264" s="1"/>
      <c r="H264" s="1"/>
    </row>
    <row r="265" spans="1:8">
      <c r="A265" s="1"/>
      <c r="D265" s="13"/>
      <c r="E265" s="13"/>
      <c r="F265" s="13"/>
      <c r="G265" s="1"/>
      <c r="H265" s="1"/>
    </row>
    <row r="266" spans="1:8">
      <c r="A266" s="1"/>
      <c r="D266" s="13"/>
      <c r="E266" s="13"/>
      <c r="F266" s="13"/>
      <c r="G266" s="1"/>
      <c r="H266" s="1"/>
    </row>
    <row r="267" spans="1:8">
      <c r="A267" s="1"/>
      <c r="D267" s="13"/>
      <c r="E267" s="13"/>
      <c r="F267" s="13"/>
      <c r="G267" s="1"/>
      <c r="H267" s="1"/>
    </row>
    <row r="268" spans="1:8">
      <c r="A268" s="1"/>
      <c r="D268" s="13"/>
      <c r="E268" s="13"/>
      <c r="F268" s="13"/>
      <c r="G268" s="1"/>
      <c r="H268" s="1"/>
    </row>
    <row r="269" spans="1:8">
      <c r="A269" s="1"/>
      <c r="D269" s="13"/>
      <c r="E269" s="13"/>
      <c r="F269" s="13"/>
      <c r="G269" s="1"/>
      <c r="H269" s="1"/>
    </row>
    <row r="270" spans="1:8">
      <c r="A270" s="1"/>
      <c r="D270" s="13"/>
      <c r="E270" s="13"/>
      <c r="F270" s="13"/>
      <c r="G270" s="1"/>
      <c r="H270" s="1"/>
    </row>
    <row r="271" spans="1:8">
      <c r="A271" s="1"/>
      <c r="D271" s="13"/>
      <c r="E271" s="13"/>
      <c r="F271" s="13"/>
      <c r="G271" s="1"/>
      <c r="H271" s="1"/>
    </row>
    <row r="272" spans="1:8">
      <c r="A272" s="1"/>
      <c r="D272" s="13"/>
      <c r="E272" s="13"/>
      <c r="F272" s="13"/>
      <c r="G272" s="1"/>
      <c r="H272" s="1"/>
    </row>
    <row r="273" spans="1:8">
      <c r="A273" s="1"/>
      <c r="D273" s="13"/>
      <c r="E273" s="13"/>
      <c r="F273" s="13"/>
      <c r="G273" s="1"/>
      <c r="H273" s="1"/>
    </row>
    <row r="274" spans="1:8">
      <c r="A274" s="1"/>
      <c r="D274" s="13"/>
      <c r="E274" s="13"/>
      <c r="F274" s="13"/>
      <c r="G274" s="1"/>
      <c r="H274" s="1"/>
    </row>
    <row r="275" spans="1:8">
      <c r="A275" s="1"/>
      <c r="D275" s="13"/>
      <c r="E275" s="13"/>
      <c r="F275" s="13"/>
      <c r="G275" s="1"/>
      <c r="H275" s="1"/>
    </row>
    <row r="276" spans="1:8">
      <c r="A276" s="1"/>
      <c r="D276" s="13"/>
      <c r="E276" s="13"/>
      <c r="F276" s="13"/>
      <c r="G276" s="1"/>
      <c r="H276" s="1"/>
    </row>
    <row r="277" spans="1:8">
      <c r="A277" s="1"/>
      <c r="D277" s="13"/>
      <c r="E277" s="13"/>
      <c r="F277" s="13"/>
      <c r="G277" s="1"/>
      <c r="H277" s="1"/>
    </row>
    <row r="278" spans="1:8">
      <c r="A278" s="1"/>
      <c r="D278" s="13"/>
      <c r="E278" s="13"/>
      <c r="F278" s="13"/>
      <c r="G278" s="1"/>
      <c r="H278" s="1"/>
    </row>
    <row r="279" spans="1:8">
      <c r="A279" s="1"/>
      <c r="D279" s="13"/>
      <c r="E279" s="13"/>
      <c r="F279" s="13"/>
      <c r="G279" s="1"/>
      <c r="H279" s="1"/>
    </row>
    <row r="280" spans="1:8">
      <c r="A280" s="1"/>
      <c r="D280" s="13"/>
      <c r="E280" s="13"/>
      <c r="F280" s="13"/>
      <c r="G280" s="1"/>
      <c r="H280" s="1"/>
    </row>
    <row r="281" spans="1:8">
      <c r="A281" s="1"/>
      <c r="D281" s="13"/>
      <c r="E281" s="13"/>
      <c r="F281" s="13"/>
      <c r="G281" s="1"/>
      <c r="H281" s="1"/>
    </row>
    <row r="282" spans="1:8">
      <c r="A282" s="1"/>
      <c r="D282" s="13"/>
      <c r="E282" s="13"/>
      <c r="F282" s="13"/>
      <c r="G282" s="1"/>
      <c r="H282" s="1"/>
    </row>
    <row r="283" spans="1:8">
      <c r="A283" s="1"/>
      <c r="D283" s="13"/>
      <c r="E283" s="13"/>
      <c r="F283" s="13"/>
      <c r="G283" s="1"/>
      <c r="H283" s="1"/>
    </row>
    <row r="284" spans="1:8">
      <c r="A284" s="1"/>
      <c r="D284" s="13"/>
      <c r="E284" s="13"/>
      <c r="F284" s="13"/>
      <c r="G284" s="1"/>
      <c r="H284" s="1"/>
    </row>
    <row r="285" spans="1:8">
      <c r="A285" s="1"/>
      <c r="D285" s="13"/>
      <c r="E285" s="13"/>
      <c r="F285" s="13"/>
      <c r="G285" s="1"/>
      <c r="H285" s="1"/>
    </row>
    <row r="286" spans="1:8">
      <c r="A286" s="1"/>
      <c r="D286" s="13"/>
      <c r="E286" s="13"/>
      <c r="F286" s="13"/>
      <c r="G286" s="1"/>
      <c r="H286" s="1"/>
    </row>
    <row r="287" spans="1:8">
      <c r="A287" s="1"/>
      <c r="D287" s="13"/>
      <c r="E287" s="13"/>
      <c r="F287" s="13"/>
      <c r="G287" s="1"/>
      <c r="H287" s="1"/>
    </row>
    <row r="288" spans="1:8">
      <c r="A288" s="1"/>
      <c r="D288" s="13"/>
      <c r="E288" s="13"/>
      <c r="F288" s="13"/>
      <c r="G288" s="1"/>
      <c r="H288" s="1"/>
    </row>
    <row r="289" spans="1:8">
      <c r="A289" s="1"/>
      <c r="D289" s="13"/>
      <c r="E289" s="13"/>
      <c r="F289" s="13"/>
      <c r="G289" s="1"/>
      <c r="H289" s="1"/>
    </row>
    <row r="290" spans="1:8">
      <c r="A290" s="1"/>
      <c r="D290" s="13"/>
      <c r="E290" s="13"/>
      <c r="F290" s="13"/>
      <c r="G290" s="1"/>
      <c r="H290" s="1"/>
    </row>
    <row r="291" spans="1:8">
      <c r="A291" s="1"/>
      <c r="D291" s="13"/>
      <c r="E291" s="13"/>
      <c r="F291" s="13"/>
      <c r="G291" s="1"/>
      <c r="H291" s="1"/>
    </row>
    <row r="292" spans="1:8">
      <c r="A292" s="1"/>
      <c r="D292" s="13"/>
      <c r="E292" s="13"/>
      <c r="F292" s="13"/>
      <c r="G292" s="1"/>
      <c r="H292" s="1"/>
    </row>
    <row r="293" spans="1:8">
      <c r="A293" s="1"/>
      <c r="D293" s="13"/>
      <c r="E293" s="13"/>
      <c r="F293" s="13"/>
      <c r="G293" s="1"/>
      <c r="H293" s="1"/>
    </row>
    <row r="294" spans="1:8">
      <c r="A294" s="1"/>
      <c r="D294" s="13"/>
      <c r="E294" s="13"/>
      <c r="F294" s="13"/>
      <c r="G294" s="1"/>
      <c r="H294" s="1"/>
    </row>
    <row r="295" spans="1:8">
      <c r="A295" s="1"/>
      <c r="D295" s="13"/>
      <c r="E295" s="13"/>
      <c r="F295" s="13"/>
      <c r="G295" s="1"/>
      <c r="H295" s="1"/>
    </row>
    <row r="296" spans="1:8">
      <c r="A296" s="1"/>
      <c r="D296" s="13"/>
      <c r="E296" s="13"/>
      <c r="F296" s="13"/>
      <c r="G296" s="1"/>
      <c r="H296" s="1"/>
    </row>
    <row r="297" spans="1:8">
      <c r="A297" s="1"/>
      <c r="D297" s="13"/>
      <c r="E297" s="13"/>
      <c r="F297" s="13"/>
      <c r="G297" s="1"/>
      <c r="H297" s="1"/>
    </row>
    <row r="298" spans="1:8">
      <c r="A298" s="1"/>
      <c r="D298" s="13"/>
      <c r="E298" s="13"/>
      <c r="F298" s="13"/>
      <c r="G298" s="1"/>
      <c r="H298" s="1"/>
    </row>
    <row r="299" spans="1:8">
      <c r="A299" s="1"/>
      <c r="D299" s="13"/>
      <c r="E299" s="13"/>
      <c r="F299" s="13"/>
      <c r="G299" s="1"/>
      <c r="H299" s="1"/>
    </row>
    <row r="300" spans="1:8">
      <c r="A300" s="1"/>
      <c r="D300" s="13"/>
      <c r="E300" s="13"/>
      <c r="F300" s="13"/>
      <c r="G300" s="1"/>
      <c r="H300" s="1"/>
    </row>
    <row r="301" spans="1:8">
      <c r="A301" s="1"/>
      <c r="D301" s="13"/>
      <c r="E301" s="13"/>
      <c r="F301" s="13"/>
      <c r="G301" s="1"/>
      <c r="H301" s="1"/>
    </row>
    <row r="302" spans="1:8">
      <c r="A302" s="1"/>
      <c r="D302" s="13"/>
      <c r="E302" s="13"/>
      <c r="F302" s="13"/>
      <c r="G302" s="1"/>
      <c r="H302" s="1"/>
    </row>
    <row r="303" spans="1:8">
      <c r="A303" s="1"/>
      <c r="D303" s="13"/>
      <c r="E303" s="13"/>
      <c r="F303" s="13"/>
      <c r="G303" s="1"/>
      <c r="H303" s="1"/>
    </row>
    <row r="304" spans="1:8">
      <c r="A304" s="1"/>
      <c r="D304" s="13"/>
      <c r="E304" s="13"/>
      <c r="F304" s="13"/>
      <c r="G304" s="1"/>
      <c r="H304" s="1"/>
    </row>
    <row r="305" spans="1:8">
      <c r="A305" s="1"/>
      <c r="D305" s="13"/>
      <c r="E305" s="13"/>
      <c r="F305" s="13"/>
      <c r="G305" s="1"/>
      <c r="H305" s="1"/>
    </row>
    <row r="306" spans="1:8">
      <c r="A306" s="1"/>
      <c r="D306" s="13"/>
      <c r="E306" s="13"/>
      <c r="F306" s="13"/>
      <c r="G306" s="1"/>
      <c r="H306" s="1"/>
    </row>
    <row r="307" spans="1:8">
      <c r="A307" s="1"/>
      <c r="D307" s="13"/>
      <c r="E307" s="13"/>
      <c r="F307" s="13"/>
      <c r="G307" s="1"/>
      <c r="H307" s="1"/>
    </row>
    <row r="308" spans="1:8">
      <c r="A308" s="1"/>
      <c r="D308" s="13"/>
      <c r="E308" s="13"/>
      <c r="F308" s="13"/>
      <c r="G308" s="1"/>
      <c r="H308" s="1"/>
    </row>
    <row r="309" spans="1:8">
      <c r="A309" s="1"/>
      <c r="D309" s="13"/>
      <c r="E309" s="13"/>
      <c r="F309" s="13"/>
      <c r="G309" s="1"/>
      <c r="H309" s="1"/>
    </row>
    <row r="310" spans="1:8">
      <c r="A310" s="1"/>
      <c r="D310" s="13"/>
      <c r="E310" s="13"/>
      <c r="F310" s="13"/>
      <c r="G310" s="1"/>
      <c r="H310" s="1"/>
    </row>
    <row r="311" spans="1:8">
      <c r="A311" s="1"/>
      <c r="D311" s="13"/>
      <c r="E311" s="13"/>
      <c r="F311" s="13"/>
      <c r="G311" s="1"/>
      <c r="H311" s="1"/>
    </row>
    <row r="312" spans="1:8">
      <c r="A312" s="1"/>
      <c r="D312" s="13"/>
      <c r="E312" s="13"/>
      <c r="F312" s="13"/>
      <c r="G312" s="1"/>
      <c r="H312" s="1"/>
    </row>
    <row r="313" spans="1:8">
      <c r="A313" s="1"/>
      <c r="D313" s="13"/>
      <c r="E313" s="13"/>
      <c r="F313" s="13"/>
      <c r="G313" s="1"/>
      <c r="H313" s="1"/>
    </row>
    <row r="314" spans="1:8">
      <c r="A314" s="1"/>
      <c r="D314" s="13"/>
      <c r="E314" s="13"/>
      <c r="F314" s="13"/>
      <c r="G314" s="1"/>
      <c r="H314" s="1"/>
    </row>
    <row r="315" spans="1:8">
      <c r="A315" s="1"/>
      <c r="D315" s="13"/>
      <c r="E315" s="13"/>
      <c r="F315" s="13"/>
      <c r="G315" s="1"/>
      <c r="H315" s="1"/>
    </row>
    <row r="316" spans="1:8">
      <c r="A316" s="1"/>
      <c r="D316" s="13"/>
      <c r="E316" s="13"/>
      <c r="F316" s="13"/>
      <c r="G316" s="1"/>
      <c r="H316" s="1"/>
    </row>
    <row r="317" spans="1:8">
      <c r="A317" s="1"/>
      <c r="D317" s="13"/>
      <c r="E317" s="13"/>
      <c r="F317" s="13"/>
      <c r="G317" s="1"/>
      <c r="H317" s="1"/>
    </row>
    <row r="318" spans="1:8">
      <c r="A318" s="1"/>
      <c r="D318" s="13"/>
      <c r="E318" s="13"/>
      <c r="F318" s="13"/>
      <c r="G318" s="1"/>
      <c r="H318" s="1"/>
    </row>
    <row r="319" spans="1:8">
      <c r="A319" s="1"/>
      <c r="D319" s="13"/>
      <c r="E319" s="13"/>
      <c r="F319" s="13"/>
      <c r="G319" s="1"/>
      <c r="H319" s="1"/>
    </row>
    <row r="320" spans="1:8">
      <c r="A320" s="1"/>
      <c r="D320" s="13"/>
      <c r="E320" s="13"/>
      <c r="F320" s="13"/>
      <c r="G320" s="1"/>
      <c r="H320" s="1"/>
    </row>
    <row r="321" spans="1:8">
      <c r="A321" s="1"/>
      <c r="D321" s="13"/>
      <c r="E321" s="13"/>
      <c r="F321" s="13"/>
      <c r="G321" s="1"/>
      <c r="H321" s="1"/>
    </row>
    <row r="322" spans="1:8">
      <c r="A322" s="1"/>
      <c r="D322" s="13"/>
      <c r="E322" s="13"/>
      <c r="F322" s="13"/>
      <c r="G322" s="1"/>
      <c r="H322" s="1"/>
    </row>
    <row r="323" spans="1:8">
      <c r="A323" s="1"/>
      <c r="D323" s="13"/>
      <c r="E323" s="13"/>
      <c r="F323" s="13"/>
      <c r="G323" s="1"/>
      <c r="H323" s="1"/>
    </row>
    <row r="324" spans="1:8">
      <c r="A324" s="1"/>
      <c r="D324" s="13"/>
      <c r="E324" s="13"/>
      <c r="F324" s="13"/>
      <c r="G324" s="1"/>
      <c r="H324" s="1"/>
    </row>
    <row r="325" spans="1:8">
      <c r="A325" s="1"/>
      <c r="D325" s="13"/>
      <c r="E325" s="13"/>
      <c r="F325" s="13"/>
      <c r="G325" s="1"/>
      <c r="H325" s="1"/>
    </row>
    <row r="326" spans="1:8">
      <c r="A326" s="1"/>
      <c r="D326" s="13"/>
      <c r="E326" s="13"/>
      <c r="F326" s="13"/>
      <c r="G326" s="1"/>
      <c r="H326" s="1"/>
    </row>
    <row r="327" spans="1:8">
      <c r="A327" s="1"/>
      <c r="D327" s="13"/>
      <c r="E327" s="13"/>
      <c r="F327" s="13"/>
      <c r="G327" s="1"/>
      <c r="H327" s="1"/>
    </row>
    <row r="328" spans="1:8">
      <c r="A328" s="1"/>
      <c r="D328" s="13"/>
      <c r="E328" s="13"/>
      <c r="F328" s="13"/>
      <c r="G328" s="1"/>
      <c r="H328" s="1"/>
    </row>
    <row r="329" spans="1:8">
      <c r="A329" s="1"/>
      <c r="D329" s="13"/>
      <c r="E329" s="13"/>
      <c r="F329" s="13"/>
      <c r="G329" s="1"/>
      <c r="H329" s="1"/>
    </row>
    <row r="330" spans="1:8">
      <c r="A330" s="1"/>
      <c r="D330" s="13"/>
      <c r="E330" s="13"/>
      <c r="F330" s="13"/>
      <c r="G330" s="1"/>
      <c r="H330" s="1"/>
    </row>
    <row r="331" spans="1:8">
      <c r="A331" s="1"/>
      <c r="D331" s="13"/>
      <c r="E331" s="13"/>
      <c r="F331" s="13"/>
      <c r="G331" s="1"/>
      <c r="H331" s="1"/>
    </row>
    <row r="332" spans="1:8">
      <c r="A332" s="1"/>
      <c r="D332" s="13"/>
      <c r="E332" s="13"/>
      <c r="F332" s="13"/>
      <c r="G332" s="1"/>
      <c r="H332" s="1"/>
    </row>
    <row r="333" spans="1:8">
      <c r="A333" s="1"/>
      <c r="D333" s="13"/>
      <c r="E333" s="13"/>
      <c r="F333" s="13"/>
      <c r="G333" s="1"/>
      <c r="H333" s="1"/>
    </row>
    <row r="334" spans="1:8">
      <c r="A334" s="1"/>
      <c r="D334" s="13"/>
      <c r="E334" s="13"/>
      <c r="F334" s="13"/>
      <c r="G334" s="1"/>
      <c r="H334" s="1"/>
    </row>
    <row r="335" spans="1:8">
      <c r="A335" s="1"/>
      <c r="D335" s="13"/>
      <c r="E335" s="13"/>
      <c r="F335" s="13"/>
      <c r="G335" s="1"/>
      <c r="H335" s="1"/>
    </row>
    <row r="336" spans="1:8">
      <c r="A336" s="1"/>
      <c r="D336" s="13"/>
      <c r="E336" s="13"/>
      <c r="F336" s="13"/>
      <c r="G336" s="1"/>
      <c r="H336" s="1"/>
    </row>
    <row r="337" spans="1:8">
      <c r="A337" s="1"/>
      <c r="D337" s="13"/>
      <c r="E337" s="13"/>
      <c r="F337" s="13"/>
      <c r="G337" s="1"/>
      <c r="H337" s="1"/>
    </row>
    <row r="338" spans="1:8">
      <c r="A338" s="1"/>
      <c r="D338" s="13"/>
      <c r="E338" s="13"/>
      <c r="F338" s="13"/>
      <c r="G338" s="1"/>
      <c r="H338" s="1"/>
    </row>
    <row r="339" spans="1:8">
      <c r="A339" s="1"/>
      <c r="D339" s="13"/>
      <c r="E339" s="13"/>
      <c r="F339" s="13"/>
      <c r="G339" s="1"/>
      <c r="H339" s="1"/>
    </row>
    <row r="340" spans="1:8">
      <c r="A340" s="1"/>
      <c r="D340" s="13"/>
      <c r="E340" s="13"/>
      <c r="F340" s="13"/>
      <c r="G340" s="1"/>
      <c r="H340" s="1"/>
    </row>
    <row r="341" spans="1:8">
      <c r="A341" s="1"/>
      <c r="D341" s="13"/>
      <c r="E341" s="13"/>
      <c r="F341" s="13"/>
      <c r="G341" s="1"/>
      <c r="H341" s="1"/>
    </row>
    <row r="342" spans="1:8">
      <c r="A342" s="1"/>
      <c r="D342" s="13"/>
      <c r="E342" s="13"/>
      <c r="F342" s="13"/>
      <c r="G342" s="1"/>
      <c r="H342" s="1"/>
    </row>
    <row r="343" spans="1:8">
      <c r="A343" s="1"/>
      <c r="D343" s="13"/>
      <c r="E343" s="13"/>
      <c r="F343" s="13"/>
      <c r="G343" s="1"/>
      <c r="H343" s="1"/>
    </row>
    <row r="344" spans="1:8">
      <c r="A344" s="1"/>
      <c r="D344" s="13"/>
      <c r="E344" s="13"/>
      <c r="F344" s="13"/>
      <c r="G344" s="1"/>
      <c r="H344" s="1"/>
    </row>
    <row r="345" spans="1:8">
      <c r="A345" s="1"/>
      <c r="D345" s="13"/>
      <c r="E345" s="13"/>
      <c r="F345" s="13"/>
      <c r="G345" s="1"/>
      <c r="H345" s="1"/>
    </row>
    <row r="346" spans="1:8">
      <c r="A346" s="1"/>
      <c r="D346" s="13"/>
      <c r="E346" s="13"/>
      <c r="F346" s="13"/>
      <c r="G346" s="1"/>
      <c r="H346" s="1"/>
    </row>
    <row r="347" spans="1:8">
      <c r="A347" s="1"/>
      <c r="D347" s="13"/>
      <c r="E347" s="13"/>
      <c r="F347" s="13"/>
      <c r="G347" s="1"/>
      <c r="H347" s="1"/>
    </row>
    <row r="348" spans="1:8">
      <c r="A348" s="1"/>
      <c r="D348" s="13"/>
      <c r="E348" s="13"/>
      <c r="F348" s="13"/>
      <c r="G348" s="1"/>
      <c r="H348" s="1"/>
    </row>
    <row r="349" spans="1:8">
      <c r="A349" s="1"/>
      <c r="D349" s="13"/>
      <c r="E349" s="13"/>
      <c r="F349" s="13"/>
      <c r="G349" s="1"/>
      <c r="H349" s="1"/>
    </row>
    <row r="350" spans="1:8">
      <c r="A350" s="1"/>
      <c r="D350" s="13"/>
      <c r="E350" s="13"/>
      <c r="F350" s="13"/>
      <c r="G350" s="1"/>
      <c r="H350" s="1"/>
    </row>
    <row r="351" spans="1:8">
      <c r="A351" s="1"/>
      <c r="D351" s="13"/>
      <c r="E351" s="13"/>
      <c r="F351" s="13"/>
      <c r="G351" s="1"/>
      <c r="H351" s="1"/>
    </row>
    <row r="352" spans="1:8">
      <c r="A352" s="1"/>
      <c r="D352" s="13"/>
      <c r="E352" s="13"/>
      <c r="F352" s="13"/>
      <c r="G352" s="1"/>
      <c r="H352" s="1"/>
    </row>
    <row r="353" spans="1:8">
      <c r="A353" s="1"/>
      <c r="D353" s="13"/>
      <c r="E353" s="13"/>
      <c r="F353" s="13"/>
      <c r="G353" s="1"/>
      <c r="H353" s="1"/>
    </row>
    <row r="354" spans="1:8">
      <c r="A354" s="1"/>
      <c r="D354" s="13"/>
      <c r="E354" s="13"/>
      <c r="F354" s="13"/>
      <c r="G354" s="1"/>
      <c r="H354" s="1"/>
    </row>
    <row r="355" spans="1:8">
      <c r="A355" s="1"/>
      <c r="D355" s="13"/>
      <c r="E355" s="13"/>
      <c r="F355" s="13"/>
      <c r="G355" s="1"/>
      <c r="H355" s="1"/>
    </row>
    <row r="356" spans="1:8">
      <c r="A356" s="1"/>
      <c r="D356" s="13"/>
      <c r="E356" s="13"/>
      <c r="F356" s="13"/>
      <c r="G356" s="1"/>
      <c r="H356" s="1"/>
    </row>
    <row r="357" spans="1:8">
      <c r="A357" s="1"/>
      <c r="D357" s="13"/>
      <c r="E357" s="13"/>
      <c r="F357" s="13"/>
      <c r="G357" s="1"/>
      <c r="H357" s="1"/>
    </row>
    <row r="358" spans="1:8">
      <c r="A358" s="1"/>
      <c r="D358" s="13"/>
      <c r="E358" s="13"/>
      <c r="F358" s="13"/>
      <c r="G358" s="1"/>
      <c r="H358" s="1"/>
    </row>
    <row r="359" spans="1:8">
      <c r="A359" s="1"/>
      <c r="D359" s="13"/>
      <c r="E359" s="13"/>
      <c r="F359" s="13"/>
      <c r="G359" s="1"/>
      <c r="H359" s="1"/>
    </row>
    <row r="360" spans="1:8">
      <c r="A360" s="1"/>
      <c r="D360" s="13"/>
      <c r="E360" s="13"/>
      <c r="F360" s="13"/>
      <c r="G360" s="1"/>
      <c r="H360" s="1"/>
    </row>
    <row r="361" spans="1:8">
      <c r="A361" s="1"/>
      <c r="D361" s="13"/>
      <c r="E361" s="13"/>
      <c r="F361" s="13"/>
      <c r="G361" s="1"/>
      <c r="H361" s="1"/>
    </row>
    <row r="362" spans="1:8">
      <c r="A362" s="1"/>
      <c r="D362" s="13"/>
      <c r="E362" s="13"/>
      <c r="F362" s="13"/>
      <c r="G362" s="1"/>
      <c r="H362" s="1"/>
    </row>
    <row r="363" spans="1:8">
      <c r="A363" s="1"/>
      <c r="D363" s="13"/>
      <c r="E363" s="13"/>
      <c r="F363" s="13"/>
      <c r="G363" s="1"/>
      <c r="H363" s="1"/>
    </row>
    <row r="364" spans="1:8">
      <c r="A364" s="1"/>
      <c r="D364" s="13"/>
      <c r="E364" s="13"/>
      <c r="F364" s="13"/>
      <c r="G364" s="1"/>
      <c r="H364" s="1"/>
    </row>
    <row r="365" spans="1:8">
      <c r="A365" s="1"/>
      <c r="D365" s="13"/>
      <c r="E365" s="13"/>
      <c r="F365" s="13"/>
      <c r="G365" s="1"/>
      <c r="H365" s="1"/>
    </row>
    <row r="366" spans="1:8">
      <c r="A366" s="1"/>
      <c r="D366" s="13"/>
      <c r="E366" s="13"/>
      <c r="F366" s="13"/>
      <c r="G366" s="1"/>
      <c r="H366" s="1"/>
    </row>
    <row r="367" spans="1:8">
      <c r="A367" s="1"/>
      <c r="D367" s="13"/>
      <c r="E367" s="13"/>
      <c r="F367" s="13"/>
      <c r="G367" s="1"/>
      <c r="H367" s="1"/>
    </row>
    <row r="368" spans="1:8">
      <c r="A368" s="1"/>
      <c r="D368" s="13"/>
      <c r="E368" s="13"/>
      <c r="F368" s="13"/>
      <c r="G368" s="1"/>
      <c r="H368" s="1"/>
    </row>
    <row r="369" spans="1:8">
      <c r="A369" s="1"/>
      <c r="D369" s="13"/>
      <c r="E369" s="13"/>
      <c r="F369" s="13"/>
      <c r="G369" s="1"/>
      <c r="H369" s="1"/>
    </row>
    <row r="370" spans="1:8">
      <c r="A370" s="1"/>
      <c r="D370" s="13"/>
      <c r="E370" s="13"/>
      <c r="F370" s="13"/>
      <c r="G370" s="1"/>
      <c r="H370" s="1"/>
    </row>
    <row r="371" spans="1:8">
      <c r="A371" s="1"/>
      <c r="D371" s="13"/>
      <c r="E371" s="13"/>
      <c r="F371" s="13"/>
      <c r="G371" s="1"/>
      <c r="H371" s="1"/>
    </row>
    <row r="372" spans="1:8">
      <c r="A372" s="1"/>
      <c r="D372" s="13"/>
      <c r="E372" s="13"/>
      <c r="F372" s="13"/>
      <c r="G372" s="1"/>
      <c r="H372" s="1"/>
    </row>
    <row r="373" spans="1:8">
      <c r="A373" s="1"/>
      <c r="D373" s="13"/>
      <c r="E373" s="13"/>
      <c r="F373" s="13"/>
      <c r="G373" s="1"/>
      <c r="H373" s="1"/>
    </row>
    <row r="374" spans="1:8">
      <c r="A374" s="1"/>
      <c r="D374" s="13"/>
      <c r="E374" s="13"/>
      <c r="F374" s="13"/>
      <c r="G374" s="1"/>
      <c r="H374" s="1"/>
    </row>
    <row r="375" spans="1:8">
      <c r="A375" s="1"/>
      <c r="D375" s="13"/>
      <c r="E375" s="13"/>
      <c r="F375" s="13"/>
      <c r="G375" s="1"/>
      <c r="H375" s="1"/>
    </row>
    <row r="376" spans="1:8">
      <c r="A376" s="1"/>
      <c r="D376" s="13"/>
      <c r="E376" s="13"/>
      <c r="F376" s="13"/>
      <c r="G376" s="1"/>
      <c r="H376" s="1"/>
    </row>
    <row r="377" spans="1:8">
      <c r="A377" s="1"/>
      <c r="D377" s="13"/>
      <c r="E377" s="13"/>
      <c r="F377" s="13"/>
      <c r="G377" s="1"/>
      <c r="H377" s="1"/>
    </row>
    <row r="378" spans="1:8">
      <c r="A378" s="1"/>
      <c r="D378" s="13"/>
      <c r="E378" s="13"/>
      <c r="F378" s="13"/>
      <c r="G378" s="1"/>
      <c r="H378" s="1"/>
    </row>
    <row r="379" spans="1:8">
      <c r="A379" s="1"/>
      <c r="D379" s="13"/>
      <c r="E379" s="13"/>
      <c r="F379" s="13"/>
      <c r="G379" s="1"/>
      <c r="H379" s="1"/>
    </row>
    <row r="380" spans="1:8">
      <c r="A380" s="1"/>
      <c r="D380" s="13"/>
      <c r="E380" s="13"/>
      <c r="F380" s="13"/>
      <c r="G380" s="1"/>
      <c r="H380" s="1"/>
    </row>
    <row r="381" spans="1:8">
      <c r="A381" s="1"/>
      <c r="D381" s="13"/>
      <c r="E381" s="13"/>
      <c r="F381" s="13"/>
      <c r="G381" s="1"/>
      <c r="H381" s="1"/>
    </row>
    <row r="382" spans="1:8">
      <c r="A382" s="1"/>
      <c r="D382" s="13"/>
      <c r="E382" s="13"/>
      <c r="F382" s="13"/>
      <c r="G382" s="1"/>
      <c r="H382" s="1"/>
    </row>
    <row r="383" spans="1:8">
      <c r="A383" s="1"/>
      <c r="D383" s="13"/>
      <c r="E383" s="13"/>
      <c r="F383" s="13"/>
      <c r="G383" s="1"/>
      <c r="H383" s="1"/>
    </row>
    <row r="384" spans="1:8">
      <c r="A384" s="1"/>
      <c r="D384" s="13"/>
      <c r="E384" s="13"/>
      <c r="F384" s="13"/>
      <c r="G384" s="1"/>
      <c r="H384" s="1"/>
    </row>
    <row r="385" spans="1:8">
      <c r="A385" s="1"/>
      <c r="D385" s="13"/>
      <c r="E385" s="13"/>
      <c r="F385" s="13"/>
      <c r="G385" s="1"/>
      <c r="H385" s="1"/>
    </row>
    <row r="386" spans="1:8">
      <c r="A386" s="1"/>
      <c r="D386" s="13"/>
      <c r="E386" s="13"/>
      <c r="F386" s="13"/>
      <c r="G386" s="1"/>
      <c r="H386" s="1"/>
    </row>
    <row r="387" spans="1:8">
      <c r="A387" s="1"/>
      <c r="D387" s="13"/>
      <c r="E387" s="13"/>
      <c r="F387" s="13"/>
      <c r="G387" s="1"/>
      <c r="H387" s="1"/>
    </row>
    <row r="388" spans="1:8">
      <c r="A388" s="1"/>
      <c r="D388" s="13"/>
      <c r="E388" s="13"/>
      <c r="F388" s="13"/>
      <c r="G388" s="1"/>
      <c r="H388" s="1"/>
    </row>
    <row r="389" spans="1:8">
      <c r="A389" s="1"/>
      <c r="D389" s="13"/>
      <c r="E389" s="13"/>
      <c r="F389" s="13"/>
      <c r="G389" s="1"/>
      <c r="H389" s="1"/>
    </row>
    <row r="390" spans="1:8">
      <c r="A390" s="1"/>
      <c r="D390" s="13"/>
      <c r="E390" s="13"/>
      <c r="F390" s="13"/>
      <c r="G390" s="1"/>
      <c r="H390" s="1"/>
    </row>
    <row r="391" spans="1:8">
      <c r="A391" s="1"/>
      <c r="D391" s="13"/>
      <c r="E391" s="13"/>
      <c r="F391" s="13"/>
      <c r="G391" s="1"/>
      <c r="H391" s="1"/>
    </row>
    <row r="392" spans="1:8">
      <c r="A392" s="1"/>
      <c r="D392" s="13"/>
      <c r="E392" s="13"/>
      <c r="F392" s="13"/>
      <c r="G392" s="1"/>
      <c r="H392" s="1"/>
    </row>
    <row r="393" spans="1:8">
      <c r="A393" s="1"/>
      <c r="D393" s="13"/>
      <c r="E393" s="13"/>
      <c r="F393" s="13"/>
      <c r="G393" s="1"/>
      <c r="H393" s="1"/>
    </row>
    <row r="394" spans="1:8">
      <c r="A394" s="1"/>
      <c r="D394" s="13"/>
      <c r="E394" s="13"/>
      <c r="F394" s="13"/>
      <c r="G394" s="1"/>
      <c r="H394" s="1"/>
    </row>
    <row r="395" spans="1:8">
      <c r="A395" s="1"/>
      <c r="D395" s="13"/>
      <c r="E395" s="13"/>
      <c r="F395" s="13"/>
      <c r="G395" s="1"/>
      <c r="H395" s="1"/>
    </row>
    <row r="396" spans="1:8">
      <c r="A396" s="1"/>
      <c r="D396" s="13"/>
      <c r="E396" s="13"/>
      <c r="F396" s="13"/>
      <c r="G396" s="1"/>
      <c r="H396" s="1"/>
    </row>
    <row r="397" spans="1:8">
      <c r="A397" s="1"/>
      <c r="D397" s="13"/>
      <c r="E397" s="13"/>
      <c r="F397" s="13"/>
      <c r="G397" s="1"/>
      <c r="H397" s="1"/>
    </row>
    <row r="398" spans="1:8">
      <c r="A398" s="1"/>
      <c r="D398" s="13"/>
      <c r="E398" s="13"/>
      <c r="F398" s="13"/>
      <c r="G398" s="1"/>
      <c r="H398" s="1"/>
    </row>
    <row r="399" spans="1:8">
      <c r="A399" s="1"/>
      <c r="D399" s="13"/>
      <c r="E399" s="13"/>
      <c r="F399" s="13"/>
      <c r="G399" s="1"/>
      <c r="H399" s="1"/>
    </row>
    <row r="400" spans="1:8">
      <c r="A400" s="1"/>
      <c r="D400" s="13"/>
      <c r="E400" s="13"/>
      <c r="F400" s="13"/>
      <c r="G400" s="1"/>
      <c r="H400" s="1"/>
    </row>
    <row r="401" spans="1:8">
      <c r="A401" s="1"/>
      <c r="D401" s="13"/>
      <c r="E401" s="13"/>
      <c r="F401" s="13"/>
      <c r="G401" s="1"/>
      <c r="H401" s="1"/>
    </row>
    <row r="402" spans="1:8">
      <c r="A402" s="1"/>
      <c r="D402" s="13"/>
      <c r="E402" s="13"/>
      <c r="F402" s="13"/>
      <c r="G402" s="1"/>
      <c r="H402" s="1"/>
    </row>
    <row r="403" spans="1:8">
      <c r="A403" s="1"/>
      <c r="D403" s="13"/>
      <c r="E403" s="13"/>
      <c r="F403" s="13"/>
      <c r="G403" s="1"/>
      <c r="H403" s="1"/>
    </row>
    <row r="404" spans="1:8">
      <c r="A404" s="1"/>
      <c r="D404" s="13"/>
      <c r="E404" s="13"/>
      <c r="F404" s="13"/>
      <c r="G404" s="1"/>
      <c r="H404" s="1"/>
    </row>
    <row r="405" spans="1:8">
      <c r="A405" s="1"/>
      <c r="D405" s="13"/>
      <c r="E405" s="13"/>
      <c r="F405" s="13"/>
      <c r="G405" s="1"/>
      <c r="H405" s="1"/>
    </row>
    <row r="406" spans="1:8">
      <c r="A406" s="1"/>
      <c r="D406" s="13"/>
      <c r="E406" s="13"/>
      <c r="F406" s="13"/>
      <c r="G406" s="1"/>
      <c r="H406" s="1"/>
    </row>
    <row r="407" spans="1:8">
      <c r="A407" s="1"/>
      <c r="D407" s="13"/>
      <c r="E407" s="13"/>
      <c r="F407" s="13"/>
      <c r="G407" s="1"/>
      <c r="H407" s="1"/>
    </row>
    <row r="408" spans="1:8">
      <c r="A408" s="1"/>
      <c r="D408" s="13"/>
      <c r="E408" s="13"/>
      <c r="F408" s="13"/>
      <c r="G408" s="1"/>
      <c r="H408" s="1"/>
    </row>
    <row r="409" spans="1:8">
      <c r="A409" s="1"/>
      <c r="D409" s="13"/>
      <c r="E409" s="13"/>
      <c r="F409" s="13"/>
      <c r="G409" s="1"/>
      <c r="H409" s="1"/>
    </row>
    <row r="410" spans="1:8">
      <c r="A410" s="1"/>
      <c r="D410" s="13"/>
      <c r="E410" s="13"/>
      <c r="F410" s="13"/>
      <c r="G410" s="1"/>
      <c r="H410" s="1"/>
    </row>
    <row r="411" spans="1:8">
      <c r="A411" s="1"/>
      <c r="D411" s="13"/>
      <c r="E411" s="13"/>
      <c r="F411" s="13"/>
      <c r="G411" s="1"/>
      <c r="H411" s="1"/>
    </row>
    <row r="412" spans="1:8">
      <c r="A412" s="1"/>
      <c r="D412" s="13"/>
      <c r="E412" s="13"/>
      <c r="F412" s="13"/>
      <c r="G412" s="1"/>
      <c r="H412" s="1"/>
    </row>
    <row r="413" spans="1:8">
      <c r="A413" s="1"/>
      <c r="D413" s="13"/>
      <c r="E413" s="13"/>
      <c r="F413" s="13"/>
      <c r="G413" s="1"/>
      <c r="H413" s="1"/>
    </row>
    <row r="414" spans="1:8">
      <c r="A414" s="1"/>
      <c r="D414" s="13"/>
      <c r="E414" s="13"/>
      <c r="F414" s="13"/>
      <c r="G414" s="1"/>
      <c r="H414" s="1"/>
    </row>
    <row r="415" spans="1:8">
      <c r="A415" s="1"/>
      <c r="D415" s="13"/>
      <c r="E415" s="13"/>
      <c r="F415" s="13"/>
      <c r="G415" s="1"/>
      <c r="H415" s="1"/>
    </row>
    <row r="416" spans="1:8">
      <c r="A416" s="1"/>
      <c r="D416" s="13"/>
      <c r="E416" s="13"/>
      <c r="F416" s="13"/>
      <c r="G416" s="1"/>
      <c r="H416" s="1"/>
    </row>
    <row r="417" spans="1:8">
      <c r="A417" s="1"/>
      <c r="D417" s="13"/>
      <c r="E417" s="13"/>
      <c r="F417" s="13"/>
      <c r="G417" s="1"/>
      <c r="H417" s="1"/>
    </row>
    <row r="418" spans="1:8">
      <c r="A418" s="1"/>
      <c r="D418" s="13"/>
      <c r="E418" s="13"/>
      <c r="F418" s="13"/>
      <c r="G418" s="1"/>
      <c r="H418" s="1"/>
    </row>
    <row r="419" spans="1:8">
      <c r="A419" s="1"/>
      <c r="D419" s="13"/>
      <c r="E419" s="13"/>
      <c r="F419" s="13"/>
      <c r="G419" s="1"/>
      <c r="H419" s="1"/>
    </row>
    <row r="420" spans="1:8">
      <c r="A420" s="1"/>
      <c r="D420" s="13"/>
      <c r="E420" s="13"/>
      <c r="F420" s="13"/>
      <c r="G420" s="1"/>
      <c r="H420" s="1"/>
    </row>
    <row r="421" spans="1:8">
      <c r="A421" s="1"/>
      <c r="D421" s="13"/>
      <c r="E421" s="13"/>
      <c r="F421" s="13"/>
      <c r="G421" s="1"/>
      <c r="H421" s="1"/>
    </row>
    <row r="422" spans="1:8">
      <c r="A422" s="1"/>
      <c r="D422" s="13"/>
      <c r="E422" s="13"/>
      <c r="F422" s="13"/>
      <c r="G422" s="1"/>
      <c r="H422" s="1"/>
    </row>
    <row r="423" spans="1:8">
      <c r="A423" s="1"/>
      <c r="D423" s="13"/>
      <c r="E423" s="13"/>
      <c r="F423" s="13"/>
      <c r="G423" s="1"/>
      <c r="H423" s="1"/>
    </row>
    <row r="424" spans="1:8">
      <c r="A424" s="1"/>
      <c r="D424" s="13"/>
      <c r="E424" s="13"/>
      <c r="F424" s="13"/>
      <c r="G424" s="1"/>
      <c r="H424" s="1"/>
    </row>
    <row r="425" spans="1:8">
      <c r="A425" s="1"/>
      <c r="D425" s="13"/>
      <c r="E425" s="13"/>
      <c r="F425" s="13"/>
      <c r="G425" s="1"/>
      <c r="H425" s="1"/>
    </row>
    <row r="426" spans="1:8">
      <c r="A426" s="1"/>
      <c r="D426" s="13"/>
      <c r="E426" s="13"/>
      <c r="F426" s="13"/>
      <c r="G426" s="1"/>
      <c r="H426" s="1"/>
    </row>
    <row r="427" spans="1:8">
      <c r="A427" s="1"/>
      <c r="D427" s="13"/>
      <c r="E427" s="13"/>
      <c r="F427" s="13"/>
      <c r="G427" s="1"/>
      <c r="H427" s="1"/>
    </row>
    <row r="428" spans="1:8">
      <c r="A428" s="1"/>
      <c r="D428" s="13"/>
      <c r="E428" s="13"/>
      <c r="F428" s="13"/>
      <c r="G428" s="1"/>
      <c r="H428" s="1"/>
    </row>
    <row r="429" spans="1:8">
      <c r="A429" s="1"/>
      <c r="D429" s="13"/>
      <c r="E429" s="13"/>
      <c r="F429" s="13"/>
      <c r="G429" s="1"/>
      <c r="H429" s="1"/>
    </row>
    <row r="430" spans="1:8">
      <c r="A430" s="1"/>
      <c r="D430" s="13"/>
      <c r="E430" s="13"/>
      <c r="F430" s="13"/>
      <c r="G430" s="1"/>
      <c r="H430" s="1"/>
    </row>
    <row r="431" spans="1:8">
      <c r="A431" s="1"/>
      <c r="D431" s="13"/>
      <c r="E431" s="13"/>
      <c r="F431" s="13"/>
      <c r="G431" s="1"/>
      <c r="H431" s="1"/>
    </row>
    <row r="432" spans="1:8">
      <c r="A432" s="1"/>
      <c r="D432" s="13"/>
      <c r="E432" s="13"/>
      <c r="F432" s="13"/>
      <c r="G432" s="1"/>
      <c r="H432" s="1"/>
    </row>
    <row r="433" spans="1:8">
      <c r="A433" s="1"/>
      <c r="D433" s="13"/>
      <c r="E433" s="13"/>
      <c r="F433" s="13"/>
      <c r="G433" s="1"/>
      <c r="H433" s="1"/>
    </row>
    <row r="434" spans="1:8">
      <c r="A434" s="1"/>
      <c r="D434" s="13"/>
      <c r="E434" s="13"/>
      <c r="F434" s="13"/>
      <c r="G434" s="1"/>
      <c r="H434" s="1"/>
    </row>
    <row r="435" spans="1:8">
      <c r="A435" s="1"/>
      <c r="D435" s="13"/>
      <c r="E435" s="13"/>
      <c r="F435" s="13"/>
      <c r="G435" s="1"/>
      <c r="H435" s="1"/>
    </row>
    <row r="436" spans="1:8">
      <c r="A436" s="1"/>
      <c r="D436" s="13"/>
      <c r="E436" s="13"/>
      <c r="F436" s="13"/>
      <c r="G436" s="1"/>
      <c r="H436" s="1"/>
    </row>
    <row r="437" spans="1:8">
      <c r="A437" s="1"/>
      <c r="D437" s="13"/>
      <c r="E437" s="13"/>
      <c r="F437" s="13"/>
      <c r="G437" s="1"/>
      <c r="H437" s="1"/>
    </row>
    <row r="438" spans="1:8">
      <c r="A438" s="1"/>
      <c r="D438" s="13"/>
      <c r="E438" s="13"/>
      <c r="F438" s="13"/>
      <c r="G438" s="1"/>
      <c r="H438" s="1"/>
    </row>
    <row r="439" spans="1:8">
      <c r="A439" s="1"/>
      <c r="D439" s="13"/>
      <c r="E439" s="13"/>
      <c r="F439" s="13"/>
      <c r="G439" s="1"/>
      <c r="H439" s="1"/>
    </row>
    <row r="440" spans="1:8">
      <c r="A440" s="1"/>
      <c r="D440" s="13"/>
      <c r="E440" s="13"/>
      <c r="F440" s="13"/>
      <c r="G440" s="1"/>
      <c r="H440" s="1"/>
    </row>
    <row r="441" spans="1:8">
      <c r="A441" s="1"/>
      <c r="D441" s="13"/>
      <c r="E441" s="13"/>
      <c r="F441" s="13"/>
      <c r="G441" s="1"/>
      <c r="H441" s="1"/>
    </row>
    <row r="442" spans="1:8">
      <c r="A442" s="1"/>
      <c r="D442" s="13"/>
      <c r="E442" s="13"/>
      <c r="F442" s="13"/>
      <c r="G442" s="1"/>
      <c r="H442" s="1"/>
    </row>
    <row r="443" spans="1:8">
      <c r="A443" s="1"/>
      <c r="D443" s="13"/>
      <c r="E443" s="13"/>
      <c r="F443" s="13"/>
      <c r="G443" s="1"/>
      <c r="H443" s="1"/>
    </row>
    <row r="444" spans="1:8">
      <c r="A444" s="1"/>
      <c r="D444" s="13"/>
      <c r="E444" s="13"/>
      <c r="F444" s="13"/>
      <c r="G444" s="1"/>
      <c r="H444" s="1"/>
    </row>
    <row r="445" spans="1:8">
      <c r="A445" s="1"/>
      <c r="D445" s="13"/>
      <c r="E445" s="13"/>
      <c r="F445" s="13"/>
      <c r="G445" s="1"/>
      <c r="H445" s="1"/>
    </row>
    <row r="446" spans="1:8">
      <c r="A446" s="1"/>
      <c r="D446" s="13"/>
      <c r="E446" s="13"/>
      <c r="F446" s="13"/>
      <c r="G446" s="1"/>
      <c r="H446" s="1"/>
    </row>
    <row r="447" spans="1:8">
      <c r="A447" s="1"/>
      <c r="D447" s="13"/>
      <c r="E447" s="13"/>
      <c r="F447" s="13"/>
      <c r="G447" s="1"/>
      <c r="H447" s="1"/>
    </row>
    <row r="448" spans="1:8">
      <c r="A448" s="1"/>
      <c r="D448" s="13"/>
      <c r="E448" s="13"/>
      <c r="F448" s="13"/>
      <c r="G448" s="1"/>
      <c r="H448" s="1"/>
    </row>
    <row r="449" spans="1:8">
      <c r="A449" s="1"/>
      <c r="D449" s="13"/>
      <c r="E449" s="13"/>
      <c r="F449" s="13"/>
      <c r="G449" s="1"/>
      <c r="H449" s="1"/>
    </row>
    <row r="450" spans="1:8">
      <c r="A450" s="1"/>
      <c r="D450" s="13"/>
      <c r="E450" s="13"/>
      <c r="F450" s="13"/>
      <c r="G450" s="1"/>
      <c r="H450" s="1"/>
    </row>
    <row r="451" spans="1:8">
      <c r="A451" s="1"/>
      <c r="D451" s="13"/>
      <c r="E451" s="13"/>
      <c r="F451" s="13"/>
      <c r="G451" s="1"/>
      <c r="H451" s="1"/>
    </row>
    <row r="452" spans="1:8">
      <c r="A452" s="1"/>
      <c r="D452" s="13"/>
      <c r="E452" s="13"/>
      <c r="F452" s="13"/>
      <c r="G452" s="1"/>
      <c r="H452" s="1"/>
    </row>
    <row r="453" spans="1:8">
      <c r="A453" s="1"/>
      <c r="D453" s="13"/>
      <c r="E453" s="13"/>
      <c r="F453" s="13"/>
      <c r="G453" s="1"/>
      <c r="H453" s="1"/>
    </row>
    <row r="454" spans="1:8">
      <c r="A454" s="1"/>
      <c r="D454" s="13"/>
      <c r="E454" s="13"/>
      <c r="F454" s="13"/>
      <c r="G454" s="1"/>
      <c r="H454" s="1"/>
    </row>
    <row r="455" spans="1:8">
      <c r="A455" s="1"/>
      <c r="D455" s="13"/>
      <c r="E455" s="13"/>
      <c r="F455" s="13"/>
      <c r="G455" s="1"/>
      <c r="H455" s="1"/>
    </row>
    <row r="456" spans="1:8">
      <c r="A456" s="1"/>
      <c r="D456" s="13"/>
      <c r="E456" s="13"/>
      <c r="F456" s="13"/>
      <c r="G456" s="1"/>
      <c r="H456" s="1"/>
    </row>
    <row r="457" spans="1:8">
      <c r="A457" s="1"/>
      <c r="D457" s="13"/>
      <c r="E457" s="13"/>
      <c r="F457" s="13"/>
      <c r="G457" s="1"/>
      <c r="H457" s="1"/>
    </row>
    <row r="458" spans="1:8">
      <c r="A458" s="1"/>
      <c r="D458" s="13"/>
      <c r="E458" s="13"/>
      <c r="F458" s="13"/>
      <c r="G458" s="1"/>
      <c r="H458" s="1"/>
    </row>
    <row r="459" spans="1:8">
      <c r="A459" s="1"/>
      <c r="D459" s="13"/>
      <c r="E459" s="13"/>
      <c r="F459" s="13"/>
      <c r="G459" s="1"/>
      <c r="H459" s="1"/>
    </row>
    <row r="460" spans="1:8">
      <c r="A460" s="1"/>
      <c r="D460" s="13"/>
      <c r="E460" s="13"/>
      <c r="F460" s="13"/>
      <c r="G460" s="1"/>
      <c r="H460" s="1"/>
    </row>
    <row r="461" spans="1:8">
      <c r="A461" s="1"/>
      <c r="D461" s="13"/>
      <c r="E461" s="13"/>
      <c r="F461" s="13"/>
      <c r="G461" s="1"/>
      <c r="H461" s="1"/>
    </row>
    <row r="462" spans="1:8">
      <c r="A462" s="1"/>
      <c r="D462" s="13"/>
      <c r="E462" s="13"/>
      <c r="F462" s="13"/>
      <c r="G462" s="1"/>
      <c r="H462" s="1"/>
    </row>
    <row r="463" spans="1:8">
      <c r="A463" s="1"/>
      <c r="D463" s="13"/>
      <c r="E463" s="13"/>
      <c r="F463" s="13"/>
      <c r="G463" s="1"/>
      <c r="H463" s="1"/>
    </row>
    <row r="464" spans="1:8">
      <c r="A464" s="1"/>
      <c r="D464" s="13"/>
      <c r="E464" s="13"/>
      <c r="F464" s="13"/>
      <c r="G464" s="1"/>
      <c r="H464" s="1"/>
    </row>
    <row r="465" spans="1:8">
      <c r="A465" s="1"/>
      <c r="D465" s="13"/>
      <c r="E465" s="13"/>
      <c r="F465" s="13"/>
      <c r="G465" s="1"/>
      <c r="H465" s="1"/>
    </row>
    <row r="466" spans="1:8">
      <c r="A466" s="1"/>
      <c r="D466" s="13"/>
      <c r="E466" s="13"/>
      <c r="F466" s="13"/>
      <c r="G466" s="1"/>
      <c r="H466" s="1"/>
    </row>
    <row r="467" spans="1:8">
      <c r="A467" s="1"/>
      <c r="D467" s="13"/>
      <c r="E467" s="13"/>
      <c r="F467" s="13"/>
      <c r="G467" s="1"/>
      <c r="H467" s="1"/>
    </row>
    <row r="468" spans="1:8">
      <c r="A468" s="1"/>
      <c r="D468" s="13"/>
      <c r="E468" s="13"/>
      <c r="F468" s="13"/>
      <c r="G468" s="1"/>
      <c r="H468" s="1"/>
    </row>
    <row r="469" spans="1:8">
      <c r="A469" s="1"/>
      <c r="D469" s="13"/>
      <c r="E469" s="13"/>
      <c r="F469" s="13"/>
      <c r="G469" s="1"/>
      <c r="H469" s="1"/>
    </row>
    <row r="470" spans="1:8">
      <c r="A470" s="1"/>
      <c r="D470" s="13"/>
      <c r="E470" s="13"/>
      <c r="F470" s="13"/>
      <c r="G470" s="1"/>
      <c r="H470" s="1"/>
    </row>
    <row r="471" spans="1:8">
      <c r="A471" s="1"/>
      <c r="D471" s="13"/>
      <c r="E471" s="13"/>
      <c r="F471" s="13"/>
      <c r="G471" s="1"/>
      <c r="H471" s="1"/>
    </row>
    <row r="472" spans="1:8">
      <c r="A472" s="1"/>
      <c r="D472" s="13"/>
      <c r="E472" s="13"/>
      <c r="F472" s="13"/>
      <c r="G472" s="1"/>
      <c r="H472" s="1"/>
    </row>
    <row r="473" spans="1:8">
      <c r="A473" s="1"/>
      <c r="D473" s="13"/>
      <c r="E473" s="13"/>
      <c r="F473" s="13"/>
      <c r="G473" s="1"/>
      <c r="H473" s="1"/>
    </row>
    <row r="474" spans="1:8">
      <c r="A474" s="1"/>
      <c r="D474" s="13"/>
      <c r="E474" s="13"/>
      <c r="F474" s="13"/>
      <c r="G474" s="1"/>
      <c r="H474" s="1"/>
    </row>
    <row r="475" spans="1:8">
      <c r="A475" s="1"/>
      <c r="D475" s="13"/>
      <c r="E475" s="13"/>
      <c r="F475" s="13"/>
      <c r="G475" s="1"/>
      <c r="H475" s="1"/>
    </row>
    <row r="476" spans="1:8">
      <c r="A476" s="1"/>
      <c r="D476" s="13"/>
      <c r="E476" s="13"/>
      <c r="F476" s="13"/>
      <c r="G476" s="1"/>
      <c r="H476" s="1"/>
    </row>
    <row r="477" spans="1:8">
      <c r="A477" s="1"/>
      <c r="D477" s="13"/>
      <c r="E477" s="13"/>
      <c r="F477" s="13"/>
      <c r="G477" s="1"/>
      <c r="H477" s="1"/>
    </row>
    <row r="478" spans="1:8">
      <c r="A478" s="1"/>
      <c r="D478" s="13"/>
      <c r="E478" s="13"/>
      <c r="F478" s="13"/>
      <c r="G478" s="1"/>
      <c r="H478" s="1"/>
    </row>
    <row r="479" spans="1:8">
      <c r="A479" s="1"/>
      <c r="D479" s="13"/>
      <c r="E479" s="13"/>
      <c r="F479" s="13"/>
      <c r="G479" s="1"/>
      <c r="H479" s="1"/>
    </row>
    <row r="480" spans="1:8">
      <c r="A480" s="1"/>
      <c r="D480" s="13"/>
      <c r="E480" s="13"/>
      <c r="F480" s="13"/>
      <c r="G480" s="1"/>
      <c r="H480" s="1"/>
    </row>
    <row r="481" spans="1:8">
      <c r="A481" s="1"/>
      <c r="D481" s="13"/>
      <c r="E481" s="13"/>
      <c r="F481" s="13"/>
      <c r="G481" s="1"/>
      <c r="H481" s="1"/>
    </row>
    <row r="482" spans="1:8">
      <c r="A482" s="1"/>
      <c r="D482" s="13"/>
      <c r="E482" s="13"/>
      <c r="F482" s="13"/>
      <c r="G482" s="1"/>
      <c r="H482" s="1"/>
    </row>
    <row r="483" spans="1:8">
      <c r="A483" s="1"/>
      <c r="D483" s="13"/>
      <c r="E483" s="13"/>
      <c r="F483" s="13"/>
      <c r="G483" s="1"/>
      <c r="H483" s="1"/>
    </row>
    <row r="484" spans="1:8">
      <c r="A484" s="1"/>
      <c r="D484" s="13"/>
      <c r="E484" s="13"/>
      <c r="F484" s="13"/>
      <c r="G484" s="1"/>
      <c r="H484" s="1"/>
    </row>
    <row r="485" spans="1:8">
      <c r="A485" s="1"/>
      <c r="D485" s="13"/>
      <c r="E485" s="13"/>
      <c r="F485" s="13"/>
      <c r="G485" s="1"/>
      <c r="H485" s="1"/>
    </row>
    <row r="486" spans="1:8">
      <c r="A486" s="1"/>
      <c r="D486" s="13"/>
      <c r="E486" s="13"/>
      <c r="F486" s="13"/>
      <c r="G486" s="1"/>
      <c r="H486" s="1"/>
    </row>
    <row r="487" spans="1:8">
      <c r="A487" s="1"/>
      <c r="D487" s="13"/>
      <c r="E487" s="13"/>
      <c r="F487" s="13"/>
      <c r="G487" s="1"/>
      <c r="H487" s="1"/>
    </row>
    <row r="488" spans="1:8">
      <c r="A488" s="1"/>
      <c r="D488" s="13"/>
      <c r="E488" s="13"/>
      <c r="F488" s="13"/>
      <c r="G488" s="1"/>
      <c r="H488" s="1"/>
    </row>
    <row r="489" spans="1:8">
      <c r="A489" s="1"/>
      <c r="D489" s="13"/>
      <c r="E489" s="13"/>
      <c r="F489" s="13"/>
      <c r="G489" s="1"/>
      <c r="H489" s="1"/>
    </row>
    <row r="490" spans="1:8">
      <c r="A490" s="1"/>
      <c r="D490" s="13"/>
      <c r="E490" s="13"/>
      <c r="F490" s="13"/>
      <c r="G490" s="1"/>
      <c r="H490" s="1"/>
    </row>
    <row r="491" spans="1:8">
      <c r="A491" s="1"/>
      <c r="D491" s="13"/>
      <c r="E491" s="13"/>
      <c r="F491" s="13"/>
      <c r="G491" s="1"/>
      <c r="H491" s="1"/>
    </row>
    <row r="492" spans="1:8">
      <c r="A492" s="1"/>
      <c r="D492" s="13"/>
      <c r="E492" s="13"/>
      <c r="F492" s="13"/>
      <c r="G492" s="1"/>
      <c r="H492" s="1"/>
    </row>
    <row r="493" spans="1:8">
      <c r="A493" s="1"/>
      <c r="D493" s="13"/>
      <c r="E493" s="13"/>
      <c r="F493" s="13"/>
      <c r="G493" s="1"/>
      <c r="H493" s="1"/>
    </row>
    <row r="494" spans="1:8">
      <c r="A494" s="1"/>
      <c r="D494" s="13"/>
      <c r="E494" s="13"/>
      <c r="F494" s="13"/>
      <c r="G494" s="1"/>
      <c r="H494" s="1"/>
    </row>
    <row r="495" spans="1:8">
      <c r="A495" s="1"/>
      <c r="D495" s="13"/>
      <c r="E495" s="13"/>
      <c r="F495" s="13"/>
      <c r="G495" s="1"/>
      <c r="H495" s="1"/>
    </row>
    <row r="496" spans="1:8">
      <c r="A496" s="1"/>
      <c r="D496" s="13"/>
      <c r="E496" s="13"/>
      <c r="F496" s="13"/>
      <c r="G496" s="1"/>
      <c r="H496" s="1"/>
    </row>
    <row r="497" spans="1:8">
      <c r="A497" s="1"/>
      <c r="D497" s="13"/>
      <c r="E497" s="13"/>
      <c r="F497" s="13"/>
      <c r="G497" s="1"/>
      <c r="H497" s="1"/>
    </row>
    <row r="498" spans="1:8">
      <c r="A498" s="1"/>
      <c r="D498" s="13"/>
      <c r="E498" s="13"/>
      <c r="F498" s="13"/>
      <c r="G498" s="1"/>
      <c r="H498" s="1"/>
    </row>
    <row r="499" spans="1:8">
      <c r="A499" s="1"/>
      <c r="D499" s="13"/>
      <c r="E499" s="13"/>
      <c r="F499" s="13"/>
      <c r="G499" s="1"/>
      <c r="H499" s="1"/>
    </row>
    <row r="500" spans="1:8">
      <c r="A500" s="1"/>
      <c r="D500" s="13"/>
      <c r="E500" s="13"/>
      <c r="F500" s="13"/>
      <c r="G500" s="1"/>
      <c r="H500" s="1"/>
    </row>
    <row r="501" spans="1:8">
      <c r="A501" s="1"/>
      <c r="D501" s="13"/>
      <c r="E501" s="13"/>
      <c r="F501" s="13"/>
      <c r="G501" s="1"/>
      <c r="H501" s="1"/>
    </row>
    <row r="502" spans="1:8">
      <c r="A502" s="1"/>
      <c r="D502" s="13"/>
      <c r="E502" s="13"/>
      <c r="F502" s="13"/>
      <c r="G502" s="1"/>
      <c r="H502" s="1"/>
    </row>
    <row r="503" spans="1:8">
      <c r="A503" s="1"/>
      <c r="D503" s="13"/>
      <c r="E503" s="13"/>
      <c r="F503" s="13"/>
      <c r="G503" s="1"/>
      <c r="H503" s="1"/>
    </row>
    <row r="504" spans="1:8">
      <c r="A504" s="1"/>
      <c r="D504" s="13"/>
      <c r="E504" s="13"/>
      <c r="F504" s="13"/>
      <c r="G504" s="1"/>
      <c r="H504" s="1"/>
    </row>
    <row r="505" spans="1:8">
      <c r="A505" s="1"/>
      <c r="D505" s="13"/>
      <c r="E505" s="13"/>
      <c r="F505" s="13"/>
      <c r="G505" s="1"/>
      <c r="H505" s="1"/>
    </row>
    <row r="506" spans="1:8">
      <c r="A506" s="1"/>
      <c r="D506" s="13"/>
      <c r="E506" s="13"/>
      <c r="F506" s="13"/>
      <c r="G506" s="1"/>
      <c r="H506" s="1"/>
    </row>
    <row r="507" spans="1:8">
      <c r="A507" s="1"/>
      <c r="D507" s="13"/>
      <c r="E507" s="13"/>
      <c r="F507" s="13"/>
      <c r="G507" s="1"/>
      <c r="H507" s="1"/>
    </row>
    <row r="508" spans="1:8">
      <c r="A508" s="1"/>
      <c r="D508" s="13"/>
      <c r="E508" s="13"/>
      <c r="F508" s="13"/>
      <c r="G508" s="1"/>
      <c r="H508" s="1"/>
    </row>
    <row r="509" spans="1:8">
      <c r="A509" s="1"/>
      <c r="D509" s="13"/>
      <c r="E509" s="13"/>
      <c r="F509" s="13"/>
      <c r="G509" s="1"/>
      <c r="H509" s="1"/>
    </row>
    <row r="510" spans="1:8">
      <c r="A510" s="1"/>
      <c r="D510" s="13"/>
      <c r="E510" s="13"/>
      <c r="F510" s="13"/>
      <c r="G510" s="1"/>
      <c r="H510" s="1"/>
    </row>
    <row r="511" spans="1:8">
      <c r="A511" s="1"/>
      <c r="D511" s="13"/>
      <c r="E511" s="13"/>
      <c r="F511" s="13"/>
      <c r="G511" s="1"/>
      <c r="H511" s="1"/>
    </row>
    <row r="512" spans="1:8">
      <c r="A512" s="1"/>
      <c r="D512" s="13"/>
      <c r="E512" s="13"/>
      <c r="F512" s="13"/>
      <c r="G512" s="1"/>
      <c r="H512" s="1"/>
    </row>
    <row r="513" spans="1:8">
      <c r="A513" s="1"/>
      <c r="D513" s="13"/>
      <c r="E513" s="13"/>
      <c r="F513" s="13"/>
      <c r="G513" s="1"/>
      <c r="H513" s="1"/>
    </row>
    <row r="514" spans="1:8">
      <c r="A514" s="1"/>
      <c r="D514" s="13"/>
      <c r="E514" s="13"/>
      <c r="F514" s="13"/>
      <c r="G514" s="1"/>
      <c r="H514" s="1"/>
    </row>
    <row r="515" spans="1:8">
      <c r="A515" s="1"/>
      <c r="D515" s="13"/>
      <c r="E515" s="13"/>
      <c r="F515" s="13"/>
      <c r="G515" s="1"/>
      <c r="H515" s="1"/>
    </row>
    <row r="516" spans="1:8">
      <c r="A516" s="1"/>
      <c r="D516" s="13"/>
      <c r="E516" s="13"/>
      <c r="F516" s="13"/>
      <c r="G516" s="1"/>
      <c r="H516" s="1"/>
    </row>
    <row r="517" spans="1:8">
      <c r="A517" s="1"/>
      <c r="D517" s="13"/>
      <c r="E517" s="13"/>
      <c r="F517" s="13"/>
      <c r="G517" s="1"/>
      <c r="H517" s="1"/>
    </row>
    <row r="518" spans="1:8">
      <c r="A518" s="1"/>
      <c r="D518" s="13"/>
      <c r="E518" s="13"/>
      <c r="F518" s="13"/>
      <c r="G518" s="1"/>
      <c r="H518" s="1"/>
    </row>
    <row r="519" spans="1:8">
      <c r="A519" s="1"/>
      <c r="D519" s="13"/>
      <c r="E519" s="13"/>
      <c r="F519" s="13"/>
      <c r="G519" s="1"/>
      <c r="H519" s="1"/>
    </row>
    <row r="520" spans="1:8">
      <c r="A520" s="1"/>
      <c r="D520" s="13"/>
      <c r="E520" s="13"/>
      <c r="F520" s="13"/>
      <c r="G520" s="1"/>
      <c r="H520" s="1"/>
    </row>
    <row r="521" spans="1:8">
      <c r="A521" s="1"/>
      <c r="D521" s="13"/>
      <c r="E521" s="13"/>
      <c r="F521" s="13"/>
      <c r="G521" s="1"/>
      <c r="H521" s="1"/>
    </row>
    <row r="522" spans="1:8">
      <c r="A522" s="1"/>
      <c r="D522" s="13"/>
      <c r="E522" s="13"/>
      <c r="F522" s="13"/>
      <c r="G522" s="1"/>
      <c r="H522" s="1"/>
    </row>
    <row r="523" spans="1:8">
      <c r="A523" s="1"/>
      <c r="D523" s="13"/>
      <c r="E523" s="13"/>
      <c r="F523" s="13"/>
      <c r="G523" s="1"/>
      <c r="H523" s="1"/>
    </row>
    <row r="524" spans="1:8">
      <c r="A524" s="1"/>
      <c r="D524" s="13"/>
      <c r="E524" s="13"/>
      <c r="F524" s="13"/>
      <c r="G524" s="1"/>
      <c r="H524" s="1"/>
    </row>
    <row r="525" spans="1:8">
      <c r="A525" s="1"/>
      <c r="D525" s="13"/>
      <c r="E525" s="13"/>
      <c r="F525" s="13"/>
      <c r="G525" s="1"/>
      <c r="H525" s="1"/>
    </row>
    <row r="526" spans="1:8">
      <c r="A526" s="1"/>
      <c r="D526" s="13"/>
      <c r="E526" s="13"/>
      <c r="F526" s="13"/>
      <c r="G526" s="1"/>
      <c r="H526" s="1"/>
    </row>
    <row r="527" spans="1:8">
      <c r="A527" s="1"/>
      <c r="D527" s="13"/>
      <c r="E527" s="13"/>
      <c r="F527" s="13"/>
      <c r="G527" s="1"/>
      <c r="H527" s="1"/>
    </row>
    <row r="528" spans="1:8">
      <c r="A528" s="1"/>
      <c r="D528" s="13"/>
      <c r="E528" s="13"/>
      <c r="F528" s="13"/>
      <c r="G528" s="1"/>
      <c r="H528" s="1"/>
    </row>
    <row r="529" spans="1:8">
      <c r="A529" s="1"/>
      <c r="D529" s="13"/>
      <c r="E529" s="13"/>
      <c r="F529" s="13"/>
      <c r="G529" s="1"/>
      <c r="H529" s="1"/>
    </row>
    <row r="530" spans="1:8">
      <c r="A530" s="1"/>
      <c r="D530" s="13"/>
      <c r="E530" s="13"/>
      <c r="F530" s="13"/>
      <c r="G530" s="1"/>
      <c r="H530" s="1"/>
    </row>
    <row r="531" spans="1:8">
      <c r="A531" s="1"/>
      <c r="D531" s="13"/>
      <c r="E531" s="13"/>
      <c r="F531" s="13"/>
      <c r="G531" s="1"/>
      <c r="H531" s="1"/>
    </row>
    <row r="532" spans="1:8">
      <c r="A532" s="1"/>
      <c r="D532" s="13"/>
      <c r="E532" s="13"/>
      <c r="F532" s="13"/>
      <c r="G532" s="1"/>
      <c r="H532" s="1"/>
    </row>
    <row r="533" spans="1:8">
      <c r="A533" s="1"/>
      <c r="D533" s="13"/>
      <c r="E533" s="13"/>
      <c r="F533" s="13"/>
      <c r="G533" s="1"/>
      <c r="H533" s="1"/>
    </row>
    <row r="534" spans="1:8">
      <c r="A534" s="1"/>
      <c r="D534" s="13"/>
      <c r="E534" s="13"/>
      <c r="F534" s="13"/>
      <c r="G534" s="1"/>
      <c r="H534" s="1"/>
    </row>
    <row r="535" spans="1:8">
      <c r="A535" s="1"/>
      <c r="D535" s="13"/>
      <c r="E535" s="13"/>
      <c r="F535" s="13"/>
      <c r="G535" s="1"/>
      <c r="H535" s="1"/>
    </row>
    <row r="536" spans="1:8">
      <c r="A536" s="1"/>
      <c r="D536" s="13"/>
      <c r="E536" s="13"/>
      <c r="F536" s="13"/>
      <c r="G536" s="1"/>
      <c r="H536" s="1"/>
    </row>
    <row r="537" spans="1:8">
      <c r="A537" s="1"/>
      <c r="D537" s="13"/>
      <c r="E537" s="13"/>
      <c r="F537" s="13"/>
      <c r="G537" s="1"/>
      <c r="H537" s="1"/>
    </row>
    <row r="538" spans="1:8">
      <c r="A538" s="1"/>
      <c r="D538" s="13"/>
      <c r="E538" s="13"/>
      <c r="F538" s="13"/>
      <c r="G538" s="1"/>
      <c r="H538" s="1"/>
    </row>
    <row r="539" spans="1:8">
      <c r="A539" s="1"/>
      <c r="D539" s="13"/>
      <c r="E539" s="13"/>
      <c r="F539" s="13"/>
      <c r="G539" s="1"/>
      <c r="H539" s="1"/>
    </row>
    <row r="540" spans="1:8">
      <c r="A540" s="1"/>
      <c r="D540" s="13"/>
      <c r="E540" s="13"/>
      <c r="F540" s="13"/>
      <c r="G540" s="1"/>
      <c r="H540" s="1"/>
    </row>
    <row r="541" spans="1:8">
      <c r="A541" s="1"/>
      <c r="D541" s="13"/>
      <c r="E541" s="13"/>
      <c r="F541" s="13"/>
      <c r="G541" s="1"/>
      <c r="H541" s="1"/>
    </row>
    <row r="542" spans="1:8">
      <c r="A542" s="1"/>
      <c r="D542" s="13"/>
      <c r="E542" s="13"/>
      <c r="F542" s="13"/>
      <c r="G542" s="1"/>
      <c r="H542" s="1"/>
    </row>
    <row r="543" spans="1:8">
      <c r="A543" s="1"/>
      <c r="D543" s="13"/>
      <c r="E543" s="13"/>
      <c r="F543" s="13"/>
      <c r="G543" s="1"/>
      <c r="H543" s="1"/>
    </row>
    <row r="544" spans="1:8">
      <c r="A544" s="1"/>
      <c r="D544" s="13"/>
      <c r="E544" s="13"/>
      <c r="F544" s="13"/>
      <c r="G544" s="1"/>
      <c r="H544" s="1"/>
    </row>
    <row r="545" spans="1:8">
      <c r="A545" s="1"/>
      <c r="D545" s="13"/>
      <c r="E545" s="13"/>
      <c r="F545" s="13"/>
      <c r="G545" s="1"/>
      <c r="H545" s="1"/>
    </row>
    <row r="546" spans="1:8">
      <c r="A546" s="1"/>
      <c r="D546" s="13"/>
      <c r="E546" s="13"/>
      <c r="F546" s="13"/>
      <c r="G546" s="1"/>
      <c r="H546" s="1"/>
    </row>
    <row r="547" spans="1:8">
      <c r="A547" s="1"/>
      <c r="D547" s="13"/>
      <c r="E547" s="13"/>
      <c r="F547" s="13"/>
      <c r="G547" s="1"/>
      <c r="H547" s="1"/>
    </row>
    <row r="548" spans="1:8">
      <c r="A548" s="1"/>
      <c r="D548" s="13"/>
      <c r="E548" s="13"/>
      <c r="F548" s="13"/>
      <c r="G548" s="1"/>
      <c r="H548" s="1"/>
    </row>
    <row r="549" spans="1:8">
      <c r="A549" s="1"/>
      <c r="D549" s="13"/>
      <c r="E549" s="13"/>
      <c r="F549" s="13"/>
      <c r="G549" s="1"/>
      <c r="H549" s="1"/>
    </row>
    <row r="550" spans="1:8">
      <c r="A550" s="1"/>
      <c r="D550" s="13"/>
      <c r="E550" s="13"/>
      <c r="F550" s="13"/>
      <c r="G550" s="1"/>
      <c r="H550" s="1"/>
    </row>
    <row r="551" spans="1:8">
      <c r="A551" s="1"/>
      <c r="D551" s="13"/>
      <c r="E551" s="13"/>
      <c r="F551" s="13"/>
      <c r="G551" s="1"/>
      <c r="H551" s="1"/>
    </row>
    <row r="552" spans="1:8">
      <c r="A552" s="1"/>
      <c r="D552" s="13"/>
      <c r="E552" s="13"/>
      <c r="F552" s="13"/>
      <c r="G552" s="1"/>
      <c r="H552" s="1"/>
    </row>
    <row r="553" spans="1:8">
      <c r="A553" s="1"/>
      <c r="D553" s="13"/>
      <c r="E553" s="13"/>
      <c r="F553" s="13"/>
      <c r="G553" s="1"/>
      <c r="H553" s="1"/>
    </row>
    <row r="554" spans="1:8">
      <c r="A554" s="1"/>
      <c r="D554" s="13"/>
      <c r="E554" s="13"/>
      <c r="F554" s="13"/>
      <c r="G554" s="1"/>
      <c r="H554" s="1"/>
    </row>
    <row r="555" spans="1:8">
      <c r="A555" s="1"/>
      <c r="D555" s="13"/>
      <c r="E555" s="13"/>
      <c r="F555" s="13"/>
      <c r="G555" s="1"/>
      <c r="H555" s="1"/>
    </row>
    <row r="556" spans="1:8">
      <c r="A556" s="1"/>
      <c r="D556" s="13"/>
      <c r="E556" s="13"/>
      <c r="F556" s="13"/>
      <c r="G556" s="1"/>
      <c r="H556" s="1"/>
    </row>
    <row r="557" spans="1:8">
      <c r="A557" s="1"/>
      <c r="D557" s="13"/>
      <c r="E557" s="13"/>
      <c r="F557" s="13"/>
      <c r="G557" s="1"/>
      <c r="H557" s="1"/>
    </row>
    <row r="558" spans="1:8">
      <c r="A558" s="1"/>
      <c r="D558" s="13"/>
      <c r="E558" s="13"/>
      <c r="F558" s="13"/>
      <c r="G558" s="1"/>
      <c r="H558" s="1"/>
    </row>
    <row r="559" spans="1:8">
      <c r="A559" s="1"/>
      <c r="D559" s="13"/>
      <c r="E559" s="13"/>
      <c r="F559" s="13"/>
      <c r="G559" s="1"/>
      <c r="H559" s="1"/>
    </row>
    <row r="560" spans="1:8">
      <c r="A560" s="1"/>
      <c r="D560" s="13"/>
      <c r="E560" s="13"/>
      <c r="F560" s="13"/>
      <c r="G560" s="1"/>
      <c r="H560" s="1"/>
    </row>
    <row r="561" spans="1:8">
      <c r="A561" s="1"/>
      <c r="D561" s="13"/>
      <c r="E561" s="13"/>
      <c r="F561" s="13"/>
      <c r="G561" s="1"/>
      <c r="H561" s="1"/>
    </row>
    <row r="562" spans="1:8">
      <c r="A562" s="1"/>
      <c r="D562" s="13"/>
      <c r="E562" s="13"/>
      <c r="F562" s="13"/>
      <c r="G562" s="1"/>
      <c r="H562" s="1"/>
    </row>
    <row r="563" spans="1:8">
      <c r="A563" s="1"/>
      <c r="D563" s="13"/>
      <c r="E563" s="13"/>
      <c r="F563" s="13"/>
      <c r="G563" s="1"/>
      <c r="H563" s="1"/>
    </row>
    <row r="564" spans="1:8">
      <c r="A564" s="1"/>
      <c r="D564" s="13"/>
      <c r="E564" s="13"/>
      <c r="F564" s="13"/>
      <c r="G564" s="1"/>
      <c r="H564" s="1"/>
    </row>
    <row r="565" spans="1:8">
      <c r="A565" s="1"/>
      <c r="D565" s="13"/>
      <c r="E565" s="13"/>
      <c r="F565" s="13"/>
      <c r="G565" s="1"/>
      <c r="H565" s="1"/>
    </row>
    <row r="566" spans="1:8">
      <c r="A566" s="1"/>
      <c r="D566" s="13"/>
      <c r="E566" s="13"/>
      <c r="F566" s="13"/>
      <c r="G566" s="1"/>
      <c r="H566" s="1"/>
    </row>
    <row r="567" spans="1:8">
      <c r="A567" s="1"/>
      <c r="D567" s="13"/>
      <c r="E567" s="13"/>
      <c r="F567" s="13"/>
      <c r="G567" s="1"/>
      <c r="H567" s="1"/>
    </row>
    <row r="568" spans="1:8">
      <c r="A568" s="1"/>
      <c r="D568" s="13"/>
      <c r="E568" s="13"/>
      <c r="F568" s="13"/>
      <c r="G568" s="1"/>
      <c r="H568" s="1"/>
    </row>
    <row r="569" spans="1:8">
      <c r="A569" s="1"/>
      <c r="D569" s="13"/>
      <c r="E569" s="13"/>
      <c r="F569" s="13"/>
      <c r="G569" s="1"/>
      <c r="H569" s="1"/>
    </row>
    <row r="570" spans="1:8">
      <c r="A570" s="1"/>
      <c r="D570" s="13"/>
      <c r="E570" s="13"/>
      <c r="F570" s="13"/>
      <c r="G570" s="1"/>
      <c r="H570" s="1"/>
    </row>
    <row r="571" spans="1:8">
      <c r="A571" s="1"/>
      <c r="D571" s="13"/>
      <c r="E571" s="13"/>
      <c r="F571" s="13"/>
      <c r="G571" s="1"/>
      <c r="H571" s="1"/>
    </row>
    <row r="572" spans="1:8">
      <c r="A572" s="1"/>
      <c r="D572" s="13"/>
      <c r="E572" s="13"/>
      <c r="F572" s="13"/>
      <c r="G572" s="1"/>
      <c r="H572" s="1"/>
    </row>
    <row r="573" spans="1:8">
      <c r="A573" s="1"/>
      <c r="D573" s="13"/>
      <c r="E573" s="13"/>
      <c r="F573" s="13"/>
      <c r="G573" s="1"/>
      <c r="H573" s="1"/>
    </row>
    <row r="574" spans="1:8">
      <c r="A574" s="1"/>
      <c r="D574" s="13"/>
      <c r="E574" s="13"/>
      <c r="F574" s="13"/>
      <c r="G574" s="1"/>
      <c r="H574" s="1"/>
    </row>
    <row r="575" spans="1:8">
      <c r="A575" s="1"/>
      <c r="D575" s="13"/>
      <c r="E575" s="13"/>
      <c r="F575" s="13"/>
      <c r="G575" s="1"/>
      <c r="H575" s="1"/>
    </row>
    <row r="576" spans="1:8">
      <c r="A576" s="1"/>
      <c r="D576" s="13"/>
      <c r="E576" s="13"/>
      <c r="F576" s="13"/>
      <c r="G576" s="1"/>
      <c r="H576" s="1"/>
    </row>
    <row r="577" spans="1:8">
      <c r="A577" s="1"/>
      <c r="D577" s="13"/>
      <c r="E577" s="13"/>
      <c r="F577" s="13"/>
      <c r="G577" s="1"/>
      <c r="H577" s="1"/>
    </row>
    <row r="578" spans="1:8">
      <c r="A578" s="1"/>
      <c r="D578" s="13"/>
      <c r="E578" s="13"/>
      <c r="F578" s="13"/>
      <c r="G578" s="1"/>
      <c r="H578" s="1"/>
    </row>
    <row r="579" spans="1:8">
      <c r="A579" s="1"/>
      <c r="D579" s="13"/>
      <c r="E579" s="13"/>
      <c r="F579" s="13"/>
      <c r="G579" s="1"/>
      <c r="H579" s="1"/>
    </row>
    <row r="580" spans="1:8">
      <c r="A580" s="1"/>
      <c r="D580" s="13"/>
      <c r="E580" s="13"/>
      <c r="F580" s="13"/>
      <c r="G580" s="1"/>
      <c r="H580" s="1"/>
    </row>
    <row r="581" spans="1:8">
      <c r="A581" s="1"/>
      <c r="D581" s="13"/>
      <c r="E581" s="13"/>
      <c r="F581" s="13"/>
      <c r="G581" s="1"/>
      <c r="H581" s="1"/>
    </row>
    <row r="582" spans="1:8">
      <c r="A582" s="1"/>
      <c r="D582" s="13"/>
      <c r="E582" s="13"/>
      <c r="F582" s="13"/>
      <c r="G582" s="1"/>
      <c r="H582" s="1"/>
    </row>
    <row r="583" spans="1:8">
      <c r="A583" s="1"/>
      <c r="D583" s="13"/>
      <c r="E583" s="13"/>
      <c r="F583" s="13"/>
      <c r="G583" s="1"/>
      <c r="H583" s="1"/>
    </row>
    <row r="584" spans="1:8">
      <c r="A584" s="1"/>
      <c r="D584" s="13"/>
      <c r="E584" s="13"/>
      <c r="F584" s="13"/>
      <c r="G584" s="1"/>
      <c r="H584" s="1"/>
    </row>
    <row r="585" spans="1:8">
      <c r="A585" s="1"/>
      <c r="D585" s="13"/>
      <c r="E585" s="13"/>
      <c r="F585" s="13"/>
      <c r="G585" s="1"/>
      <c r="H585" s="1"/>
    </row>
    <row r="586" spans="1:8">
      <c r="A586" s="1"/>
      <c r="D586" s="13"/>
      <c r="E586" s="13"/>
      <c r="F586" s="13"/>
      <c r="G586" s="1"/>
      <c r="H586" s="1"/>
    </row>
    <row r="587" spans="1:8">
      <c r="A587" s="1"/>
      <c r="D587" s="13"/>
      <c r="E587" s="13"/>
      <c r="F587" s="13"/>
      <c r="G587" s="1"/>
      <c r="H587" s="1"/>
    </row>
    <row r="588" spans="1:8">
      <c r="A588" s="1"/>
      <c r="D588" s="13"/>
      <c r="E588" s="13"/>
      <c r="F588" s="13"/>
      <c r="G588" s="1"/>
      <c r="H588" s="1"/>
    </row>
    <row r="589" spans="1:8">
      <c r="A589" s="1"/>
      <c r="D589" s="13"/>
      <c r="E589" s="13"/>
      <c r="F589" s="13"/>
      <c r="G589" s="1"/>
      <c r="H589" s="1"/>
    </row>
    <row r="590" spans="1:8">
      <c r="A590" s="1"/>
      <c r="D590" s="13"/>
      <c r="E590" s="13"/>
      <c r="F590" s="13"/>
      <c r="G590" s="1"/>
      <c r="H590" s="1"/>
    </row>
    <row r="591" spans="1:8">
      <c r="A591" s="1"/>
      <c r="D591" s="13"/>
      <c r="E591" s="13"/>
      <c r="F591" s="13"/>
      <c r="G591" s="1"/>
      <c r="H591" s="1"/>
    </row>
    <row r="592" spans="1:8">
      <c r="A592" s="1"/>
      <c r="D592" s="13"/>
      <c r="E592" s="13"/>
      <c r="F592" s="13"/>
      <c r="G592" s="1"/>
      <c r="H592" s="1"/>
    </row>
    <row r="593" spans="1:8">
      <c r="A593" s="1"/>
      <c r="D593" s="13"/>
      <c r="E593" s="13"/>
      <c r="F593" s="13"/>
      <c r="G593" s="1"/>
      <c r="H593" s="1"/>
    </row>
    <row r="594" spans="1:8">
      <c r="A594" s="1"/>
      <c r="D594" s="13"/>
      <c r="E594" s="13"/>
      <c r="F594" s="13"/>
      <c r="G594" s="1"/>
      <c r="H594" s="1"/>
    </row>
    <row r="595" spans="1:8">
      <c r="A595" s="1"/>
      <c r="D595" s="13"/>
      <c r="E595" s="13"/>
      <c r="F595" s="13"/>
      <c r="G595" s="1"/>
      <c r="H595" s="1"/>
    </row>
    <row r="596" spans="1:8">
      <c r="A596" s="1"/>
      <c r="D596" s="13"/>
      <c r="E596" s="13"/>
      <c r="F596" s="13"/>
      <c r="G596" s="1"/>
      <c r="H596" s="1"/>
    </row>
    <row r="597" spans="1:8">
      <c r="A597" s="1"/>
      <c r="D597" s="13"/>
      <c r="E597" s="13"/>
      <c r="F597" s="13"/>
      <c r="G597" s="1"/>
      <c r="H597" s="1"/>
    </row>
    <row r="598" spans="1:8">
      <c r="A598" s="1"/>
      <c r="D598" s="13"/>
      <c r="E598" s="13"/>
      <c r="F598" s="13"/>
      <c r="G598" s="1"/>
      <c r="H598" s="1"/>
    </row>
    <row r="599" spans="1:8">
      <c r="A599" s="1"/>
      <c r="D599" s="13"/>
      <c r="E599" s="13"/>
      <c r="F599" s="13"/>
      <c r="G599" s="1"/>
      <c r="H599" s="1"/>
    </row>
    <row r="600" spans="1:8">
      <c r="A600" s="1"/>
      <c r="D600" s="13"/>
      <c r="E600" s="13"/>
      <c r="F600" s="13"/>
      <c r="G600" s="1"/>
      <c r="H600" s="1"/>
    </row>
    <row r="601" spans="1:8">
      <c r="A601" s="1"/>
      <c r="D601" s="13"/>
      <c r="E601" s="13"/>
      <c r="F601" s="13"/>
      <c r="G601" s="1"/>
      <c r="H601" s="1"/>
    </row>
    <row r="602" spans="1:8">
      <c r="A602" s="1"/>
      <c r="D602" s="13"/>
      <c r="E602" s="13"/>
      <c r="F602" s="13"/>
      <c r="G602" s="1"/>
      <c r="H602" s="1"/>
    </row>
    <row r="603" spans="1:8">
      <c r="A603" s="1"/>
      <c r="D603" s="13"/>
      <c r="E603" s="13"/>
      <c r="F603" s="13"/>
      <c r="G603" s="1"/>
      <c r="H603" s="1"/>
    </row>
    <row r="604" spans="1:8">
      <c r="A604" s="1"/>
      <c r="D604" s="13"/>
      <c r="E604" s="13"/>
      <c r="F604" s="13"/>
      <c r="G604" s="1"/>
      <c r="H604" s="1"/>
    </row>
    <row r="605" spans="1:8">
      <c r="A605" s="1"/>
      <c r="D605" s="13"/>
      <c r="E605" s="13"/>
      <c r="F605" s="13"/>
      <c r="G605" s="1"/>
      <c r="H605" s="1"/>
    </row>
    <row r="606" spans="1:8">
      <c r="A606" s="1"/>
      <c r="D606" s="13"/>
      <c r="E606" s="13"/>
      <c r="F606" s="13"/>
      <c r="G606" s="1"/>
      <c r="H606" s="1"/>
    </row>
    <row r="607" spans="1:8">
      <c r="A607" s="1"/>
      <c r="D607" s="13"/>
      <c r="E607" s="13"/>
      <c r="F607" s="13"/>
      <c r="G607" s="1"/>
      <c r="H607" s="1"/>
    </row>
    <row r="608" spans="1:8">
      <c r="A608" s="1"/>
      <c r="D608" s="13"/>
      <c r="E608" s="13"/>
      <c r="F608" s="13"/>
      <c r="G608" s="1"/>
      <c r="H608" s="1"/>
    </row>
    <row r="609" spans="1:8">
      <c r="A609" s="1"/>
      <c r="D609" s="13"/>
      <c r="E609" s="13"/>
      <c r="F609" s="13"/>
      <c r="G609" s="1"/>
      <c r="H609" s="1"/>
    </row>
    <row r="610" spans="1:8">
      <c r="A610" s="1"/>
      <c r="D610" s="13"/>
      <c r="E610" s="13"/>
      <c r="F610" s="13"/>
      <c r="G610" s="1"/>
      <c r="H610" s="1"/>
    </row>
    <row r="611" spans="1:8">
      <c r="A611" s="1"/>
      <c r="D611" s="13"/>
      <c r="E611" s="13"/>
      <c r="F611" s="13"/>
      <c r="G611" s="1"/>
      <c r="H611" s="1"/>
    </row>
    <row r="612" spans="1:8">
      <c r="A612" s="1"/>
      <c r="D612" s="13"/>
      <c r="E612" s="13"/>
      <c r="F612" s="13"/>
      <c r="G612" s="1"/>
      <c r="H612" s="1"/>
    </row>
    <row r="613" spans="1:8">
      <c r="A613" s="1"/>
      <c r="D613" s="13"/>
      <c r="E613" s="13"/>
      <c r="F613" s="13"/>
      <c r="G613" s="1"/>
      <c r="H613" s="1"/>
    </row>
    <row r="614" spans="1:8">
      <c r="A614" s="1"/>
      <c r="D614" s="13"/>
      <c r="E614" s="13"/>
      <c r="F614" s="13"/>
      <c r="G614" s="1"/>
      <c r="H614" s="1"/>
    </row>
    <row r="615" spans="1:8">
      <c r="A615" s="1"/>
      <c r="D615" s="13"/>
      <c r="E615" s="13"/>
      <c r="F615" s="13"/>
      <c r="G615" s="1"/>
      <c r="H615" s="1"/>
    </row>
    <row r="616" spans="1:8">
      <c r="A616" s="1"/>
      <c r="D616" s="13"/>
      <c r="E616" s="13"/>
      <c r="F616" s="13"/>
      <c r="G616" s="1"/>
      <c r="H616" s="1"/>
    </row>
    <row r="617" spans="1:8">
      <c r="A617" s="1"/>
      <c r="D617" s="13"/>
      <c r="E617" s="13"/>
      <c r="F617" s="13"/>
      <c r="G617" s="1"/>
      <c r="H617" s="1"/>
    </row>
    <row r="618" spans="1:8">
      <c r="A618" s="1"/>
      <c r="D618" s="13"/>
      <c r="E618" s="13"/>
      <c r="F618" s="13"/>
      <c r="G618" s="1"/>
      <c r="H618" s="1"/>
    </row>
    <row r="619" spans="1:8">
      <c r="A619" s="1"/>
      <c r="D619" s="13"/>
      <c r="E619" s="13"/>
      <c r="F619" s="13"/>
      <c r="G619" s="1"/>
      <c r="H619" s="1"/>
    </row>
    <row r="620" spans="1:8">
      <c r="A620" s="1"/>
      <c r="D620" s="13"/>
      <c r="E620" s="13"/>
      <c r="F620" s="13"/>
      <c r="G620" s="1"/>
      <c r="H620" s="1"/>
    </row>
    <row r="621" spans="1:8">
      <c r="A621" s="1"/>
      <c r="D621" s="13"/>
      <c r="E621" s="13"/>
      <c r="F621" s="13"/>
      <c r="G621" s="1"/>
      <c r="H621" s="1"/>
    </row>
    <row r="622" spans="1:8">
      <c r="A622" s="1"/>
      <c r="D622" s="13"/>
      <c r="E622" s="13"/>
      <c r="F622" s="13"/>
      <c r="G622" s="1"/>
      <c r="H622" s="1"/>
    </row>
    <row r="623" spans="1:8">
      <c r="A623" s="1"/>
      <c r="D623" s="13"/>
      <c r="E623" s="13"/>
      <c r="F623" s="13"/>
      <c r="G623" s="1"/>
      <c r="H623" s="1"/>
    </row>
    <row r="624" spans="1:8">
      <c r="A624" s="1"/>
      <c r="D624" s="13"/>
      <c r="E624" s="13"/>
      <c r="F624" s="13"/>
      <c r="G624" s="1"/>
      <c r="H624" s="1"/>
    </row>
    <row r="625" spans="1:8">
      <c r="A625" s="1"/>
      <c r="D625" s="13"/>
      <c r="E625" s="13"/>
      <c r="F625" s="13"/>
      <c r="G625" s="1"/>
      <c r="H625" s="1"/>
    </row>
    <row r="626" spans="1:8">
      <c r="A626" s="1"/>
      <c r="D626" s="13"/>
      <c r="E626" s="13"/>
      <c r="F626" s="13"/>
      <c r="G626" s="1"/>
      <c r="H626" s="1"/>
    </row>
    <row r="627" spans="1:8">
      <c r="A627" s="1"/>
      <c r="D627" s="13"/>
      <c r="E627" s="13"/>
      <c r="F627" s="13"/>
      <c r="G627" s="1"/>
      <c r="H627" s="1"/>
    </row>
    <row r="628" spans="1:8">
      <c r="A628" s="1"/>
      <c r="D628" s="13"/>
      <c r="E628" s="13"/>
      <c r="F628" s="13"/>
      <c r="G628" s="1"/>
      <c r="H628" s="1"/>
    </row>
    <row r="629" spans="1:8">
      <c r="A629" s="1"/>
      <c r="D629" s="13"/>
      <c r="E629" s="13"/>
      <c r="F629" s="13"/>
      <c r="G629" s="1"/>
      <c r="H629" s="1"/>
    </row>
    <row r="630" spans="1:8">
      <c r="A630" s="1"/>
      <c r="D630" s="13"/>
      <c r="E630" s="13"/>
      <c r="F630" s="13"/>
      <c r="G630" s="1"/>
      <c r="H630" s="1"/>
    </row>
    <row r="631" spans="1:8">
      <c r="A631" s="1"/>
      <c r="D631" s="13"/>
      <c r="E631" s="13"/>
      <c r="F631" s="13"/>
      <c r="G631" s="1"/>
      <c r="H631" s="1"/>
    </row>
    <row r="632" spans="1:8">
      <c r="A632" s="1"/>
      <c r="D632" s="13"/>
      <c r="E632" s="13"/>
      <c r="F632" s="13"/>
      <c r="G632" s="1"/>
      <c r="H632" s="1"/>
    </row>
    <row r="633" spans="1:8">
      <c r="A633" s="1"/>
      <c r="D633" s="13"/>
      <c r="E633" s="13"/>
      <c r="F633" s="13"/>
      <c r="G633" s="1"/>
      <c r="H633" s="1"/>
    </row>
    <row r="634" spans="1:8">
      <c r="A634" s="1"/>
      <c r="D634" s="13"/>
      <c r="E634" s="13"/>
      <c r="F634" s="13"/>
      <c r="G634" s="1"/>
      <c r="H634" s="1"/>
    </row>
    <row r="635" spans="1:8">
      <c r="A635" s="1"/>
      <c r="D635" s="13"/>
      <c r="E635" s="13"/>
      <c r="F635" s="13"/>
      <c r="G635" s="1"/>
      <c r="H635" s="1"/>
    </row>
    <row r="636" spans="1:8">
      <c r="A636" s="1"/>
      <c r="D636" s="13"/>
      <c r="E636" s="13"/>
      <c r="F636" s="13"/>
      <c r="G636" s="1"/>
      <c r="H636" s="1"/>
    </row>
    <row r="637" spans="1:8">
      <c r="A637" s="1"/>
      <c r="D637" s="13"/>
      <c r="E637" s="13"/>
      <c r="F637" s="13"/>
      <c r="G637" s="1"/>
      <c r="H637" s="1"/>
    </row>
    <row r="638" spans="1:8">
      <c r="A638" s="1"/>
      <c r="D638" s="13"/>
      <c r="E638" s="13"/>
      <c r="F638" s="13"/>
      <c r="G638" s="1"/>
      <c r="H638" s="1"/>
    </row>
    <row r="639" spans="1:8">
      <c r="A639" s="1"/>
      <c r="D639" s="13"/>
      <c r="E639" s="13"/>
      <c r="F639" s="13"/>
      <c r="G639" s="1"/>
      <c r="H639" s="1"/>
    </row>
    <row r="640" spans="1:8">
      <c r="A640" s="1"/>
      <c r="D640" s="13"/>
      <c r="E640" s="13"/>
      <c r="F640" s="13"/>
      <c r="G640" s="1"/>
      <c r="H640" s="1"/>
    </row>
    <row r="641" spans="1:8">
      <c r="A641" s="1"/>
      <c r="D641" s="13"/>
      <c r="E641" s="13"/>
      <c r="F641" s="13"/>
      <c r="G641" s="1"/>
      <c r="H641" s="1"/>
    </row>
    <row r="642" spans="1:8">
      <c r="A642" s="1"/>
      <c r="D642" s="13"/>
      <c r="E642" s="13"/>
      <c r="F642" s="13"/>
      <c r="G642" s="1"/>
      <c r="H642" s="1"/>
    </row>
    <row r="643" spans="1:8">
      <c r="A643" s="1"/>
      <c r="D643" s="13"/>
      <c r="E643" s="13"/>
      <c r="F643" s="13"/>
      <c r="G643" s="1"/>
      <c r="H643" s="1"/>
    </row>
    <row r="644" spans="1:8">
      <c r="A644" s="1"/>
      <c r="D644" s="13"/>
      <c r="E644" s="13"/>
      <c r="F644" s="13"/>
      <c r="G644" s="1"/>
      <c r="H644" s="1"/>
    </row>
    <row r="645" spans="1:8">
      <c r="A645" s="1"/>
      <c r="D645" s="13"/>
      <c r="E645" s="13"/>
      <c r="F645" s="13"/>
      <c r="G645" s="1"/>
      <c r="H645" s="1"/>
    </row>
    <row r="646" spans="1:8">
      <c r="A646" s="1"/>
      <c r="D646" s="13"/>
      <c r="E646" s="13"/>
      <c r="F646" s="13"/>
      <c r="G646" s="1"/>
      <c r="H646" s="1"/>
    </row>
    <row r="647" spans="1:8">
      <c r="A647" s="1"/>
      <c r="D647" s="13"/>
      <c r="E647" s="13"/>
      <c r="F647" s="13"/>
      <c r="G647" s="1"/>
      <c r="H647" s="1"/>
    </row>
    <row r="648" spans="1:8">
      <c r="A648" s="1"/>
      <c r="D648" s="13"/>
      <c r="E648" s="13"/>
      <c r="F648" s="13"/>
      <c r="G648" s="1"/>
      <c r="H648" s="1"/>
    </row>
    <row r="649" spans="1:8">
      <c r="A649" s="1"/>
      <c r="D649" s="13"/>
      <c r="E649" s="13"/>
      <c r="F649" s="13"/>
      <c r="G649" s="1"/>
      <c r="H649" s="1"/>
    </row>
    <row r="650" spans="1:8">
      <c r="A650" s="1"/>
      <c r="D650" s="13"/>
      <c r="E650" s="13"/>
      <c r="F650" s="13"/>
      <c r="G650" s="1"/>
      <c r="H650" s="1"/>
    </row>
    <row r="651" spans="1:8">
      <c r="A651" s="1"/>
      <c r="D651" s="13"/>
      <c r="E651" s="13"/>
      <c r="F651" s="13"/>
      <c r="G651" s="1"/>
      <c r="H651" s="1"/>
    </row>
    <row r="652" spans="1:8">
      <c r="A652" s="1"/>
      <c r="D652" s="13"/>
      <c r="E652" s="13"/>
      <c r="F652" s="13"/>
      <c r="G652" s="1"/>
      <c r="H652" s="1"/>
    </row>
    <row r="653" spans="1:8">
      <c r="A653" s="1"/>
      <c r="D653" s="13"/>
      <c r="E653" s="13"/>
      <c r="F653" s="13"/>
      <c r="G653" s="1"/>
      <c r="H653" s="1"/>
    </row>
    <row r="654" spans="1:8">
      <c r="A654" s="1"/>
      <c r="D654" s="13"/>
      <c r="E654" s="13"/>
      <c r="F654" s="13"/>
      <c r="G654" s="1"/>
      <c r="H654" s="1"/>
    </row>
    <row r="655" spans="1:8">
      <c r="A655" s="1"/>
      <c r="D655" s="13"/>
      <c r="E655" s="13"/>
      <c r="F655" s="13"/>
      <c r="G655" s="1"/>
      <c r="H655" s="1"/>
    </row>
    <row r="656" spans="1:8">
      <c r="A656" s="1"/>
      <c r="D656" s="13"/>
      <c r="E656" s="13"/>
      <c r="F656" s="13"/>
      <c r="G656" s="1"/>
      <c r="H656" s="1"/>
    </row>
    <row r="657" spans="1:8">
      <c r="A657" s="1"/>
      <c r="D657" s="13"/>
      <c r="E657" s="13"/>
      <c r="F657" s="13"/>
      <c r="G657" s="1"/>
      <c r="H657" s="1"/>
    </row>
    <row r="658" spans="1:8">
      <c r="A658" s="1"/>
      <c r="D658" s="13"/>
      <c r="E658" s="13"/>
      <c r="F658" s="13"/>
      <c r="G658" s="1"/>
      <c r="H658" s="1"/>
    </row>
    <row r="659" spans="1:8">
      <c r="A659" s="1"/>
      <c r="D659" s="13"/>
      <c r="E659" s="13"/>
      <c r="F659" s="13"/>
      <c r="G659" s="1"/>
      <c r="H659" s="1"/>
    </row>
    <row r="660" spans="1:8">
      <c r="A660" s="1"/>
      <c r="D660" s="13"/>
      <c r="E660" s="13"/>
      <c r="F660" s="13"/>
      <c r="G660" s="1"/>
      <c r="H660" s="1"/>
    </row>
    <row r="661" spans="1:8">
      <c r="A661" s="1"/>
      <c r="D661" s="13"/>
      <c r="E661" s="13"/>
      <c r="F661" s="13"/>
      <c r="G661" s="1"/>
      <c r="H661" s="1"/>
    </row>
    <row r="662" spans="1:8">
      <c r="A662" s="1"/>
      <c r="D662" s="13"/>
      <c r="E662" s="13"/>
      <c r="F662" s="13"/>
      <c r="G662" s="1"/>
      <c r="H662" s="1"/>
    </row>
    <row r="663" spans="1:8">
      <c r="A663" s="1"/>
      <c r="D663" s="13"/>
      <c r="E663" s="13"/>
      <c r="F663" s="13"/>
      <c r="G663" s="1"/>
      <c r="H663" s="1"/>
    </row>
    <row r="664" spans="1:8">
      <c r="A664" s="1"/>
      <c r="D664" s="13"/>
      <c r="E664" s="13"/>
      <c r="F664" s="13"/>
      <c r="G664" s="1"/>
      <c r="H664" s="1"/>
    </row>
    <row r="665" spans="1:8">
      <c r="A665" s="1"/>
      <c r="D665" s="13"/>
      <c r="E665" s="13"/>
      <c r="F665" s="13"/>
      <c r="G665" s="1"/>
      <c r="H665" s="1"/>
    </row>
    <row r="666" spans="1:8">
      <c r="A666" s="1"/>
      <c r="D666" s="13"/>
      <c r="E666" s="13"/>
      <c r="F666" s="13"/>
      <c r="G666" s="1"/>
      <c r="H666" s="1"/>
    </row>
    <row r="667" spans="1:8">
      <c r="A667" s="1"/>
      <c r="D667" s="13"/>
      <c r="E667" s="13"/>
      <c r="F667" s="13"/>
      <c r="G667" s="1"/>
      <c r="H667" s="1"/>
    </row>
    <row r="668" spans="1:8">
      <c r="A668" s="1"/>
      <c r="D668" s="13"/>
      <c r="E668" s="13"/>
      <c r="F668" s="13"/>
      <c r="G668" s="1"/>
      <c r="H668" s="1"/>
    </row>
    <row r="669" spans="1:8">
      <c r="A669" s="1"/>
      <c r="D669" s="13"/>
      <c r="E669" s="13"/>
      <c r="F669" s="13"/>
      <c r="G669" s="1"/>
      <c r="H669" s="1"/>
    </row>
    <row r="670" spans="1:8">
      <c r="A670" s="1"/>
      <c r="D670" s="13"/>
      <c r="E670" s="13"/>
      <c r="F670" s="13"/>
      <c r="G670" s="1"/>
      <c r="H670" s="1"/>
    </row>
    <row r="671" spans="1:8">
      <c r="A671" s="1"/>
      <c r="D671" s="13"/>
      <c r="E671" s="13"/>
      <c r="F671" s="13"/>
      <c r="G671" s="1"/>
      <c r="H671" s="1"/>
    </row>
    <row r="672" spans="1:8">
      <c r="A672" s="1"/>
      <c r="D672" s="13"/>
      <c r="E672" s="13"/>
      <c r="F672" s="13"/>
      <c r="G672" s="1"/>
      <c r="H672" s="1"/>
    </row>
    <row r="673" spans="1:8">
      <c r="A673" s="1"/>
      <c r="D673" s="13"/>
      <c r="E673" s="13"/>
      <c r="F673" s="13"/>
      <c r="G673" s="1"/>
      <c r="H673" s="1"/>
    </row>
    <row r="674" spans="1:8">
      <c r="A674" s="1"/>
      <c r="D674" s="13"/>
      <c r="E674" s="13"/>
      <c r="F674" s="13"/>
      <c r="G674" s="1"/>
      <c r="H674" s="1"/>
    </row>
    <row r="675" spans="1:8">
      <c r="A675" s="1"/>
      <c r="D675" s="13"/>
      <c r="E675" s="13"/>
      <c r="F675" s="13"/>
      <c r="G675" s="1"/>
      <c r="H675" s="1"/>
    </row>
    <row r="676" spans="1:8">
      <c r="A676" s="1"/>
      <c r="D676" s="13"/>
      <c r="E676" s="13"/>
      <c r="F676" s="13"/>
      <c r="G676" s="1"/>
      <c r="H676" s="1"/>
    </row>
    <row r="677" spans="1:8">
      <c r="A677" s="1"/>
      <c r="D677" s="13"/>
      <c r="E677" s="13"/>
      <c r="F677" s="13"/>
      <c r="G677" s="1"/>
      <c r="H677" s="1"/>
    </row>
    <row r="678" spans="1:8">
      <c r="A678" s="1"/>
      <c r="D678" s="13"/>
      <c r="E678" s="13"/>
      <c r="F678" s="13"/>
      <c r="G678" s="1"/>
      <c r="H678" s="1"/>
    </row>
    <row r="679" spans="1:8">
      <c r="A679" s="1"/>
      <c r="D679" s="13"/>
      <c r="E679" s="13"/>
      <c r="F679" s="13"/>
      <c r="G679" s="1"/>
      <c r="H679" s="1"/>
    </row>
    <row r="680" spans="1:8">
      <c r="A680" s="1"/>
      <c r="D680" s="13"/>
      <c r="E680" s="13"/>
      <c r="F680" s="13"/>
      <c r="G680" s="1"/>
      <c r="H680" s="1"/>
    </row>
    <row r="681" spans="1:8">
      <c r="A681" s="1"/>
      <c r="D681" s="13"/>
      <c r="E681" s="13"/>
      <c r="F681" s="13"/>
      <c r="G681" s="1"/>
      <c r="H681" s="1"/>
    </row>
    <row r="682" spans="1:8">
      <c r="A682" s="1"/>
      <c r="D682" s="13"/>
      <c r="E682" s="13"/>
      <c r="F682" s="13"/>
      <c r="G682" s="1"/>
      <c r="H682" s="1"/>
    </row>
    <row r="683" spans="1:8">
      <c r="A683" s="1"/>
      <c r="D683" s="13"/>
      <c r="E683" s="13"/>
      <c r="F683" s="13"/>
      <c r="G683" s="1"/>
      <c r="H683" s="1"/>
    </row>
    <row r="684" spans="1:8">
      <c r="A684" s="1"/>
      <c r="D684" s="13"/>
      <c r="E684" s="13"/>
      <c r="F684" s="13"/>
      <c r="G684" s="1"/>
      <c r="H684" s="1"/>
    </row>
    <row r="685" spans="1:8">
      <c r="A685" s="1"/>
      <c r="D685" s="13"/>
      <c r="E685" s="13"/>
      <c r="F685" s="13"/>
      <c r="G685" s="1"/>
      <c r="H685" s="1"/>
    </row>
    <row r="686" spans="1:8">
      <c r="A686" s="1"/>
      <c r="D686" s="13"/>
      <c r="E686" s="13"/>
      <c r="F686" s="13"/>
      <c r="G686" s="1"/>
      <c r="H686" s="1"/>
    </row>
    <row r="687" spans="1:8">
      <c r="A687" s="1"/>
      <c r="D687" s="13"/>
      <c r="E687" s="13"/>
      <c r="F687" s="13"/>
      <c r="G687" s="1"/>
      <c r="H687" s="1"/>
    </row>
    <row r="688" spans="1:8">
      <c r="A688" s="1"/>
      <c r="D688" s="13"/>
      <c r="E688" s="13"/>
      <c r="F688" s="13"/>
      <c r="G688" s="1"/>
      <c r="H688" s="1"/>
    </row>
    <row r="689" spans="1:8">
      <c r="A689" s="1"/>
      <c r="D689" s="13"/>
      <c r="E689" s="13"/>
      <c r="F689" s="13"/>
      <c r="G689" s="1"/>
      <c r="H689" s="1"/>
    </row>
    <row r="690" spans="1:8">
      <c r="A690" s="1"/>
      <c r="D690" s="13"/>
      <c r="E690" s="13"/>
      <c r="F690" s="13"/>
      <c r="G690" s="1"/>
      <c r="H690" s="1"/>
    </row>
    <row r="691" spans="1:8">
      <c r="A691" s="1"/>
      <c r="D691" s="13"/>
      <c r="E691" s="13"/>
      <c r="F691" s="13"/>
      <c r="G691" s="1"/>
      <c r="H691" s="1"/>
    </row>
    <row r="692" spans="1:8">
      <c r="A692" s="1"/>
      <c r="D692" s="13"/>
      <c r="E692" s="13"/>
      <c r="F692" s="13"/>
      <c r="G692" s="1"/>
      <c r="H692" s="1"/>
    </row>
    <row r="693" spans="1:8">
      <c r="A693" s="1"/>
      <c r="D693" s="13"/>
      <c r="E693" s="13"/>
      <c r="F693" s="13"/>
      <c r="G693" s="1"/>
      <c r="H693" s="1"/>
    </row>
    <row r="694" spans="1:8">
      <c r="A694" s="1"/>
      <c r="D694" s="13"/>
      <c r="E694" s="13"/>
      <c r="F694" s="13"/>
      <c r="G694" s="1"/>
      <c r="H694" s="1"/>
    </row>
    <row r="695" spans="1:8">
      <c r="A695" s="1"/>
      <c r="D695" s="13"/>
      <c r="E695" s="13"/>
      <c r="F695" s="13"/>
      <c r="G695" s="1"/>
      <c r="H695" s="1"/>
    </row>
    <row r="696" spans="1:8">
      <c r="A696" s="1"/>
      <c r="D696" s="13"/>
      <c r="E696" s="13"/>
      <c r="F696" s="13"/>
      <c r="G696" s="1"/>
      <c r="H696" s="1"/>
    </row>
    <row r="697" spans="1:8">
      <c r="A697" s="1"/>
      <c r="D697" s="13"/>
      <c r="E697" s="13"/>
      <c r="F697" s="13"/>
      <c r="G697" s="1"/>
      <c r="H697" s="1"/>
    </row>
    <row r="698" spans="1:8">
      <c r="A698" s="1"/>
      <c r="D698" s="13"/>
      <c r="E698" s="13"/>
      <c r="F698" s="13"/>
      <c r="G698" s="1"/>
      <c r="H698" s="1"/>
    </row>
    <row r="699" spans="1:8">
      <c r="A699" s="1"/>
      <c r="D699" s="13"/>
      <c r="E699" s="13"/>
      <c r="F699" s="13"/>
      <c r="G699" s="1"/>
      <c r="H699" s="1"/>
    </row>
    <row r="700" spans="1:8">
      <c r="A700" s="1"/>
      <c r="D700" s="13"/>
      <c r="E700" s="13"/>
      <c r="F700" s="13"/>
      <c r="G700" s="1"/>
      <c r="H700" s="1"/>
    </row>
    <row r="701" spans="1:8">
      <c r="A701" s="1"/>
      <c r="D701" s="13"/>
      <c r="E701" s="13"/>
      <c r="F701" s="13"/>
      <c r="G701" s="1"/>
      <c r="H701" s="1"/>
    </row>
    <row r="702" spans="1:8">
      <c r="A702" s="1"/>
      <c r="D702" s="13"/>
      <c r="E702" s="13"/>
      <c r="F702" s="13"/>
      <c r="G702" s="1"/>
      <c r="H702" s="1"/>
    </row>
    <row r="703" spans="1:8">
      <c r="A703" s="1"/>
      <c r="D703" s="13"/>
      <c r="E703" s="13"/>
      <c r="F703" s="13"/>
      <c r="G703" s="1"/>
      <c r="H703" s="1"/>
    </row>
    <row r="704" spans="1:8">
      <c r="A704" s="1"/>
      <c r="D704" s="13"/>
      <c r="E704" s="13"/>
      <c r="F704" s="13"/>
      <c r="G704" s="1"/>
      <c r="H704" s="1"/>
    </row>
    <row r="705" spans="1:8">
      <c r="A705" s="1"/>
      <c r="D705" s="13"/>
      <c r="E705" s="13"/>
      <c r="F705" s="13"/>
      <c r="G705" s="1"/>
      <c r="H705" s="1"/>
    </row>
    <row r="706" spans="1:8">
      <c r="A706" s="1"/>
      <c r="D706" s="13"/>
      <c r="E706" s="13"/>
      <c r="F706" s="13"/>
      <c r="G706" s="1"/>
      <c r="H706" s="1"/>
    </row>
    <row r="707" spans="1:8">
      <c r="A707" s="1"/>
      <c r="D707" s="13"/>
      <c r="E707" s="13"/>
      <c r="F707" s="13"/>
      <c r="G707" s="1"/>
      <c r="H707" s="1"/>
    </row>
    <row r="708" spans="1:8">
      <c r="A708" s="1"/>
      <c r="D708" s="13"/>
      <c r="E708" s="13"/>
      <c r="F708" s="13"/>
      <c r="G708" s="1"/>
      <c r="H708" s="1"/>
    </row>
    <row r="709" spans="1:8">
      <c r="A709" s="1"/>
      <c r="D709" s="13"/>
      <c r="E709" s="13"/>
      <c r="F709" s="13"/>
      <c r="G709" s="1"/>
      <c r="H709" s="1"/>
    </row>
    <row r="710" spans="1:8">
      <c r="A710" s="1"/>
      <c r="D710" s="13"/>
      <c r="E710" s="13"/>
      <c r="F710" s="13"/>
      <c r="G710" s="1"/>
      <c r="H710" s="1"/>
    </row>
    <row r="711" spans="1:8">
      <c r="A711" s="1"/>
      <c r="D711" s="13"/>
      <c r="E711" s="13"/>
      <c r="F711" s="13"/>
      <c r="G711" s="1"/>
      <c r="H711" s="1"/>
    </row>
    <row r="712" spans="1:8">
      <c r="A712" s="1"/>
      <c r="D712" s="13"/>
      <c r="E712" s="13"/>
      <c r="F712" s="13"/>
      <c r="G712" s="1"/>
      <c r="H712" s="1"/>
    </row>
    <row r="713" spans="1:8">
      <c r="A713" s="1"/>
      <c r="D713" s="13"/>
      <c r="E713" s="13"/>
      <c r="F713" s="13"/>
      <c r="G713" s="1"/>
      <c r="H713" s="1"/>
    </row>
    <row r="714" spans="1:8">
      <c r="A714" s="1"/>
      <c r="D714" s="13"/>
      <c r="E714" s="13"/>
      <c r="F714" s="13"/>
      <c r="G714" s="1"/>
      <c r="H714" s="1"/>
    </row>
    <row r="715" spans="1:8">
      <c r="A715" s="1"/>
      <c r="D715" s="13"/>
      <c r="E715" s="13"/>
      <c r="F715" s="13"/>
      <c r="G715" s="1"/>
      <c r="H715" s="1"/>
    </row>
    <row r="716" spans="1:8">
      <c r="A716" s="1"/>
      <c r="D716" s="13"/>
      <c r="E716" s="13"/>
      <c r="F716" s="13"/>
      <c r="G716" s="1"/>
      <c r="H716" s="1"/>
    </row>
    <row r="717" spans="1:8">
      <c r="A717" s="1"/>
      <c r="D717" s="13"/>
      <c r="E717" s="13"/>
      <c r="F717" s="13"/>
      <c r="G717" s="1"/>
      <c r="H717" s="1"/>
    </row>
    <row r="718" spans="1:8">
      <c r="A718" s="1"/>
      <c r="D718" s="13"/>
      <c r="E718" s="13"/>
      <c r="F718" s="13"/>
      <c r="G718" s="1"/>
      <c r="H718" s="1"/>
    </row>
    <row r="719" spans="1:8">
      <c r="A719" s="1"/>
      <c r="D719" s="13"/>
      <c r="E719" s="13"/>
      <c r="F719" s="13"/>
      <c r="G719" s="1"/>
      <c r="H719" s="1"/>
    </row>
    <row r="720" spans="1:8">
      <c r="A720" s="1"/>
      <c r="D720" s="13"/>
      <c r="E720" s="13"/>
      <c r="F720" s="13"/>
      <c r="G720" s="1"/>
      <c r="H720" s="1"/>
    </row>
    <row r="721" spans="1:8">
      <c r="A721" s="1"/>
      <c r="D721" s="13"/>
      <c r="E721" s="13"/>
      <c r="F721" s="13"/>
      <c r="G721" s="1"/>
      <c r="H721" s="1"/>
    </row>
    <row r="722" spans="1:8">
      <c r="A722" s="1"/>
      <c r="D722" s="13"/>
      <c r="E722" s="13"/>
      <c r="F722" s="13"/>
      <c r="G722" s="1"/>
      <c r="H722" s="1"/>
    </row>
    <row r="723" spans="1:8">
      <c r="A723" s="1"/>
      <c r="D723" s="13"/>
      <c r="E723" s="13"/>
      <c r="F723" s="13"/>
      <c r="G723" s="1"/>
      <c r="H723" s="1"/>
    </row>
    <row r="724" spans="1:8">
      <c r="A724" s="1"/>
      <c r="D724" s="13"/>
      <c r="E724" s="13"/>
      <c r="F724" s="13"/>
      <c r="G724" s="1"/>
      <c r="H724" s="1"/>
    </row>
    <row r="725" spans="1:8">
      <c r="A725" s="1"/>
      <c r="D725" s="13"/>
      <c r="E725" s="13"/>
      <c r="F725" s="13"/>
      <c r="G725" s="1"/>
      <c r="H725" s="1"/>
    </row>
    <row r="726" spans="1:8">
      <c r="A726" s="1"/>
      <c r="D726" s="13"/>
      <c r="E726" s="13"/>
      <c r="F726" s="13"/>
      <c r="G726" s="1"/>
      <c r="H726" s="1"/>
    </row>
    <row r="727" spans="1:8">
      <c r="A727" s="1"/>
      <c r="D727" s="13"/>
      <c r="E727" s="13"/>
      <c r="F727" s="13"/>
      <c r="G727" s="1"/>
      <c r="H727" s="1"/>
    </row>
    <row r="728" spans="1:8">
      <c r="A728" s="1"/>
      <c r="D728" s="13"/>
      <c r="E728" s="13"/>
      <c r="F728" s="13"/>
      <c r="G728" s="1"/>
      <c r="H728" s="1"/>
    </row>
    <row r="729" spans="1:8">
      <c r="A729" s="1"/>
      <c r="D729" s="13"/>
      <c r="E729" s="13"/>
      <c r="F729" s="13"/>
      <c r="G729" s="1"/>
      <c r="H729" s="1"/>
    </row>
    <row r="730" spans="1:8">
      <c r="A730" s="1"/>
      <c r="D730" s="13"/>
      <c r="E730" s="13"/>
      <c r="F730" s="13"/>
      <c r="G730" s="1"/>
      <c r="H730" s="1"/>
    </row>
    <row r="731" spans="1:8">
      <c r="A731" s="1"/>
      <c r="D731" s="13"/>
      <c r="E731" s="13"/>
      <c r="F731" s="13"/>
      <c r="G731" s="1"/>
      <c r="H731" s="1"/>
    </row>
    <row r="732" spans="1:8">
      <c r="A732" s="1"/>
      <c r="D732" s="13"/>
      <c r="E732" s="13"/>
      <c r="F732" s="13"/>
      <c r="G732" s="1"/>
      <c r="H732" s="1"/>
    </row>
    <row r="733" spans="1:8">
      <c r="A733" s="1"/>
      <c r="D733" s="13"/>
      <c r="E733" s="13"/>
      <c r="F733" s="13"/>
      <c r="G733" s="1"/>
      <c r="H733" s="1"/>
    </row>
    <row r="734" spans="1:8">
      <c r="A734" s="1"/>
      <c r="D734" s="13"/>
      <c r="E734" s="13"/>
      <c r="F734" s="13"/>
      <c r="G734" s="1"/>
      <c r="H734" s="1"/>
    </row>
    <row r="735" spans="1:8">
      <c r="A735" s="1"/>
      <c r="D735" s="13"/>
      <c r="E735" s="13"/>
      <c r="F735" s="13"/>
      <c r="G735" s="1"/>
      <c r="H735" s="1"/>
    </row>
    <row r="736" spans="1:8">
      <c r="A736" s="1"/>
      <c r="D736" s="13"/>
      <c r="E736" s="13"/>
      <c r="F736" s="13"/>
      <c r="G736" s="1"/>
      <c r="H736" s="1"/>
    </row>
    <row r="737" spans="1:8">
      <c r="A737" s="1"/>
      <c r="D737" s="13"/>
      <c r="E737" s="13"/>
      <c r="F737" s="13"/>
      <c r="G737" s="1"/>
      <c r="H737" s="1"/>
    </row>
    <row r="738" spans="1:8">
      <c r="A738" s="1"/>
      <c r="D738" s="13"/>
      <c r="E738" s="13"/>
      <c r="F738" s="13"/>
      <c r="G738" s="1"/>
      <c r="H738" s="1"/>
    </row>
    <row r="739" spans="1:8">
      <c r="A739" s="1"/>
      <c r="D739" s="13"/>
      <c r="E739" s="13"/>
      <c r="F739" s="13"/>
      <c r="G739" s="1"/>
      <c r="H739" s="1"/>
    </row>
    <row r="740" spans="1:8">
      <c r="A740" s="1"/>
      <c r="D740" s="13"/>
      <c r="E740" s="13"/>
      <c r="F740" s="13"/>
      <c r="G740" s="1"/>
      <c r="H740" s="1"/>
    </row>
    <row r="741" spans="1:8">
      <c r="A741" s="1"/>
      <c r="D741" s="13"/>
      <c r="E741" s="13"/>
      <c r="F741" s="13"/>
      <c r="G741" s="1"/>
      <c r="H741" s="1"/>
    </row>
    <row r="742" spans="1:8">
      <c r="A742" s="1"/>
      <c r="D742" s="13"/>
      <c r="E742" s="13"/>
      <c r="F742" s="13"/>
      <c r="G742" s="1"/>
      <c r="H742" s="1"/>
    </row>
    <row r="743" spans="1:8">
      <c r="A743" s="1"/>
      <c r="D743" s="13"/>
      <c r="E743" s="13"/>
      <c r="F743" s="13"/>
      <c r="G743" s="1"/>
      <c r="H743" s="1"/>
    </row>
    <row r="744" spans="1:8">
      <c r="A744" s="1"/>
      <c r="D744" s="13"/>
      <c r="E744" s="13"/>
      <c r="F744" s="13"/>
      <c r="G744" s="1"/>
      <c r="H744" s="1"/>
    </row>
    <row r="745" spans="1:8">
      <c r="A745" s="1"/>
      <c r="D745" s="13"/>
      <c r="E745" s="13"/>
      <c r="F745" s="13"/>
      <c r="G745" s="1"/>
      <c r="H745" s="1"/>
    </row>
    <row r="746" spans="1:8">
      <c r="A746" s="1"/>
      <c r="D746" s="13"/>
      <c r="E746" s="13"/>
      <c r="F746" s="13"/>
      <c r="G746" s="1"/>
      <c r="H746" s="1"/>
    </row>
    <row r="747" spans="1:8">
      <c r="A747" s="1"/>
      <c r="D747" s="13"/>
      <c r="E747" s="13"/>
      <c r="F747" s="13"/>
      <c r="G747" s="1"/>
      <c r="H747" s="1"/>
    </row>
    <row r="748" spans="1:8">
      <c r="A748" s="1"/>
      <c r="D748" s="13"/>
      <c r="E748" s="13"/>
      <c r="F748" s="13"/>
      <c r="G748" s="1"/>
      <c r="H748" s="1"/>
    </row>
    <row r="749" spans="1:8">
      <c r="A749" s="1"/>
      <c r="D749" s="13"/>
      <c r="E749" s="13"/>
      <c r="F749" s="13"/>
      <c r="G749" s="1"/>
      <c r="H749" s="1"/>
    </row>
    <row r="750" spans="1:8">
      <c r="A750" s="1"/>
      <c r="D750" s="13"/>
      <c r="E750" s="13"/>
      <c r="F750" s="13"/>
      <c r="G750" s="1"/>
      <c r="H750" s="1"/>
    </row>
    <row r="751" spans="1:8">
      <c r="A751" s="1"/>
      <c r="D751" s="13"/>
      <c r="E751" s="13"/>
      <c r="F751" s="13"/>
      <c r="G751" s="1"/>
      <c r="H751" s="1"/>
    </row>
    <row r="752" spans="1:8">
      <c r="A752" s="1"/>
      <c r="D752" s="13"/>
      <c r="E752" s="13"/>
      <c r="F752" s="13"/>
      <c r="G752" s="1"/>
      <c r="H752" s="1"/>
    </row>
    <row r="753" spans="1:8">
      <c r="A753" s="1"/>
      <c r="D753" s="13"/>
      <c r="E753" s="13"/>
      <c r="F753" s="13"/>
      <c r="G753" s="1"/>
      <c r="H753" s="1"/>
    </row>
    <row r="754" spans="1:8">
      <c r="A754" s="1"/>
      <c r="D754" s="13"/>
      <c r="E754" s="13"/>
      <c r="F754" s="13"/>
      <c r="G754" s="1"/>
      <c r="H754" s="1"/>
    </row>
    <row r="755" spans="1:8">
      <c r="A755" s="1"/>
      <c r="D755" s="13"/>
      <c r="E755" s="13"/>
      <c r="F755" s="13"/>
      <c r="G755" s="1"/>
      <c r="H755" s="1"/>
    </row>
    <row r="756" spans="1:8">
      <c r="A756" s="1"/>
      <c r="D756" s="13"/>
      <c r="E756" s="13"/>
      <c r="F756" s="13"/>
      <c r="G756" s="1"/>
      <c r="H756" s="1"/>
    </row>
    <row r="757" spans="1:8">
      <c r="A757" s="1"/>
      <c r="D757" s="13"/>
      <c r="E757" s="13"/>
      <c r="F757" s="13"/>
      <c r="G757" s="1"/>
      <c r="H757" s="1"/>
    </row>
    <row r="758" spans="1:8">
      <c r="A758" s="1"/>
      <c r="D758" s="13"/>
      <c r="E758" s="13"/>
      <c r="F758" s="13"/>
      <c r="G758" s="1"/>
      <c r="H758" s="1"/>
    </row>
    <row r="759" spans="1:8">
      <c r="A759" s="1"/>
      <c r="D759" s="13"/>
      <c r="E759" s="13"/>
      <c r="F759" s="13"/>
      <c r="G759" s="1"/>
      <c r="H759" s="1"/>
    </row>
    <row r="760" spans="1:8">
      <c r="A760" s="1"/>
      <c r="D760" s="13"/>
      <c r="E760" s="13"/>
      <c r="F760" s="13"/>
      <c r="G760" s="1"/>
      <c r="H760" s="1"/>
    </row>
    <row r="761" spans="1:8">
      <c r="A761" s="1"/>
      <c r="D761" s="13"/>
      <c r="E761" s="13"/>
      <c r="F761" s="13"/>
      <c r="G761" s="1"/>
      <c r="H761" s="1"/>
    </row>
    <row r="762" spans="1:8">
      <c r="A762" s="1"/>
      <c r="D762" s="13"/>
      <c r="E762" s="13"/>
      <c r="F762" s="13"/>
      <c r="G762" s="1"/>
      <c r="H762" s="1"/>
    </row>
    <row r="763" spans="1:8">
      <c r="A763" s="1"/>
      <c r="D763" s="13"/>
      <c r="E763" s="13"/>
      <c r="F763" s="13"/>
      <c r="G763" s="1"/>
      <c r="H763" s="1"/>
    </row>
    <row r="764" spans="1:8">
      <c r="A764" s="1"/>
      <c r="D764" s="13"/>
      <c r="E764" s="13"/>
      <c r="F764" s="13"/>
      <c r="G764" s="1"/>
      <c r="H764" s="1"/>
    </row>
    <row r="765" spans="1:8">
      <c r="A765" s="1"/>
      <c r="D765" s="13"/>
      <c r="E765" s="13"/>
      <c r="F765" s="13"/>
      <c r="G765" s="1"/>
      <c r="H765" s="1"/>
    </row>
    <row r="766" spans="1:8">
      <c r="A766" s="1"/>
      <c r="D766" s="13"/>
      <c r="E766" s="13"/>
      <c r="F766" s="13"/>
      <c r="G766" s="1"/>
      <c r="H766" s="1"/>
    </row>
    <row r="767" spans="1:8">
      <c r="A767" s="1"/>
      <c r="D767" s="13"/>
      <c r="E767" s="13"/>
      <c r="F767" s="13"/>
      <c r="G767" s="1"/>
      <c r="H767" s="1"/>
    </row>
    <row r="768" spans="1:8">
      <c r="A768" s="1"/>
      <c r="D768" s="13"/>
      <c r="E768" s="13"/>
      <c r="F768" s="13"/>
      <c r="G768" s="1"/>
      <c r="H768" s="1"/>
    </row>
    <row r="769" spans="1:8">
      <c r="A769" s="1"/>
      <c r="D769" s="13"/>
      <c r="E769" s="13"/>
      <c r="F769" s="13"/>
      <c r="G769" s="1"/>
      <c r="H769" s="1"/>
    </row>
    <row r="770" spans="1:8">
      <c r="A770" s="1"/>
      <c r="D770" s="13"/>
      <c r="E770" s="13"/>
      <c r="F770" s="13"/>
      <c r="G770" s="1"/>
      <c r="H770" s="1"/>
    </row>
    <row r="771" spans="1:8">
      <c r="A771" s="1"/>
      <c r="D771" s="13"/>
      <c r="E771" s="13"/>
      <c r="F771" s="13"/>
      <c r="G771" s="1"/>
      <c r="H771" s="1"/>
    </row>
    <row r="772" spans="1:8">
      <c r="A772" s="1"/>
      <c r="D772" s="13"/>
      <c r="E772" s="13"/>
      <c r="F772" s="13"/>
      <c r="G772" s="1"/>
      <c r="H772" s="1"/>
    </row>
    <row r="773" spans="1:8">
      <c r="A773" s="1"/>
      <c r="D773" s="13"/>
      <c r="E773" s="13"/>
      <c r="F773" s="13"/>
      <c r="G773" s="1"/>
      <c r="H773" s="1"/>
    </row>
    <row r="774" spans="1:8">
      <c r="A774" s="1"/>
      <c r="D774" s="13"/>
      <c r="E774" s="13"/>
      <c r="F774" s="13"/>
      <c r="G774" s="1"/>
      <c r="H774" s="1"/>
    </row>
    <row r="775" spans="1:8">
      <c r="A775" s="1"/>
      <c r="D775" s="13"/>
      <c r="E775" s="13"/>
      <c r="F775" s="13"/>
      <c r="G775" s="1"/>
      <c r="H775" s="1"/>
    </row>
    <row r="776" spans="1:8">
      <c r="A776" s="1"/>
      <c r="D776" s="13"/>
      <c r="E776" s="13"/>
      <c r="F776" s="13"/>
      <c r="G776" s="1"/>
      <c r="H776" s="1"/>
    </row>
    <row r="777" spans="1:8">
      <c r="A777" s="1"/>
      <c r="D777" s="13"/>
      <c r="E777" s="13"/>
      <c r="F777" s="13"/>
      <c r="G777" s="1"/>
      <c r="H777" s="1"/>
    </row>
    <row r="778" spans="1:8">
      <c r="A778" s="1"/>
      <c r="D778" s="13"/>
      <c r="E778" s="13"/>
      <c r="F778" s="13"/>
      <c r="G778" s="1"/>
      <c r="H778" s="1"/>
    </row>
    <row r="779" spans="1:8">
      <c r="A779" s="1"/>
      <c r="D779" s="13"/>
      <c r="E779" s="13"/>
      <c r="F779" s="13"/>
      <c r="G779" s="1"/>
      <c r="H779" s="1"/>
    </row>
    <row r="780" spans="1:8">
      <c r="A780" s="1"/>
      <c r="D780" s="13"/>
      <c r="E780" s="13"/>
      <c r="F780" s="13"/>
      <c r="G780" s="1"/>
      <c r="H780" s="1"/>
    </row>
    <row r="781" spans="1:8">
      <c r="A781" s="1"/>
      <c r="D781" s="13"/>
      <c r="E781" s="13"/>
      <c r="F781" s="13"/>
      <c r="G781" s="1"/>
      <c r="H781" s="1"/>
    </row>
    <row r="782" spans="1:8">
      <c r="A782" s="1"/>
      <c r="D782" s="13"/>
      <c r="E782" s="13"/>
      <c r="F782" s="13"/>
      <c r="G782" s="1"/>
      <c r="H782" s="1"/>
    </row>
    <row r="783" spans="1:8">
      <c r="A783" s="1"/>
      <c r="D783" s="13"/>
      <c r="E783" s="13"/>
      <c r="F783" s="13"/>
      <c r="G783" s="1"/>
      <c r="H783" s="1"/>
    </row>
    <row r="784" spans="1:8">
      <c r="A784" s="1"/>
      <c r="D784" s="13"/>
      <c r="E784" s="13"/>
      <c r="F784" s="13"/>
      <c r="G784" s="1"/>
      <c r="H784" s="1"/>
    </row>
    <row r="785" spans="1:8">
      <c r="A785" s="1"/>
      <c r="D785" s="13"/>
      <c r="E785" s="13"/>
      <c r="F785" s="13"/>
      <c r="G785" s="1"/>
      <c r="H785" s="1"/>
    </row>
    <row r="786" spans="1:8">
      <c r="A786" s="1"/>
      <c r="D786" s="13"/>
      <c r="E786" s="13"/>
      <c r="F786" s="13"/>
      <c r="G786" s="1"/>
      <c r="H786" s="1"/>
    </row>
    <row r="787" spans="1:8">
      <c r="A787" s="1"/>
      <c r="D787" s="13"/>
      <c r="E787" s="13"/>
      <c r="F787" s="13"/>
      <c r="G787" s="1"/>
      <c r="H787" s="1"/>
    </row>
    <row r="788" spans="1:8">
      <c r="A788" s="1"/>
      <c r="D788" s="13"/>
      <c r="E788" s="13"/>
      <c r="F788" s="13"/>
      <c r="G788" s="1"/>
      <c r="H788" s="1"/>
    </row>
    <row r="789" spans="1:8">
      <c r="A789" s="1"/>
      <c r="D789" s="13"/>
      <c r="E789" s="13"/>
      <c r="F789" s="13"/>
      <c r="G789" s="1"/>
      <c r="H789" s="1"/>
    </row>
    <row r="790" spans="1:8">
      <c r="A790" s="1"/>
      <c r="D790" s="13"/>
      <c r="E790" s="13"/>
      <c r="F790" s="13"/>
      <c r="G790" s="1"/>
      <c r="H790" s="1"/>
    </row>
    <row r="791" spans="1:8">
      <c r="A791" s="1"/>
      <c r="D791" s="13"/>
      <c r="E791" s="13"/>
      <c r="F791" s="13"/>
      <c r="G791" s="1"/>
      <c r="H791" s="1"/>
    </row>
    <row r="792" spans="1:8">
      <c r="A792" s="1"/>
      <c r="D792" s="13"/>
      <c r="E792" s="13"/>
      <c r="F792" s="13"/>
      <c r="G792" s="1"/>
      <c r="H792" s="1"/>
    </row>
    <row r="793" spans="1:8">
      <c r="A793" s="1"/>
      <c r="D793" s="13"/>
      <c r="E793" s="13"/>
      <c r="F793" s="13"/>
      <c r="G793" s="1"/>
      <c r="H793" s="1"/>
    </row>
    <row r="794" spans="1:8">
      <c r="A794" s="1"/>
      <c r="D794" s="13"/>
      <c r="E794" s="13"/>
      <c r="F794" s="13"/>
      <c r="G794" s="1"/>
      <c r="H794" s="1"/>
    </row>
    <row r="795" spans="1:8">
      <c r="A795" s="1"/>
      <c r="D795" s="13"/>
      <c r="E795" s="13"/>
      <c r="F795" s="13"/>
      <c r="G795" s="1"/>
      <c r="H795" s="1"/>
    </row>
    <row r="796" spans="1:8">
      <c r="A796" s="1"/>
      <c r="D796" s="13"/>
      <c r="E796" s="13"/>
      <c r="F796" s="13"/>
      <c r="G796" s="1"/>
      <c r="H796" s="1"/>
    </row>
    <row r="797" spans="1:8">
      <c r="A797" s="1"/>
      <c r="D797" s="13"/>
      <c r="E797" s="13"/>
      <c r="F797" s="13"/>
      <c r="G797" s="1"/>
      <c r="H797" s="1"/>
    </row>
    <row r="798" spans="1:8">
      <c r="A798" s="1"/>
      <c r="D798" s="13"/>
      <c r="E798" s="13"/>
      <c r="F798" s="13"/>
      <c r="G798" s="1"/>
      <c r="H798" s="1"/>
    </row>
    <row r="799" spans="1:8">
      <c r="A799" s="1"/>
      <c r="D799" s="13"/>
      <c r="E799" s="13"/>
      <c r="F799" s="13"/>
      <c r="G799" s="1"/>
      <c r="H799" s="1"/>
    </row>
    <row r="800" spans="1:8">
      <c r="A800" s="1"/>
      <c r="D800" s="13"/>
      <c r="E800" s="13"/>
      <c r="F800" s="13"/>
      <c r="G800" s="1"/>
      <c r="H800" s="1"/>
    </row>
    <row r="801" spans="1:8">
      <c r="A801" s="1"/>
      <c r="D801" s="13"/>
      <c r="E801" s="13"/>
      <c r="F801" s="13"/>
      <c r="G801" s="1"/>
      <c r="H801" s="1"/>
    </row>
    <row r="802" spans="1:8">
      <c r="A802" s="1"/>
      <c r="D802" s="13"/>
      <c r="E802" s="13"/>
      <c r="F802" s="13"/>
      <c r="G802" s="1"/>
      <c r="H802" s="1"/>
    </row>
    <row r="803" spans="1:8">
      <c r="A803" s="1"/>
      <c r="D803" s="13"/>
      <c r="E803" s="13"/>
      <c r="F803" s="13"/>
      <c r="G803" s="1"/>
      <c r="H803" s="1"/>
    </row>
    <row r="804" spans="1:8">
      <c r="A804" s="1"/>
      <c r="D804" s="13"/>
      <c r="E804" s="13"/>
      <c r="F804" s="13"/>
      <c r="G804" s="1"/>
      <c r="H804" s="1"/>
    </row>
    <row r="805" spans="1:8">
      <c r="A805" s="1"/>
      <c r="D805" s="13"/>
      <c r="E805" s="13"/>
      <c r="F805" s="13"/>
      <c r="G805" s="1"/>
      <c r="H805" s="1"/>
    </row>
    <row r="806" spans="1:8">
      <c r="A806" s="1"/>
      <c r="D806" s="13"/>
      <c r="E806" s="13"/>
      <c r="F806" s="13"/>
      <c r="G806" s="1"/>
      <c r="H806" s="1"/>
    </row>
    <row r="807" spans="1:8">
      <c r="A807" s="1"/>
      <c r="D807" s="13"/>
      <c r="E807" s="13"/>
      <c r="F807" s="13"/>
      <c r="G807" s="1"/>
      <c r="H807" s="1"/>
    </row>
    <row r="808" spans="1:8">
      <c r="A808" s="1"/>
      <c r="D808" s="13"/>
      <c r="E808" s="13"/>
      <c r="F808" s="13"/>
      <c r="G808" s="1"/>
      <c r="H808" s="1"/>
    </row>
    <row r="809" spans="1:8">
      <c r="A809" s="1"/>
      <c r="D809" s="13"/>
      <c r="E809" s="13"/>
      <c r="F809" s="13"/>
      <c r="G809" s="1"/>
      <c r="H809" s="1"/>
    </row>
    <row r="810" spans="1:8">
      <c r="A810" s="1"/>
      <c r="D810" s="13"/>
      <c r="E810" s="13"/>
      <c r="F810" s="13"/>
      <c r="G810" s="1"/>
      <c r="H810" s="1"/>
    </row>
    <row r="811" spans="1:8">
      <c r="A811" s="1"/>
      <c r="D811" s="13"/>
      <c r="E811" s="13"/>
      <c r="F811" s="13"/>
      <c r="G811" s="1"/>
      <c r="H811" s="1"/>
    </row>
    <row r="812" spans="1:8">
      <c r="A812" s="1"/>
      <c r="D812" s="13"/>
      <c r="E812" s="13"/>
      <c r="F812" s="13"/>
      <c r="G812" s="1"/>
      <c r="H812" s="1"/>
    </row>
    <row r="813" spans="1:8">
      <c r="A813" s="1"/>
      <c r="D813" s="13"/>
      <c r="E813" s="13"/>
      <c r="F813" s="13"/>
      <c r="G813" s="1"/>
      <c r="H813" s="1"/>
    </row>
    <row r="814" spans="1:8">
      <c r="A814" s="1"/>
      <c r="D814" s="13"/>
      <c r="E814" s="13"/>
      <c r="F814" s="13"/>
      <c r="G814" s="1"/>
      <c r="H814" s="1"/>
    </row>
    <row r="815" spans="1:8">
      <c r="A815" s="1"/>
      <c r="D815" s="13"/>
      <c r="E815" s="13"/>
      <c r="F815" s="13"/>
      <c r="G815" s="1"/>
      <c r="H815" s="1"/>
    </row>
    <row r="816" spans="1:8">
      <c r="A816" s="1"/>
      <c r="D816" s="13"/>
      <c r="E816" s="13"/>
      <c r="F816" s="13"/>
      <c r="G816" s="1"/>
      <c r="H816" s="1"/>
    </row>
    <row r="817" spans="1:8">
      <c r="A817" s="1"/>
      <c r="D817" s="13"/>
      <c r="E817" s="13"/>
      <c r="F817" s="13"/>
      <c r="G817" s="1"/>
      <c r="H817" s="1"/>
    </row>
    <row r="818" spans="1:8">
      <c r="A818" s="1"/>
      <c r="D818" s="13"/>
      <c r="E818" s="13"/>
      <c r="F818" s="13"/>
      <c r="G818" s="1"/>
      <c r="H818" s="1"/>
    </row>
    <row r="819" spans="1:8">
      <c r="A819" s="1"/>
      <c r="D819" s="13"/>
      <c r="E819" s="13"/>
      <c r="F819" s="13"/>
      <c r="G819" s="1"/>
      <c r="H819" s="1"/>
    </row>
    <row r="820" spans="1:8">
      <c r="A820" s="1"/>
      <c r="D820" s="13"/>
      <c r="E820" s="13"/>
      <c r="F820" s="13"/>
      <c r="G820" s="1"/>
      <c r="H820" s="1"/>
    </row>
    <row r="821" spans="1:8">
      <c r="A821" s="1"/>
      <c r="D821" s="13"/>
      <c r="E821" s="13"/>
      <c r="F821" s="13"/>
      <c r="G821" s="1"/>
      <c r="H821" s="1"/>
    </row>
    <row r="822" spans="1:8">
      <c r="A822" s="1"/>
      <c r="D822" s="13"/>
      <c r="E822" s="13"/>
      <c r="F822" s="13"/>
      <c r="G822" s="1"/>
      <c r="H822" s="1"/>
    </row>
    <row r="823" spans="1:8">
      <c r="A823" s="1"/>
      <c r="D823" s="13"/>
      <c r="E823" s="13"/>
      <c r="F823" s="13"/>
      <c r="G823" s="1"/>
      <c r="H823" s="1"/>
    </row>
    <row r="824" spans="1:8">
      <c r="A824" s="1"/>
      <c r="D824" s="13"/>
      <c r="E824" s="13"/>
      <c r="F824" s="13"/>
      <c r="G824" s="1"/>
      <c r="H824" s="1"/>
    </row>
    <row r="825" spans="1:8">
      <c r="A825" s="1"/>
      <c r="D825" s="13"/>
      <c r="E825" s="13"/>
      <c r="F825" s="13"/>
      <c r="G825" s="1"/>
      <c r="H825" s="1"/>
    </row>
    <row r="826" spans="1:8">
      <c r="A826" s="1"/>
      <c r="D826" s="13"/>
      <c r="E826" s="13"/>
      <c r="F826" s="13"/>
      <c r="G826" s="1"/>
      <c r="H826" s="1"/>
    </row>
    <row r="827" spans="1:8">
      <c r="A827" s="1"/>
      <c r="D827" s="13"/>
      <c r="E827" s="13"/>
      <c r="F827" s="13"/>
      <c r="G827" s="1"/>
      <c r="H827" s="1"/>
    </row>
    <row r="828" spans="1:8">
      <c r="A828" s="1"/>
      <c r="D828" s="13"/>
      <c r="E828" s="13"/>
      <c r="F828" s="13"/>
      <c r="G828" s="1"/>
      <c r="H828" s="1"/>
    </row>
    <row r="829" spans="1:8">
      <c r="A829" s="1"/>
      <c r="D829" s="13"/>
      <c r="E829" s="13"/>
      <c r="F829" s="13"/>
      <c r="G829" s="1"/>
      <c r="H829" s="1"/>
    </row>
    <row r="830" spans="1:8">
      <c r="A830" s="1"/>
      <c r="D830" s="13"/>
      <c r="E830" s="13"/>
      <c r="F830" s="13"/>
      <c r="G830" s="1"/>
      <c r="H830" s="1"/>
    </row>
    <row r="831" spans="1:8">
      <c r="A831" s="1"/>
      <c r="D831" s="13"/>
      <c r="E831" s="13"/>
      <c r="F831" s="13"/>
      <c r="G831" s="1"/>
      <c r="H831" s="1"/>
    </row>
    <row r="832" spans="1:8">
      <c r="A832" s="1"/>
      <c r="D832" s="13"/>
      <c r="E832" s="13"/>
      <c r="F832" s="13"/>
      <c r="G832" s="1"/>
      <c r="H832" s="1"/>
    </row>
    <row r="833" spans="1:8">
      <c r="A833" s="1"/>
      <c r="D833" s="13"/>
      <c r="E833" s="13"/>
      <c r="F833" s="13"/>
      <c r="G833" s="1"/>
      <c r="H833" s="1"/>
    </row>
    <row r="834" spans="1:8">
      <c r="A834" s="1"/>
      <c r="D834" s="13"/>
      <c r="E834" s="13"/>
      <c r="F834" s="13"/>
      <c r="G834" s="1"/>
      <c r="H834" s="1"/>
    </row>
    <row r="835" spans="1:8">
      <c r="A835" s="1"/>
      <c r="D835" s="13"/>
      <c r="E835" s="13"/>
      <c r="F835" s="13"/>
      <c r="G835" s="1"/>
      <c r="H835" s="1"/>
    </row>
    <row r="836" spans="1:8">
      <c r="A836" s="1"/>
      <c r="D836" s="13"/>
      <c r="E836" s="13"/>
      <c r="F836" s="13"/>
      <c r="G836" s="1"/>
      <c r="H836" s="1"/>
    </row>
    <row r="837" spans="1:8">
      <c r="A837" s="1"/>
      <c r="D837" s="13"/>
      <c r="E837" s="13"/>
      <c r="F837" s="13"/>
      <c r="G837" s="1"/>
      <c r="H837" s="1"/>
    </row>
    <row r="838" spans="1:8">
      <c r="A838" s="1"/>
      <c r="D838" s="13"/>
      <c r="E838" s="13"/>
      <c r="F838" s="13"/>
      <c r="G838" s="1"/>
      <c r="H838" s="1"/>
    </row>
    <row r="839" spans="1:8">
      <c r="A839" s="1"/>
      <c r="D839" s="13"/>
      <c r="E839" s="13"/>
      <c r="F839" s="13"/>
      <c r="G839" s="1"/>
      <c r="H839" s="1"/>
    </row>
    <row r="840" spans="1:8">
      <c r="A840" s="1"/>
      <c r="D840" s="13"/>
      <c r="E840" s="13"/>
      <c r="F840" s="13"/>
      <c r="G840" s="1"/>
      <c r="H840" s="1"/>
    </row>
    <row r="841" spans="1:8">
      <c r="A841" s="1"/>
      <c r="D841" s="13"/>
      <c r="E841" s="13"/>
      <c r="F841" s="13"/>
      <c r="G841" s="1"/>
      <c r="H841" s="1"/>
    </row>
    <row r="842" spans="1:8">
      <c r="A842" s="1"/>
      <c r="D842" s="13"/>
      <c r="E842" s="13"/>
      <c r="F842" s="13"/>
      <c r="G842" s="1"/>
      <c r="H842" s="1"/>
    </row>
    <row r="843" spans="1:8">
      <c r="A843" s="1"/>
      <c r="D843" s="13"/>
      <c r="E843" s="13"/>
      <c r="F843" s="13"/>
      <c r="G843" s="1"/>
      <c r="H843" s="1"/>
    </row>
    <row r="844" spans="1:8">
      <c r="A844" s="1"/>
      <c r="D844" s="13"/>
      <c r="E844" s="13"/>
      <c r="F844" s="13"/>
      <c r="G844" s="1"/>
      <c r="H844" s="1"/>
    </row>
    <row r="845" spans="1:8">
      <c r="A845" s="1"/>
      <c r="D845" s="13"/>
      <c r="E845" s="13"/>
      <c r="F845" s="13"/>
      <c r="G845" s="1"/>
      <c r="H845" s="1"/>
    </row>
    <row r="846" spans="1:8">
      <c r="A846" s="1"/>
      <c r="D846" s="13"/>
      <c r="E846" s="13"/>
      <c r="F846" s="13"/>
      <c r="G846" s="1"/>
      <c r="H846" s="1"/>
    </row>
    <row r="847" spans="1:8">
      <c r="A847" s="1"/>
      <c r="D847" s="13"/>
      <c r="E847" s="13"/>
      <c r="F847" s="13"/>
      <c r="G847" s="1"/>
      <c r="H847" s="1"/>
    </row>
    <row r="848" spans="1:8">
      <c r="A848" s="1"/>
      <c r="D848" s="13"/>
      <c r="E848" s="13"/>
      <c r="F848" s="13"/>
      <c r="G848" s="1"/>
      <c r="H848" s="1"/>
    </row>
    <row r="849" spans="1:8">
      <c r="A849" s="1"/>
      <c r="D849" s="13"/>
      <c r="E849" s="13"/>
      <c r="F849" s="13"/>
      <c r="G849" s="1"/>
      <c r="H849" s="1"/>
    </row>
    <row r="850" spans="1:8">
      <c r="A850" s="1"/>
      <c r="D850" s="13"/>
      <c r="E850" s="13"/>
      <c r="F850" s="13"/>
      <c r="G850" s="1"/>
      <c r="H850" s="1"/>
    </row>
    <row r="851" spans="1:8">
      <c r="A851" s="1"/>
      <c r="D851" s="13"/>
      <c r="E851" s="13"/>
      <c r="F851" s="13"/>
      <c r="G851" s="1"/>
      <c r="H851" s="1"/>
    </row>
    <row r="852" spans="1:8">
      <c r="A852" s="1"/>
      <c r="D852" s="13"/>
      <c r="E852" s="13"/>
      <c r="F852" s="13"/>
      <c r="G852" s="1"/>
      <c r="H852" s="1"/>
    </row>
    <row r="853" spans="1:8">
      <c r="A853" s="1"/>
      <c r="D853" s="13"/>
      <c r="E853" s="13"/>
      <c r="F853" s="13"/>
      <c r="G853" s="1"/>
      <c r="H853" s="1"/>
    </row>
    <row r="854" spans="1:8">
      <c r="A854" s="1"/>
      <c r="D854" s="13"/>
      <c r="E854" s="13"/>
      <c r="F854" s="13"/>
      <c r="G854" s="1"/>
      <c r="H854" s="1"/>
    </row>
    <row r="855" spans="1:8">
      <c r="A855" s="1"/>
      <c r="D855" s="13"/>
      <c r="E855" s="13"/>
      <c r="F855" s="13"/>
      <c r="G855" s="1"/>
      <c r="H855" s="1"/>
    </row>
    <row r="856" spans="1:8">
      <c r="A856" s="1"/>
      <c r="D856" s="13"/>
      <c r="E856" s="13"/>
      <c r="F856" s="13"/>
      <c r="G856" s="1"/>
      <c r="H856" s="1"/>
    </row>
    <row r="857" spans="1:8">
      <c r="A857" s="1"/>
      <c r="D857" s="13"/>
      <c r="E857" s="13"/>
      <c r="F857" s="13"/>
      <c r="G857" s="1"/>
      <c r="H857" s="1"/>
    </row>
    <row r="858" spans="1:8">
      <c r="A858" s="1"/>
      <c r="D858" s="13"/>
      <c r="E858" s="13"/>
      <c r="F858" s="13"/>
      <c r="G858" s="1"/>
      <c r="H858" s="1"/>
    </row>
    <row r="859" spans="1:8">
      <c r="A859" s="1"/>
      <c r="D859" s="13"/>
      <c r="E859" s="13"/>
      <c r="F859" s="13"/>
      <c r="G859" s="1"/>
      <c r="H859" s="1"/>
    </row>
    <row r="860" spans="1:8">
      <c r="A860" s="1"/>
      <c r="D860" s="13"/>
      <c r="E860" s="13"/>
      <c r="F860" s="13"/>
      <c r="G860" s="1"/>
      <c r="H860" s="1"/>
    </row>
    <row r="861" spans="1:8">
      <c r="A861" s="1"/>
      <c r="D861" s="13"/>
      <c r="E861" s="13"/>
      <c r="F861" s="13"/>
      <c r="G861" s="1"/>
      <c r="H861" s="1"/>
    </row>
    <row r="862" spans="1:8">
      <c r="A862" s="1"/>
      <c r="D862" s="13"/>
      <c r="E862" s="13"/>
      <c r="F862" s="13"/>
      <c r="G862" s="1"/>
      <c r="H862" s="1"/>
    </row>
    <row r="863" spans="1:8">
      <c r="A863" s="1"/>
      <c r="D863" s="13"/>
      <c r="E863" s="13"/>
      <c r="F863" s="13"/>
      <c r="G863" s="1"/>
      <c r="H863" s="1"/>
    </row>
    <row r="864" spans="1:8">
      <c r="A864" s="1"/>
      <c r="D864" s="13"/>
      <c r="E864" s="13"/>
      <c r="F864" s="13"/>
      <c r="G864" s="1"/>
      <c r="H864" s="1"/>
    </row>
    <row r="865" spans="1:8">
      <c r="A865" s="1"/>
      <c r="D865" s="13"/>
      <c r="E865" s="13"/>
      <c r="F865" s="13"/>
      <c r="G865" s="1"/>
      <c r="H865" s="1"/>
    </row>
    <row r="866" spans="1:8">
      <c r="A866" s="1"/>
      <c r="D866" s="13"/>
      <c r="E866" s="13"/>
      <c r="F866" s="13"/>
      <c r="G866" s="1"/>
      <c r="H866" s="1"/>
    </row>
    <row r="867" spans="1:8">
      <c r="A867" s="1"/>
      <c r="D867" s="13"/>
      <c r="E867" s="13"/>
      <c r="F867" s="13"/>
      <c r="G867" s="1"/>
      <c r="H867" s="1"/>
    </row>
    <row r="868" spans="1:8">
      <c r="A868" s="1"/>
      <c r="D868" s="13"/>
      <c r="E868" s="13"/>
      <c r="F868" s="13"/>
      <c r="G868" s="1"/>
      <c r="H868" s="1"/>
    </row>
    <row r="869" spans="1:8">
      <c r="A869" s="1"/>
      <c r="D869" s="13"/>
      <c r="E869" s="13"/>
      <c r="F869" s="13"/>
      <c r="G869" s="1"/>
      <c r="H869" s="1"/>
    </row>
    <row r="870" spans="1:8">
      <c r="A870" s="1"/>
      <c r="D870" s="13"/>
      <c r="E870" s="13"/>
      <c r="F870" s="13"/>
      <c r="G870" s="1"/>
      <c r="H870" s="1"/>
    </row>
    <row r="871" spans="1:8">
      <c r="A871" s="1"/>
      <c r="D871" s="13"/>
      <c r="E871" s="13"/>
      <c r="F871" s="13"/>
      <c r="G871" s="1"/>
      <c r="H871" s="1"/>
    </row>
    <row r="872" spans="1:8">
      <c r="A872" s="1"/>
      <c r="D872" s="13"/>
      <c r="E872" s="13"/>
      <c r="F872" s="13"/>
      <c r="G872" s="1"/>
      <c r="H872" s="1"/>
    </row>
    <row r="873" spans="1:8">
      <c r="A873" s="1"/>
      <c r="D873" s="13"/>
      <c r="E873" s="13"/>
      <c r="F873" s="13"/>
      <c r="G873" s="1"/>
      <c r="H873" s="1"/>
    </row>
    <row r="874" spans="1:8">
      <c r="A874" s="1"/>
      <c r="D874" s="13"/>
      <c r="E874" s="13"/>
      <c r="F874" s="13"/>
      <c r="G874" s="1"/>
      <c r="H874" s="1"/>
    </row>
    <row r="875" spans="1:8">
      <c r="A875" s="1"/>
      <c r="D875" s="13"/>
      <c r="E875" s="13"/>
      <c r="F875" s="13"/>
      <c r="G875" s="1"/>
      <c r="H875" s="1"/>
    </row>
    <row r="876" spans="1:8">
      <c r="A876" s="1"/>
      <c r="D876" s="13"/>
      <c r="E876" s="13"/>
      <c r="F876" s="13"/>
      <c r="G876" s="1"/>
      <c r="H876" s="1"/>
    </row>
    <row r="877" spans="1:8">
      <c r="A877" s="1"/>
      <c r="D877" s="13"/>
      <c r="E877" s="13"/>
      <c r="F877" s="13"/>
      <c r="G877" s="1"/>
      <c r="H877" s="1"/>
    </row>
    <row r="878" spans="1:8">
      <c r="A878" s="1"/>
      <c r="D878" s="13"/>
      <c r="E878" s="13"/>
      <c r="F878" s="13"/>
      <c r="G878" s="1"/>
      <c r="H878" s="1"/>
    </row>
    <row r="879" spans="1:8">
      <c r="A879" s="1"/>
      <c r="D879" s="13"/>
      <c r="E879" s="13"/>
      <c r="F879" s="13"/>
      <c r="G879" s="1"/>
      <c r="H879" s="1"/>
    </row>
    <row r="880" spans="1:8">
      <c r="A880" s="1"/>
      <c r="D880" s="13"/>
      <c r="E880" s="13"/>
      <c r="F880" s="13"/>
      <c r="G880" s="1"/>
      <c r="H880" s="1"/>
    </row>
    <row r="881" spans="1:8">
      <c r="A881" s="1"/>
      <c r="D881" s="13"/>
      <c r="E881" s="13"/>
      <c r="F881" s="13"/>
      <c r="G881" s="1"/>
      <c r="H881" s="1"/>
    </row>
    <row r="882" spans="1:8">
      <c r="A882" s="1"/>
      <c r="D882" s="13"/>
      <c r="E882" s="13"/>
      <c r="F882" s="13"/>
      <c r="G882" s="1"/>
      <c r="H882" s="1"/>
    </row>
    <row r="883" spans="1:8">
      <c r="A883" s="1"/>
      <c r="D883" s="13"/>
      <c r="E883" s="13"/>
      <c r="F883" s="13"/>
      <c r="G883" s="1"/>
      <c r="H883" s="1"/>
    </row>
    <row r="884" spans="1:8">
      <c r="A884" s="1"/>
      <c r="D884" s="13"/>
      <c r="E884" s="13"/>
      <c r="F884" s="13"/>
      <c r="G884" s="1"/>
      <c r="H884" s="1"/>
    </row>
    <row r="885" spans="1:8">
      <c r="A885" s="1"/>
      <c r="D885" s="13"/>
      <c r="E885" s="13"/>
      <c r="F885" s="13"/>
      <c r="G885" s="1"/>
      <c r="H885" s="1"/>
    </row>
    <row r="886" spans="1:8">
      <c r="A886" s="1"/>
      <c r="D886" s="13"/>
      <c r="E886" s="13"/>
      <c r="F886" s="13"/>
      <c r="G886" s="1"/>
      <c r="H886" s="1"/>
    </row>
    <row r="887" spans="1:8">
      <c r="A887" s="1"/>
      <c r="D887" s="13"/>
      <c r="E887" s="13"/>
      <c r="F887" s="13"/>
      <c r="G887" s="1"/>
      <c r="H887" s="1"/>
    </row>
    <row r="888" spans="1:8">
      <c r="A888" s="1"/>
      <c r="D888" s="13"/>
      <c r="E888" s="13"/>
      <c r="F888" s="13"/>
      <c r="G888" s="1"/>
      <c r="H888" s="1"/>
    </row>
    <row r="889" spans="1:8">
      <c r="A889" s="1"/>
      <c r="D889" s="13"/>
      <c r="E889" s="13"/>
      <c r="F889" s="13"/>
      <c r="G889" s="1"/>
      <c r="H889" s="1"/>
    </row>
    <row r="890" spans="1:8">
      <c r="A890" s="1"/>
      <c r="D890" s="13"/>
      <c r="E890" s="13"/>
      <c r="F890" s="13"/>
      <c r="G890" s="1"/>
      <c r="H890" s="1"/>
    </row>
    <row r="891" spans="1:8">
      <c r="A891" s="1"/>
      <c r="D891" s="13"/>
      <c r="E891" s="13"/>
      <c r="F891" s="13"/>
      <c r="G891" s="1"/>
      <c r="H891" s="1"/>
    </row>
    <row r="892" spans="1:8">
      <c r="A892" s="1"/>
      <c r="D892" s="13"/>
      <c r="E892" s="13"/>
      <c r="F892" s="13"/>
      <c r="G892" s="1"/>
      <c r="H892" s="1"/>
    </row>
    <row r="893" spans="1:8">
      <c r="A893" s="1"/>
      <c r="D893" s="13"/>
      <c r="E893" s="13"/>
      <c r="F893" s="13"/>
      <c r="G893" s="1"/>
      <c r="H893" s="1"/>
    </row>
    <row r="894" spans="1:8">
      <c r="A894" s="1"/>
      <c r="D894" s="13"/>
      <c r="E894" s="13"/>
      <c r="F894" s="13"/>
      <c r="G894" s="1"/>
      <c r="H894" s="1"/>
    </row>
    <row r="895" spans="1:8">
      <c r="A895" s="1"/>
      <c r="D895" s="13"/>
      <c r="E895" s="13"/>
      <c r="F895" s="13"/>
      <c r="G895" s="1"/>
      <c r="H895" s="1"/>
    </row>
    <row r="896" spans="1:8">
      <c r="A896" s="1"/>
      <c r="D896" s="13"/>
      <c r="E896" s="13"/>
      <c r="F896" s="13"/>
      <c r="G896" s="1"/>
      <c r="H896" s="1"/>
    </row>
    <row r="897" spans="1:8">
      <c r="A897" s="1"/>
      <c r="D897" s="13"/>
      <c r="E897" s="13"/>
      <c r="F897" s="13"/>
      <c r="G897" s="1"/>
      <c r="H897" s="1"/>
    </row>
    <row r="898" spans="1:8">
      <c r="A898" s="1"/>
      <c r="D898" s="13"/>
      <c r="E898" s="13"/>
      <c r="F898" s="13"/>
      <c r="G898" s="1"/>
      <c r="H898" s="1"/>
    </row>
    <row r="899" spans="1:8">
      <c r="A899" s="1"/>
      <c r="D899" s="13"/>
      <c r="E899" s="13"/>
      <c r="F899" s="13"/>
      <c r="G899" s="1"/>
      <c r="H899" s="1"/>
    </row>
    <row r="900" spans="1:8">
      <c r="A900" s="1"/>
      <c r="D900" s="13"/>
      <c r="E900" s="13"/>
      <c r="F900" s="13"/>
      <c r="G900" s="1"/>
      <c r="H900" s="1"/>
    </row>
    <row r="901" spans="1:8">
      <c r="A901" s="1"/>
      <c r="D901" s="13"/>
      <c r="E901" s="13"/>
      <c r="F901" s="13"/>
      <c r="G901" s="1"/>
      <c r="H901" s="1"/>
    </row>
    <row r="902" spans="1:8">
      <c r="A902" s="1"/>
      <c r="D902" s="13"/>
      <c r="E902" s="13"/>
      <c r="F902" s="13"/>
      <c r="G902" s="1"/>
      <c r="H902" s="1"/>
    </row>
    <row r="903" spans="1:8">
      <c r="A903" s="1"/>
      <c r="D903" s="13"/>
      <c r="E903" s="13"/>
      <c r="F903" s="13"/>
      <c r="G903" s="1"/>
      <c r="H903" s="1"/>
    </row>
    <row r="904" spans="1:8">
      <c r="A904" s="1"/>
      <c r="D904" s="13"/>
      <c r="E904" s="13"/>
      <c r="F904" s="13"/>
      <c r="G904" s="1"/>
      <c r="H904" s="1"/>
    </row>
    <row r="905" spans="1:8">
      <c r="A905" s="1"/>
      <c r="D905" s="13"/>
      <c r="E905" s="13"/>
      <c r="F905" s="13"/>
      <c r="G905" s="1"/>
      <c r="H905" s="1"/>
    </row>
    <row r="906" spans="1:8">
      <c r="A906" s="1"/>
      <c r="D906" s="13"/>
      <c r="E906" s="13"/>
      <c r="F906" s="13"/>
      <c r="G906" s="1"/>
      <c r="H906" s="1"/>
    </row>
    <row r="907" spans="1:8">
      <c r="A907" s="1"/>
      <c r="D907" s="13"/>
      <c r="E907" s="13"/>
      <c r="F907" s="13"/>
      <c r="G907" s="1"/>
      <c r="H907" s="1"/>
    </row>
    <row r="908" spans="1:8">
      <c r="A908" s="1"/>
      <c r="D908" s="13"/>
      <c r="E908" s="13"/>
      <c r="F908" s="13"/>
      <c r="G908" s="1"/>
      <c r="H908" s="1"/>
    </row>
    <row r="909" spans="1:8">
      <c r="A909" s="1"/>
      <c r="D909" s="13"/>
      <c r="E909" s="13"/>
      <c r="F909" s="13"/>
      <c r="G909" s="1"/>
      <c r="H909" s="1"/>
    </row>
    <row r="910" spans="1:8">
      <c r="A910" s="1"/>
      <c r="D910" s="13"/>
      <c r="E910" s="13"/>
      <c r="F910" s="13"/>
      <c r="G910" s="1"/>
      <c r="H910" s="1"/>
    </row>
    <row r="911" spans="1:8">
      <c r="A911" s="1"/>
      <c r="D911" s="13"/>
      <c r="E911" s="13"/>
      <c r="F911" s="13"/>
      <c r="G911" s="1"/>
      <c r="H911" s="1"/>
    </row>
    <row r="912" spans="1:8">
      <c r="A912" s="1"/>
      <c r="D912" s="13"/>
      <c r="E912" s="13"/>
      <c r="F912" s="13"/>
      <c r="G912" s="1"/>
      <c r="H912" s="1"/>
    </row>
    <row r="913" spans="1:8">
      <c r="A913" s="1"/>
      <c r="D913" s="13"/>
      <c r="E913" s="13"/>
      <c r="F913" s="13"/>
      <c r="G913" s="1"/>
      <c r="H913" s="1"/>
    </row>
    <row r="914" spans="1:8">
      <c r="A914" s="1"/>
      <c r="D914" s="13"/>
      <c r="E914" s="13"/>
      <c r="F914" s="13"/>
      <c r="G914" s="1"/>
      <c r="H914" s="1"/>
    </row>
    <row r="915" spans="1:8">
      <c r="A915" s="1"/>
      <c r="D915" s="13"/>
      <c r="E915" s="13"/>
      <c r="F915" s="13"/>
      <c r="G915" s="1"/>
      <c r="H915" s="1"/>
    </row>
    <row r="916" spans="1:8">
      <c r="A916" s="1"/>
      <c r="D916" s="13"/>
      <c r="E916" s="13"/>
      <c r="F916" s="13"/>
      <c r="G916" s="1"/>
      <c r="H916" s="1"/>
    </row>
    <row r="917" spans="1:8">
      <c r="A917" s="1"/>
      <c r="D917" s="13"/>
      <c r="E917" s="13"/>
      <c r="F917" s="13"/>
      <c r="G917" s="1"/>
      <c r="H917" s="1"/>
    </row>
    <row r="918" spans="1:8">
      <c r="A918" s="1"/>
      <c r="D918" s="13"/>
      <c r="E918" s="13"/>
      <c r="F918" s="13"/>
      <c r="G918" s="1"/>
      <c r="H918" s="1"/>
    </row>
    <row r="919" spans="1:8">
      <c r="A919" s="1"/>
      <c r="D919" s="13"/>
      <c r="E919" s="13"/>
      <c r="F919" s="13"/>
      <c r="G919" s="1"/>
      <c r="H919" s="1"/>
    </row>
    <row r="920" spans="1:8">
      <c r="A920" s="1"/>
      <c r="D920" s="13"/>
      <c r="E920" s="13"/>
      <c r="F920" s="13"/>
      <c r="G920" s="1"/>
      <c r="H920" s="1"/>
    </row>
    <row r="921" spans="1:8">
      <c r="A921" s="1"/>
      <c r="D921" s="13"/>
      <c r="E921" s="13"/>
      <c r="F921" s="13"/>
      <c r="G921" s="1"/>
      <c r="H921" s="1"/>
    </row>
    <row r="922" spans="1:8">
      <c r="A922" s="1"/>
      <c r="D922" s="13"/>
      <c r="E922" s="13"/>
      <c r="F922" s="13"/>
      <c r="G922" s="1"/>
      <c r="H922" s="1"/>
    </row>
    <row r="923" spans="1:8">
      <c r="A923" s="1"/>
      <c r="D923" s="13"/>
      <c r="E923" s="13"/>
      <c r="F923" s="13"/>
      <c r="G923" s="1"/>
      <c r="H923" s="1"/>
    </row>
    <row r="924" spans="1:8">
      <c r="A924" s="1"/>
      <c r="D924" s="13"/>
      <c r="E924" s="13"/>
      <c r="F924" s="13"/>
      <c r="G924" s="1"/>
      <c r="H924" s="1"/>
    </row>
    <row r="925" spans="1:8">
      <c r="A925" s="1"/>
      <c r="D925" s="13"/>
      <c r="E925" s="13"/>
      <c r="F925" s="13"/>
      <c r="G925" s="1"/>
      <c r="H925" s="1"/>
    </row>
    <row r="926" spans="1:8">
      <c r="A926" s="1"/>
      <c r="D926" s="13"/>
      <c r="E926" s="13"/>
      <c r="F926" s="13"/>
      <c r="G926" s="1"/>
      <c r="H926" s="1"/>
    </row>
    <row r="927" spans="1:8">
      <c r="A927" s="1"/>
      <c r="D927" s="13"/>
      <c r="E927" s="13"/>
      <c r="F927" s="13"/>
      <c r="G927" s="1"/>
      <c r="H927" s="1"/>
    </row>
    <row r="928" spans="1:8">
      <c r="A928" s="1"/>
      <c r="D928" s="13"/>
      <c r="E928" s="13"/>
      <c r="F928" s="13"/>
      <c r="G928" s="1"/>
      <c r="H928" s="1"/>
    </row>
    <row r="929" spans="1:8">
      <c r="A929" s="1"/>
      <c r="D929" s="13"/>
      <c r="E929" s="13"/>
      <c r="F929" s="13"/>
      <c r="G929" s="1"/>
      <c r="H929" s="1"/>
    </row>
    <row r="930" spans="1:8">
      <c r="A930" s="1"/>
      <c r="D930" s="13"/>
      <c r="E930" s="13"/>
      <c r="F930" s="13"/>
      <c r="G930" s="1"/>
      <c r="H930" s="1"/>
    </row>
    <row r="931" spans="1:8">
      <c r="A931" s="1"/>
      <c r="D931" s="13"/>
      <c r="E931" s="13"/>
      <c r="F931" s="13"/>
      <c r="G931" s="1"/>
      <c r="H931" s="1"/>
    </row>
    <row r="932" spans="1:8">
      <c r="A932" s="1"/>
      <c r="D932" s="13"/>
      <c r="E932" s="13"/>
      <c r="F932" s="13"/>
      <c r="G932" s="1"/>
      <c r="H932" s="1"/>
    </row>
    <row r="933" spans="1:8">
      <c r="A933" s="1"/>
      <c r="D933" s="13"/>
      <c r="E933" s="13"/>
      <c r="F933" s="13"/>
      <c r="G933" s="1"/>
      <c r="H933" s="1"/>
    </row>
    <row r="934" spans="1:8">
      <c r="A934" s="1"/>
      <c r="D934" s="13"/>
      <c r="E934" s="13"/>
      <c r="F934" s="13"/>
      <c r="G934" s="1"/>
      <c r="H934" s="1"/>
    </row>
    <row r="935" spans="1:8">
      <c r="A935" s="1"/>
      <c r="D935" s="13"/>
      <c r="E935" s="13"/>
      <c r="F935" s="13"/>
      <c r="G935" s="1"/>
      <c r="H935" s="1"/>
    </row>
    <row r="936" spans="1:8">
      <c r="A936" s="1"/>
      <c r="D936" s="13"/>
      <c r="E936" s="13"/>
      <c r="F936" s="13"/>
      <c r="G936" s="1"/>
      <c r="H936" s="1"/>
    </row>
    <row r="937" spans="1:8">
      <c r="A937" s="1"/>
      <c r="D937" s="13"/>
      <c r="E937" s="13"/>
      <c r="F937" s="13"/>
      <c r="G937" s="1"/>
      <c r="H937" s="1"/>
    </row>
    <row r="938" spans="1:8">
      <c r="A938" s="1"/>
      <c r="D938" s="13"/>
      <c r="E938" s="13"/>
      <c r="F938" s="13"/>
      <c r="G938" s="1"/>
      <c r="H938" s="1"/>
    </row>
    <row r="939" spans="1:8">
      <c r="A939" s="1"/>
      <c r="D939" s="13"/>
      <c r="E939" s="13"/>
      <c r="F939" s="13"/>
      <c r="G939" s="1"/>
      <c r="H939" s="1"/>
    </row>
    <row r="940" spans="1:8">
      <c r="A940" s="1"/>
      <c r="D940" s="13"/>
      <c r="E940" s="13"/>
      <c r="F940" s="13"/>
      <c r="G940" s="1"/>
      <c r="H940" s="1"/>
    </row>
    <row r="941" spans="1:8">
      <c r="A941" s="1"/>
      <c r="D941" s="13"/>
      <c r="E941" s="13"/>
      <c r="F941" s="13"/>
      <c r="G941" s="1"/>
      <c r="H941" s="1"/>
    </row>
    <row r="942" spans="1:8">
      <c r="A942" s="1"/>
      <c r="D942" s="13"/>
      <c r="E942" s="13"/>
      <c r="F942" s="13"/>
      <c r="G942" s="1"/>
      <c r="H942" s="1"/>
    </row>
    <row r="943" spans="1:8">
      <c r="A943" s="1"/>
      <c r="D943" s="13"/>
      <c r="E943" s="13"/>
      <c r="F943" s="13"/>
      <c r="G943" s="1"/>
      <c r="H943" s="1"/>
    </row>
    <row r="944" spans="1:8">
      <c r="A944" s="1"/>
      <c r="D944" s="13"/>
      <c r="E944" s="13"/>
      <c r="F944" s="13"/>
      <c r="G944" s="1"/>
      <c r="H944" s="1"/>
    </row>
    <row r="945" spans="1:8">
      <c r="A945" s="1"/>
      <c r="D945" s="13"/>
      <c r="E945" s="13"/>
      <c r="F945" s="13"/>
      <c r="G945" s="1"/>
      <c r="H945" s="1"/>
    </row>
    <row r="946" spans="1:8">
      <c r="A946" s="1"/>
      <c r="D946" s="13"/>
      <c r="E946" s="13"/>
      <c r="F946" s="13"/>
      <c r="G946" s="1"/>
      <c r="H946" s="1"/>
    </row>
    <row r="947" spans="1:8">
      <c r="A947" s="1"/>
      <c r="D947" s="13"/>
      <c r="E947" s="13"/>
      <c r="F947" s="13"/>
      <c r="G947" s="1"/>
      <c r="H947" s="1"/>
    </row>
    <row r="948" spans="1:8">
      <c r="A948" s="1"/>
      <c r="D948" s="13"/>
      <c r="E948" s="13"/>
      <c r="F948" s="13"/>
      <c r="G948" s="1"/>
      <c r="H948" s="1"/>
    </row>
    <row r="949" spans="1:8">
      <c r="A949" s="1"/>
      <c r="D949" s="13"/>
      <c r="E949" s="13"/>
      <c r="F949" s="13"/>
      <c r="G949" s="1"/>
      <c r="H949" s="1"/>
    </row>
    <row r="950" spans="1:8">
      <c r="A950" s="1"/>
      <c r="D950" s="13"/>
      <c r="E950" s="13"/>
      <c r="F950" s="13"/>
      <c r="G950" s="1"/>
      <c r="H950" s="1"/>
    </row>
    <row r="951" spans="1:8">
      <c r="A951" s="1"/>
      <c r="D951" s="13"/>
      <c r="E951" s="13"/>
      <c r="F951" s="13"/>
      <c r="G951" s="1"/>
      <c r="H951" s="1"/>
    </row>
    <row r="952" spans="1:8">
      <c r="A952" s="1"/>
      <c r="D952" s="13"/>
      <c r="E952" s="13"/>
      <c r="F952" s="13"/>
      <c r="G952" s="1"/>
      <c r="H952" s="1"/>
    </row>
    <row r="953" spans="1:8">
      <c r="A953" s="1"/>
      <c r="D953" s="13"/>
      <c r="E953" s="13"/>
      <c r="F953" s="13"/>
      <c r="G953" s="1"/>
      <c r="H953" s="1"/>
    </row>
    <row r="954" spans="1:8">
      <c r="A954" s="1"/>
      <c r="D954" s="13"/>
      <c r="E954" s="13"/>
      <c r="F954" s="13"/>
      <c r="G954" s="1"/>
      <c r="H954" s="1"/>
    </row>
    <row r="955" spans="1:8">
      <c r="A955" s="1"/>
      <c r="D955" s="13"/>
      <c r="E955" s="13"/>
      <c r="F955" s="13"/>
      <c r="G955" s="1"/>
      <c r="H955" s="1"/>
    </row>
    <row r="956" spans="1:8">
      <c r="A956" s="1"/>
      <c r="D956" s="13"/>
      <c r="E956" s="13"/>
      <c r="F956" s="13"/>
      <c r="G956" s="1"/>
      <c r="H956" s="1"/>
    </row>
    <row r="957" spans="1:8">
      <c r="A957" s="1"/>
      <c r="D957" s="13"/>
      <c r="E957" s="13"/>
      <c r="F957" s="13"/>
      <c r="G957" s="1"/>
      <c r="H957" s="1"/>
    </row>
    <row r="958" spans="1:8">
      <c r="A958" s="1"/>
      <c r="D958" s="13"/>
      <c r="E958" s="13"/>
      <c r="F958" s="13"/>
      <c r="G958" s="1"/>
      <c r="H958" s="1"/>
    </row>
    <row r="959" spans="1:8">
      <c r="A959" s="1"/>
      <c r="D959" s="13"/>
      <c r="E959" s="13"/>
      <c r="F959" s="13"/>
      <c r="G959" s="1"/>
      <c r="H959" s="1"/>
    </row>
    <row r="960" spans="1:8">
      <c r="A960" s="1"/>
      <c r="D960" s="13"/>
      <c r="E960" s="13"/>
      <c r="F960" s="13"/>
      <c r="G960" s="1"/>
      <c r="H960" s="1"/>
    </row>
    <row r="961" spans="1:8">
      <c r="A961" s="1"/>
      <c r="D961" s="13"/>
      <c r="E961" s="13"/>
      <c r="F961" s="13"/>
      <c r="G961" s="1"/>
      <c r="H961" s="1"/>
    </row>
    <row r="962" spans="1:8">
      <c r="A962" s="1"/>
      <c r="D962" s="13"/>
      <c r="E962" s="13"/>
      <c r="F962" s="13"/>
      <c r="G962" s="1"/>
      <c r="H962" s="1"/>
    </row>
    <row r="963" spans="1:8">
      <c r="A963" s="1"/>
      <c r="D963" s="13"/>
      <c r="E963" s="13"/>
      <c r="F963" s="13"/>
      <c r="G963" s="1"/>
      <c r="H963" s="1"/>
    </row>
    <row r="964" spans="1:8">
      <c r="A964" s="1"/>
      <c r="D964" s="13"/>
      <c r="E964" s="13"/>
      <c r="F964" s="13"/>
      <c r="G964" s="1"/>
      <c r="H964" s="1"/>
    </row>
    <row r="965" spans="1:8">
      <c r="A965" s="1"/>
      <c r="D965" s="13"/>
      <c r="E965" s="13"/>
      <c r="F965" s="13"/>
      <c r="G965" s="1"/>
      <c r="H965" s="1"/>
    </row>
    <row r="966" spans="1:8">
      <c r="A966" s="1"/>
      <c r="D966" s="13"/>
      <c r="E966" s="13"/>
      <c r="F966" s="13"/>
      <c r="G966" s="1"/>
      <c r="H966" s="1"/>
    </row>
    <row r="967" spans="1:8">
      <c r="A967" s="1"/>
      <c r="D967" s="13"/>
      <c r="E967" s="13"/>
      <c r="F967" s="13"/>
      <c r="G967" s="1"/>
      <c r="H967" s="1"/>
    </row>
    <row r="968" spans="1:8">
      <c r="A968" s="1"/>
      <c r="D968" s="13"/>
      <c r="E968" s="13"/>
      <c r="F968" s="13"/>
      <c r="G968" s="1"/>
      <c r="H968" s="1"/>
    </row>
    <row r="969" spans="1:8">
      <c r="A969" s="1"/>
      <c r="D969" s="13"/>
      <c r="E969" s="13"/>
      <c r="F969" s="13"/>
      <c r="G969" s="1"/>
      <c r="H969" s="1"/>
    </row>
    <row r="970" spans="1:8">
      <c r="A970" s="1"/>
      <c r="D970" s="13"/>
      <c r="E970" s="13"/>
      <c r="F970" s="13"/>
      <c r="G970" s="1"/>
      <c r="H970" s="1"/>
    </row>
    <row r="971" spans="1:8">
      <c r="A971" s="1"/>
      <c r="D971" s="13"/>
      <c r="E971" s="13"/>
      <c r="F971" s="13"/>
      <c r="G971" s="1"/>
      <c r="H971" s="1"/>
    </row>
    <row r="972" spans="1:8">
      <c r="A972" s="1"/>
      <c r="D972" s="13"/>
      <c r="E972" s="13"/>
      <c r="F972" s="13"/>
      <c r="G972" s="1"/>
      <c r="H972" s="1"/>
    </row>
    <row r="973" spans="1:8">
      <c r="A973" s="1"/>
      <c r="D973" s="13"/>
      <c r="E973" s="13"/>
      <c r="F973" s="13"/>
      <c r="G973" s="1"/>
      <c r="H973" s="1"/>
    </row>
    <row r="974" spans="1:8">
      <c r="A974" s="1"/>
      <c r="D974" s="13"/>
      <c r="E974" s="13"/>
      <c r="F974" s="13"/>
      <c r="G974" s="1"/>
      <c r="H974" s="1"/>
    </row>
    <row r="975" spans="1:8">
      <c r="A975" s="1"/>
      <c r="D975" s="13"/>
      <c r="E975" s="13"/>
      <c r="F975" s="13"/>
      <c r="G975" s="1"/>
      <c r="H975" s="1"/>
    </row>
    <row r="976" spans="1:8">
      <c r="A976" s="1"/>
      <c r="D976" s="13"/>
      <c r="E976" s="13"/>
      <c r="F976" s="13"/>
      <c r="G976" s="1"/>
      <c r="H976" s="1"/>
    </row>
    <row r="977" spans="1:8">
      <c r="A977" s="1"/>
      <c r="D977" s="13"/>
      <c r="E977" s="13"/>
      <c r="F977" s="13"/>
      <c r="G977" s="1"/>
      <c r="H977" s="1"/>
    </row>
    <row r="978" spans="1:8">
      <c r="A978" s="1"/>
      <c r="D978" s="13"/>
      <c r="E978" s="13"/>
      <c r="F978" s="13"/>
      <c r="G978" s="1"/>
      <c r="H978" s="1"/>
    </row>
    <row r="979" spans="1:8">
      <c r="A979" s="1"/>
      <c r="D979" s="13"/>
      <c r="E979" s="13"/>
      <c r="F979" s="13"/>
      <c r="G979" s="1"/>
      <c r="H979" s="1"/>
    </row>
    <row r="980" spans="1:8">
      <c r="A980" s="1"/>
      <c r="D980" s="13"/>
      <c r="E980" s="13"/>
      <c r="F980" s="13"/>
      <c r="G980" s="1"/>
      <c r="H980" s="1"/>
    </row>
    <row r="981" spans="1:8">
      <c r="A981" s="1"/>
      <c r="D981" s="13"/>
      <c r="E981" s="13"/>
      <c r="F981" s="13"/>
      <c r="G981" s="1"/>
      <c r="H981" s="1"/>
    </row>
    <row r="982" spans="1:8">
      <c r="A982" s="1"/>
      <c r="D982" s="13"/>
      <c r="E982" s="13"/>
      <c r="F982" s="13"/>
      <c r="G982" s="1"/>
      <c r="H982" s="1"/>
    </row>
    <row r="983" spans="1:8">
      <c r="A983" s="1"/>
      <c r="D983" s="13"/>
      <c r="E983" s="13"/>
      <c r="F983" s="13"/>
      <c r="G983" s="1"/>
      <c r="H983" s="1"/>
    </row>
    <row r="984" spans="1:8">
      <c r="A984" s="1"/>
      <c r="D984" s="13"/>
      <c r="E984" s="13"/>
      <c r="F984" s="13"/>
      <c r="G984" s="1"/>
      <c r="H984" s="1"/>
    </row>
    <row r="985" spans="1:8">
      <c r="A985" s="1"/>
      <c r="D985" s="13"/>
      <c r="E985" s="13"/>
      <c r="F985" s="13"/>
      <c r="G985" s="1"/>
      <c r="H985" s="1"/>
    </row>
    <row r="986" spans="1:8">
      <c r="A986" s="1"/>
      <c r="D986" s="13"/>
      <c r="E986" s="13"/>
      <c r="F986" s="13"/>
      <c r="G986" s="1"/>
      <c r="H986" s="1"/>
    </row>
    <row r="987" spans="1:8">
      <c r="A987" s="1"/>
      <c r="D987" s="13"/>
      <c r="E987" s="13"/>
      <c r="F987" s="13"/>
      <c r="G987" s="1"/>
      <c r="H987" s="1"/>
    </row>
    <row r="988" spans="1:8">
      <c r="A988" s="1"/>
      <c r="D988" s="13"/>
      <c r="E988" s="13"/>
      <c r="F988" s="13"/>
      <c r="G988" s="1"/>
      <c r="H988" s="1"/>
    </row>
    <row r="989" spans="1:8">
      <c r="A989" s="1"/>
      <c r="D989" s="13"/>
      <c r="E989" s="13"/>
      <c r="F989" s="13"/>
      <c r="G989" s="1"/>
      <c r="H989" s="1"/>
    </row>
    <row r="990" spans="1:8">
      <c r="A990" s="1"/>
      <c r="D990" s="13"/>
      <c r="E990" s="13"/>
      <c r="F990" s="13"/>
      <c r="G990" s="1"/>
      <c r="H990" s="1"/>
    </row>
    <row r="991" spans="1:8">
      <c r="A991" s="1"/>
      <c r="D991" s="13"/>
      <c r="E991" s="13"/>
      <c r="F991" s="13"/>
      <c r="G991" s="1"/>
      <c r="H991" s="1"/>
    </row>
    <row r="992" spans="1:8">
      <c r="A992" s="1"/>
      <c r="D992" s="13"/>
      <c r="E992" s="13"/>
      <c r="F992" s="13"/>
      <c r="G992" s="1"/>
      <c r="H992" s="1"/>
    </row>
    <row r="993" spans="1:8">
      <c r="A993" s="1"/>
      <c r="D993" s="13"/>
      <c r="E993" s="13"/>
      <c r="F993" s="13"/>
      <c r="G993" s="1"/>
      <c r="H993" s="1"/>
    </row>
    <row r="994" spans="1:8">
      <c r="A994" s="1"/>
      <c r="D994" s="13"/>
      <c r="E994" s="13"/>
      <c r="F994" s="13"/>
      <c r="G994" s="1"/>
      <c r="H994" s="1"/>
    </row>
    <row r="995" spans="1:8">
      <c r="A995" s="1"/>
      <c r="D995" s="13"/>
      <c r="E995" s="13"/>
      <c r="F995" s="13"/>
      <c r="G995" s="1"/>
      <c r="H995" s="1"/>
    </row>
    <row r="996" spans="1:8">
      <c r="A996" s="1"/>
      <c r="D996" s="13"/>
      <c r="E996" s="13"/>
      <c r="F996" s="13"/>
      <c r="G996" s="1"/>
      <c r="H996" s="1"/>
    </row>
    <row r="997" spans="1:8">
      <c r="A997" s="1"/>
      <c r="D997" s="13"/>
      <c r="E997" s="13"/>
      <c r="F997" s="13"/>
      <c r="G997" s="1"/>
      <c r="H997" s="1"/>
    </row>
    <row r="998" spans="1:8">
      <c r="A998" s="1"/>
      <c r="D998" s="13"/>
      <c r="E998" s="13"/>
      <c r="F998" s="13"/>
      <c r="G998" s="1"/>
      <c r="H998" s="1"/>
    </row>
    <row r="999" spans="1:8">
      <c r="A999" s="1"/>
      <c r="D999" s="13"/>
      <c r="E999" s="13"/>
      <c r="F999" s="13"/>
      <c r="G999" s="1"/>
      <c r="H999" s="1"/>
    </row>
    <row r="1000" spans="1:8">
      <c r="A1000" s="1"/>
      <c r="D1000" s="13"/>
      <c r="E1000" s="13"/>
      <c r="F1000" s="13"/>
      <c r="G1000" s="1"/>
      <c r="H1000" s="1"/>
    </row>
    <row r="1001" spans="1:8">
      <c r="A1001" s="1"/>
      <c r="D1001" s="13"/>
      <c r="E1001" s="13"/>
      <c r="F1001" s="13"/>
      <c r="G1001" s="1"/>
      <c r="H1001" s="1"/>
    </row>
    <row r="1002" spans="1:8">
      <c r="A1002" s="1"/>
      <c r="D1002" s="13"/>
      <c r="E1002" s="13"/>
      <c r="F1002" s="13"/>
      <c r="G1002" s="1"/>
      <c r="H1002" s="1"/>
    </row>
    <row r="1003" spans="1:8">
      <c r="A1003" s="1"/>
      <c r="D1003" s="13"/>
      <c r="E1003" s="13"/>
      <c r="F1003" s="13"/>
      <c r="G1003" s="1"/>
      <c r="H1003" s="1"/>
    </row>
  </sheetData>
  <autoFilter ref="A2:I1001" xr:uid="{00000000-0009-0000-0000-000003000000}"/>
  <mergeCells count="1">
    <mergeCell ref="A1:I1"/>
  </mergeCells>
  <conditionalFormatting sqref="A5 B5:B9">
    <cfRule type="expression" dxfId="14" priority="3">
      <formula>(#REF!="Yes")</formula>
    </cfRule>
  </conditionalFormatting>
  <conditionalFormatting sqref="A7">
    <cfRule type="expression" dxfId="13" priority="2">
      <formula>($J7="Yes")</formula>
    </cfRule>
  </conditionalFormatting>
  <conditionalFormatting sqref="A12">
    <cfRule type="expression" dxfId="12" priority="1">
      <formula>($L13=TRUE)</formula>
    </cfRule>
  </conditionalFormatting>
  <conditionalFormatting sqref="A3:I1003">
    <cfRule type="expression" dxfId="11" priority="4">
      <formula>($H3="Yes")</formula>
    </cfRule>
  </conditionalFormatting>
  <dataValidations count="3">
    <dataValidation type="list" allowBlank="1" showErrorMessage="1" sqref="H3:H1003" xr:uid="{00000000-0002-0000-0300-000000000000}">
      <formula1>"Yes,No,In Nego,Waiting Reply"</formula1>
    </dataValidation>
    <dataValidation type="list" allowBlank="1" showErrorMessage="1" sqref="D3:D1003" xr:uid="{00000000-0002-0000-0300-000001000000}">
      <formula1>"Hall 1/2,Hall 3/16,Hall 4/5,Hall 6,Hall 8/9,Hall 10/11,Hall 12/13,Hall 14/15,Tama/Sara/Meran,North Hill,Others (in Remarks),Crescent/Pioneer"</formula1>
    </dataValidation>
    <dataValidation type="list" allowBlank="1" showErrorMessage="1" sqref="G3:G1003" xr:uid="{00000000-0002-0000-0300-000002000000}">
      <formula1>"Keith,Jun Hoe,Max,Aiden,None"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2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6.6640625" customWidth="1"/>
    <col min="2" max="2" width="12.77734375" customWidth="1"/>
    <col min="3" max="3" width="11.6640625" customWidth="1"/>
    <col min="4" max="4" width="7.6640625" customWidth="1"/>
    <col min="5" max="5" width="14.21875" customWidth="1"/>
    <col min="6" max="6" width="9.77734375" customWidth="1"/>
    <col min="7" max="7" width="11.77734375" customWidth="1"/>
    <col min="8" max="8" width="15.6640625" customWidth="1"/>
    <col min="9" max="9" width="9.77734375" customWidth="1"/>
    <col min="10" max="10" width="18.88671875" customWidth="1"/>
    <col min="11" max="11" width="16.77734375" hidden="1" customWidth="1"/>
    <col min="12" max="12" width="12.109375" customWidth="1"/>
    <col min="13" max="13" width="11" customWidth="1"/>
    <col min="14" max="14" width="12.109375" customWidth="1"/>
    <col min="15" max="16" width="13.109375" customWidth="1"/>
    <col min="17" max="17" width="18.109375" customWidth="1"/>
  </cols>
  <sheetData>
    <row r="1" spans="1:31">
      <c r="A1" s="94" t="s">
        <v>153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>
      <c r="A2" s="21" t="s">
        <v>122</v>
      </c>
      <c r="B2" s="21" t="s">
        <v>84</v>
      </c>
      <c r="C2" s="22" t="s">
        <v>92</v>
      </c>
      <c r="D2" s="22" t="s">
        <v>123</v>
      </c>
      <c r="E2" s="22" t="s">
        <v>89</v>
      </c>
      <c r="F2" s="24" t="s">
        <v>124</v>
      </c>
      <c r="G2" s="24" t="s">
        <v>125</v>
      </c>
      <c r="H2" s="21" t="s">
        <v>126</v>
      </c>
      <c r="I2" s="40" t="s">
        <v>127</v>
      </c>
      <c r="J2" s="41" t="s">
        <v>128</v>
      </c>
      <c r="K2" s="17" t="s">
        <v>154</v>
      </c>
      <c r="L2" s="28" t="s">
        <v>129</v>
      </c>
      <c r="M2" s="17" t="s">
        <v>130</v>
      </c>
      <c r="N2" s="1" t="s">
        <v>131</v>
      </c>
      <c r="O2" s="1" t="s">
        <v>132</v>
      </c>
      <c r="P2" s="19" t="s">
        <v>133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>
      <c r="A3" s="29" t="str">
        <f t="shared" ref="A3:A257" ca="1" si="0">IF(B3&lt;&gt;"","Router","")</f>
        <v>Router</v>
      </c>
      <c r="B3" s="30" t="str">
        <f ca="1">IFERROR(__xludf.DUMMYFUNCTION("QUERY({'Router Tracking'!A3:A1000, 'Router Tracking'!H3:H1000}, ""SELECT Col1 WHERE Col2 = 'Yes'"")"),"@LI_KAILANG")</f>
        <v>@LI_KAILANG</v>
      </c>
      <c r="C3" s="30" t="str">
        <f ca="1">IFERROR(VLOOKUP($B3,'Router Tracking'!$A$3:$H$1000,7,FALSE), "")</f>
        <v>Aiden</v>
      </c>
      <c r="D3" s="30">
        <f ca="1">IFERROR(VLOOKUP($B3,'Router Tracking'!$A$3:$H$1000,6,FALSE), "")</f>
        <v>10</v>
      </c>
      <c r="E3" s="30" t="str">
        <f ca="1">IFERROR(VLOOKUP($B3,'Router Tracking'!$A$3:$H$1000,4,FALSE), "")</f>
        <v>Tama/Sara/Meran</v>
      </c>
      <c r="F3" s="1" t="b">
        <v>0</v>
      </c>
      <c r="G3" s="1">
        <v>1</v>
      </c>
      <c r="H3" s="42" t="s">
        <v>134</v>
      </c>
      <c r="I3" s="29">
        <v>2200</v>
      </c>
      <c r="J3" s="29" t="s">
        <v>24</v>
      </c>
      <c r="K3" s="10" t="str">
        <f t="shared" ref="K3:K15" ca="1" si="1">B3&amp;D3</f>
        <v>@LI_KAILANG10</v>
      </c>
      <c r="L3" s="1" t="s">
        <v>24</v>
      </c>
      <c r="M3" s="1" t="b">
        <v>1</v>
      </c>
      <c r="N3" s="1" t="s">
        <v>24</v>
      </c>
      <c r="O3" s="1" t="b">
        <v>1</v>
      </c>
      <c r="P3" s="10"/>
    </row>
    <row r="4" spans="1:31">
      <c r="A4" s="29" t="str">
        <f t="shared" ca="1" si="0"/>
        <v>Router</v>
      </c>
      <c r="B4" s="30" t="str">
        <f ca="1">IFERROR(__xludf.DUMMYFUNCTION("""COMPUTED_VALUE"""),"@mollylaa1")</f>
        <v>@mollylaa1</v>
      </c>
      <c r="C4" s="30" t="str">
        <f ca="1">IFERROR(VLOOKUP($B4,'Router Tracking'!A4:H1001,7,FALSE), "")</f>
        <v>Aiden</v>
      </c>
      <c r="D4" s="30">
        <f ca="1">IFERROR(VLOOKUP($B4,'Router Tracking'!$A$3:$H$1000,6,FALSE), "")</f>
        <v>10</v>
      </c>
      <c r="E4" s="30" t="str">
        <f ca="1">IFERROR(VLOOKUP($B4,'Router Tracking'!$A$3:$H$1000,4,FALSE), "")</f>
        <v>Tama/Sara/Meran</v>
      </c>
      <c r="F4" s="1" t="b">
        <v>0</v>
      </c>
      <c r="G4" s="1">
        <v>1</v>
      </c>
      <c r="H4" s="42" t="s">
        <v>155</v>
      </c>
      <c r="I4" s="29">
        <v>2200</v>
      </c>
      <c r="J4" s="29" t="s">
        <v>17</v>
      </c>
      <c r="K4" s="10" t="str">
        <f t="shared" ca="1" si="1"/>
        <v>@mollylaa110</v>
      </c>
      <c r="L4" s="1" t="s">
        <v>17</v>
      </c>
      <c r="M4" s="1" t="b">
        <v>1</v>
      </c>
      <c r="N4" s="1" t="s">
        <v>17</v>
      </c>
      <c r="O4" s="1" t="b">
        <v>1</v>
      </c>
      <c r="P4" s="10"/>
    </row>
    <row r="5" spans="1:31">
      <c r="A5" s="29" t="str">
        <f t="shared" ca="1" si="0"/>
        <v>Router</v>
      </c>
      <c r="B5" s="30" t="str">
        <f ca="1">IFERROR(__xludf.DUMMYFUNCTION("""COMPUTED_VALUE"""),"@joannensh")</f>
        <v>@joannensh</v>
      </c>
      <c r="C5" s="30" t="str">
        <f ca="1">IFERROR(VLOOKUP($B5,'Router Tracking'!A5:H1002,7,FALSE), "")</f>
        <v>Aiden</v>
      </c>
      <c r="D5" s="30">
        <f ca="1">IFERROR(VLOOKUP($B5,'Router Tracking'!$A$3:$H$1000,6,FALSE), "")</f>
        <v>13</v>
      </c>
      <c r="E5" s="30" t="str">
        <f ca="1">IFERROR(VLOOKUP($B5,'Router Tracking'!$A$3:$H$1000,4,FALSE), "")</f>
        <v>Hall 12/13</v>
      </c>
      <c r="F5" s="1" t="b">
        <v>0</v>
      </c>
      <c r="G5" s="1">
        <v>1</v>
      </c>
      <c r="H5" s="43">
        <v>45509</v>
      </c>
      <c r="I5" s="29">
        <v>2200</v>
      </c>
      <c r="J5" s="29" t="s">
        <v>17</v>
      </c>
      <c r="K5" s="10" t="str">
        <f t="shared" ca="1" si="1"/>
        <v>@joannensh13</v>
      </c>
      <c r="L5" s="1" t="s">
        <v>24</v>
      </c>
      <c r="M5" s="1" t="b">
        <v>1</v>
      </c>
      <c r="N5" s="1" t="s">
        <v>17</v>
      </c>
      <c r="O5" s="1" t="b">
        <v>1</v>
      </c>
      <c r="P5" s="10"/>
    </row>
    <row r="6" spans="1:31">
      <c r="A6" s="29" t="str">
        <f t="shared" ca="1" si="0"/>
        <v>Router</v>
      </c>
      <c r="B6" s="30" t="str">
        <f ca="1">IFERROR(__xludf.DUMMYFUNCTION("""COMPUTED_VALUE"""),"@hannahs0h")</f>
        <v>@hannahs0h</v>
      </c>
      <c r="C6" s="30" t="str">
        <f ca="1">IFERROR(VLOOKUP($B6,'Router Tracking'!A6:H1003,7,FALSE), "")</f>
        <v>Aiden</v>
      </c>
      <c r="D6" s="30">
        <f ca="1">IFERROR(VLOOKUP($B6,'Router Tracking'!$A$3:$H$1000,6,FALSE), "")</f>
        <v>10</v>
      </c>
      <c r="E6" s="30" t="str">
        <f ca="1">IFERROR(VLOOKUP($B6,'Router Tracking'!$A$3:$H$1000,4,FALSE), "")</f>
        <v>Hall 10/11</v>
      </c>
      <c r="F6" s="1" t="b">
        <v>0</v>
      </c>
      <c r="G6" s="1">
        <v>1</v>
      </c>
      <c r="H6" s="43">
        <v>45540</v>
      </c>
      <c r="I6" s="29">
        <v>2300</v>
      </c>
      <c r="J6" s="29" t="s">
        <v>24</v>
      </c>
      <c r="K6" s="10" t="str">
        <f t="shared" ca="1" si="1"/>
        <v>@hannahs0h10</v>
      </c>
      <c r="L6" s="1" t="s">
        <v>24</v>
      </c>
      <c r="M6" s="1" t="b">
        <v>1</v>
      </c>
      <c r="N6" s="1" t="s">
        <v>24</v>
      </c>
      <c r="O6" s="1" t="b">
        <v>1</v>
      </c>
      <c r="P6" s="10"/>
    </row>
    <row r="7" spans="1:31">
      <c r="A7" s="29" t="str">
        <f t="shared" ca="1" si="0"/>
        <v>Router</v>
      </c>
      <c r="B7" s="30" t="str">
        <f ca="1">IFERROR(__xludf.DUMMYFUNCTION("""COMPUTED_VALUE"""),"@atm174")</f>
        <v>@atm174</v>
      </c>
      <c r="C7" s="30" t="str">
        <f ca="1">IFERROR(VLOOKUP($B7,'Router Tracking'!A7:H1004,7,FALSE), "")</f>
        <v>Aiden</v>
      </c>
      <c r="D7" s="30">
        <f ca="1">IFERROR(VLOOKUP($B7,'Router Tracking'!$A$3:$H$1000,6,FALSE), "")</f>
        <v>10</v>
      </c>
      <c r="E7" s="30" t="str">
        <f ca="1">IFERROR(VLOOKUP($B7,'Router Tracking'!$A$3:$H$1000,4,FALSE), "")</f>
        <v>North Hill</v>
      </c>
      <c r="F7" s="1" t="b">
        <v>0</v>
      </c>
      <c r="G7" s="1">
        <v>1</v>
      </c>
      <c r="H7" s="43">
        <v>45509</v>
      </c>
      <c r="I7" s="29">
        <v>2315</v>
      </c>
      <c r="J7" s="29" t="s">
        <v>20</v>
      </c>
      <c r="K7" s="10" t="str">
        <f t="shared" ca="1" si="1"/>
        <v>@atm17410</v>
      </c>
      <c r="L7" s="1" t="s">
        <v>20</v>
      </c>
      <c r="M7" s="1" t="b">
        <v>1</v>
      </c>
      <c r="N7" s="1" t="s">
        <v>20</v>
      </c>
      <c r="O7" s="1" t="b">
        <v>1</v>
      </c>
      <c r="P7" s="44"/>
    </row>
    <row r="8" spans="1:31">
      <c r="A8" s="29" t="str">
        <f t="shared" ca="1" si="0"/>
        <v>Router</v>
      </c>
      <c r="B8" s="30" t="str">
        <f ca="1">IFERROR(__xludf.DUMMYFUNCTION("""COMPUTED_VALUE"""),"@yrinamandarina")</f>
        <v>@yrinamandarina</v>
      </c>
      <c r="C8" s="30" t="str">
        <f ca="1">IFERROR(VLOOKUP($B8,'Router Tracking'!A8:H1005,7,FALSE), "")</f>
        <v>Aiden</v>
      </c>
      <c r="D8" s="30">
        <v>8</v>
      </c>
      <c r="E8" s="30" t="str">
        <f ca="1">IFERROR(VLOOKUP($B8,'Router Tracking'!$A$3:$H$1000,4,FALSE), "")</f>
        <v>Hall 14/15</v>
      </c>
      <c r="F8" s="1" t="b">
        <v>0</v>
      </c>
      <c r="G8" s="1">
        <v>1</v>
      </c>
      <c r="H8" s="43">
        <v>45570</v>
      </c>
      <c r="I8" s="29">
        <v>2200</v>
      </c>
      <c r="J8" s="29" t="s">
        <v>17</v>
      </c>
      <c r="K8" s="10" t="str">
        <f t="shared" ca="1" si="1"/>
        <v>@yrinamandarina8</v>
      </c>
      <c r="L8" s="1" t="s">
        <v>24</v>
      </c>
      <c r="M8" s="1" t="b">
        <v>1</v>
      </c>
      <c r="N8" s="1" t="s">
        <v>20</v>
      </c>
      <c r="O8" s="1" t="b">
        <v>1</v>
      </c>
      <c r="P8" s="44">
        <v>45631</v>
      </c>
    </row>
    <row r="9" spans="1:31">
      <c r="A9" s="29" t="str">
        <f t="shared" ca="1" si="0"/>
        <v>Router</v>
      </c>
      <c r="B9" s="30" t="str">
        <f ca="1">IFERROR(__xludf.DUMMYFUNCTION("""COMPUTED_VALUE"""),"@yrinamandarina")</f>
        <v>@yrinamandarina</v>
      </c>
      <c r="C9" s="30" t="str">
        <f ca="1">IFERROR(VLOOKUP($B9,'Router Tracking'!A9:H1006,7,FALSE), "")</f>
        <v>Aiden</v>
      </c>
      <c r="D9" s="30">
        <v>7</v>
      </c>
      <c r="E9" s="30" t="str">
        <f ca="1">IFERROR(VLOOKUP($B9,'Router Tracking'!$A$3:$H$1000,4,FALSE), "")</f>
        <v>Hall 14/15</v>
      </c>
      <c r="F9" s="1" t="b">
        <v>0</v>
      </c>
      <c r="G9" s="1">
        <v>1</v>
      </c>
      <c r="H9" s="43">
        <v>45570</v>
      </c>
      <c r="I9" s="29">
        <v>2200</v>
      </c>
      <c r="J9" s="29" t="s">
        <v>17</v>
      </c>
      <c r="K9" s="10" t="str">
        <f t="shared" ca="1" si="1"/>
        <v>@yrinamandarina7</v>
      </c>
      <c r="L9" s="1" t="s">
        <v>24</v>
      </c>
      <c r="M9" s="1" t="b">
        <v>1</v>
      </c>
      <c r="N9" s="1" t="s">
        <v>20</v>
      </c>
      <c r="O9" s="1" t="b">
        <v>1</v>
      </c>
      <c r="P9" s="44">
        <v>45631</v>
      </c>
    </row>
    <row r="10" spans="1:31">
      <c r="A10" s="29" t="str">
        <f t="shared" ca="1" si="0"/>
        <v>Router</v>
      </c>
      <c r="B10" s="30" t="str">
        <f ca="1">IFERROR(__xludf.DUMMYFUNCTION("""COMPUTED_VALUE"""),"@rahdogking")</f>
        <v>@rahdogking</v>
      </c>
      <c r="C10" s="30" t="str">
        <f ca="1">IFERROR(VLOOKUP($B10,'Router Tracking'!A10:H1007,7,FALSE), "")</f>
        <v>Keith</v>
      </c>
      <c r="D10" s="30">
        <f ca="1">IFERROR(VLOOKUP($B10,'Router Tracking'!$A$3:$H$1000,6,FALSE), "")</f>
        <v>10</v>
      </c>
      <c r="E10" s="30" t="str">
        <f ca="1">IFERROR(VLOOKUP($B10,'Router Tracking'!$A$3:$H$1000,4,FALSE), "")</f>
        <v>North Hill</v>
      </c>
      <c r="F10" s="1" t="b">
        <v>1</v>
      </c>
      <c r="G10" s="1">
        <v>1</v>
      </c>
      <c r="H10" s="43">
        <v>45540</v>
      </c>
      <c r="I10" s="29">
        <v>2230</v>
      </c>
      <c r="J10" s="29" t="s">
        <v>20</v>
      </c>
      <c r="K10" s="10" t="str">
        <f t="shared" ca="1" si="1"/>
        <v>@rahdogking10</v>
      </c>
      <c r="L10" s="1" t="s">
        <v>20</v>
      </c>
      <c r="M10" s="1" t="b">
        <v>1</v>
      </c>
      <c r="N10" s="1" t="s">
        <v>20</v>
      </c>
      <c r="O10" s="1" t="b">
        <v>1</v>
      </c>
      <c r="P10" s="44">
        <v>45631</v>
      </c>
    </row>
    <row r="11" spans="1:31">
      <c r="A11" s="29" t="str">
        <f t="shared" ca="1" si="0"/>
        <v>Router</v>
      </c>
      <c r="B11" s="30" t="str">
        <f ca="1">IFERROR(__xludf.DUMMYFUNCTION("""COMPUTED_VALUE"""),"@Sofia_n17")</f>
        <v>@Sofia_n17</v>
      </c>
      <c r="C11" s="30" t="str">
        <f ca="1">IFERROR(VLOOKUP($B11,'Router Tracking'!A11:H1008,7,FALSE), "")</f>
        <v>Aiden</v>
      </c>
      <c r="D11" s="30">
        <v>5</v>
      </c>
      <c r="E11" s="30" t="str">
        <f ca="1">IFERROR(VLOOKUP($B11,'Router Tracking'!$A$3:$H$1000,4,FALSE), "")</f>
        <v>Hall 3/16</v>
      </c>
      <c r="F11" s="1" t="b">
        <v>0</v>
      </c>
      <c r="G11" s="1">
        <v>1</v>
      </c>
      <c r="H11" s="45">
        <v>45601</v>
      </c>
      <c r="I11" s="29">
        <v>2200</v>
      </c>
      <c r="J11" s="29" t="s">
        <v>17</v>
      </c>
      <c r="K11" s="10" t="str">
        <f t="shared" ca="1" si="1"/>
        <v>@Sofia_n175</v>
      </c>
      <c r="L11" s="1" t="s">
        <v>17</v>
      </c>
      <c r="M11" s="1" t="b">
        <v>1</v>
      </c>
      <c r="N11" s="1" t="s">
        <v>17</v>
      </c>
      <c r="O11" s="1" t="b">
        <v>1</v>
      </c>
      <c r="P11" s="44">
        <v>45631</v>
      </c>
    </row>
    <row r="12" spans="1:31">
      <c r="A12" s="29" t="str">
        <f t="shared" ca="1" si="0"/>
        <v>Router</v>
      </c>
      <c r="B12" s="30" t="str">
        <f ca="1">IFERROR(__xludf.DUMMYFUNCTION("""COMPUTED_VALUE"""),"@eglantinedurand")</f>
        <v>@eglantinedurand</v>
      </c>
      <c r="C12" s="30" t="str">
        <f ca="1">IFERROR(VLOOKUP($B12,'Router Tracking'!A11:H1009,7,FALSE), "")</f>
        <v>Aiden</v>
      </c>
      <c r="D12" s="30">
        <f ca="1">IFERROR(VLOOKUP($B12,'Router Tracking'!$A$3:$H$1000,6,FALSE), "")</f>
        <v>5</v>
      </c>
      <c r="E12" s="30" t="str">
        <f ca="1">IFERROR(VLOOKUP($B12,'Router Tracking'!$A$3:$H$1000,4,FALSE), "")</f>
        <v>North Hill</v>
      </c>
      <c r="F12" s="1" t="b">
        <v>0</v>
      </c>
      <c r="G12" s="1">
        <v>1</v>
      </c>
      <c r="H12" s="45">
        <v>45631</v>
      </c>
      <c r="I12" s="29">
        <v>1800</v>
      </c>
      <c r="J12" s="29" t="s">
        <v>17</v>
      </c>
      <c r="K12" s="10" t="str">
        <f t="shared" ca="1" si="1"/>
        <v>@eglantinedurand5</v>
      </c>
      <c r="L12" s="1" t="s">
        <v>17</v>
      </c>
      <c r="M12" s="1" t="b">
        <v>1</v>
      </c>
      <c r="N12" s="1" t="s">
        <v>17</v>
      </c>
      <c r="O12" s="1" t="b">
        <v>1</v>
      </c>
      <c r="P12" s="44">
        <v>45631</v>
      </c>
    </row>
    <row r="13" spans="1:31">
      <c r="A13" s="29" t="str">
        <f t="shared" ca="1" si="0"/>
        <v>Router</v>
      </c>
      <c r="B13" s="30" t="str">
        <f ca="1">IFERROR(__xludf.DUMMYFUNCTION("""COMPUTED_VALUE"""),"@albru11")</f>
        <v>@albru11</v>
      </c>
      <c r="C13" s="30" t="str">
        <f ca="1">IFERROR(VLOOKUP($B13,'Router Tracking'!A12:H1010,7,FALSE), "")</f>
        <v>Aiden</v>
      </c>
      <c r="D13" s="30">
        <f ca="1">IFERROR(VLOOKUP($B13,'Router Tracking'!$A$3:$H$1000,6,FALSE), "")</f>
        <v>10</v>
      </c>
      <c r="E13" s="30" t="str">
        <f ca="1">IFERROR(VLOOKUP($B13,'Router Tracking'!$A$3:$H$1000,4,FALSE), "")</f>
        <v>Hall 3/16</v>
      </c>
      <c r="F13" s="1" t="b">
        <v>0</v>
      </c>
      <c r="G13" s="1">
        <v>1</v>
      </c>
      <c r="H13" s="45">
        <v>45601</v>
      </c>
      <c r="I13" s="29">
        <v>2000</v>
      </c>
      <c r="J13" s="29" t="s">
        <v>17</v>
      </c>
      <c r="K13" s="10" t="str">
        <f t="shared" ca="1" si="1"/>
        <v>@albru1110</v>
      </c>
      <c r="L13" s="1" t="s">
        <v>17</v>
      </c>
      <c r="M13" s="1" t="b">
        <v>1</v>
      </c>
      <c r="N13" s="1" t="s">
        <v>20</v>
      </c>
      <c r="O13" s="1" t="b">
        <v>1</v>
      </c>
      <c r="P13" s="44">
        <v>45631</v>
      </c>
    </row>
    <row r="14" spans="1:31">
      <c r="A14" s="29" t="str">
        <f t="shared" ca="1" si="0"/>
        <v>Router</v>
      </c>
      <c r="B14" s="30" t="str">
        <f ca="1">IFERROR(__xludf.DUMMYFUNCTION("""COMPUTED_VALUE"""),"@ntashatan")</f>
        <v>@ntashatan</v>
      </c>
      <c r="C14" s="30" t="str">
        <f ca="1">IFERROR(VLOOKUP($B14,'Router Tracking'!A13:H1011,7,FALSE), "")</f>
        <v>Aiden</v>
      </c>
      <c r="D14" s="30">
        <v>10</v>
      </c>
      <c r="E14" s="30" t="str">
        <f ca="1">IFERROR(VLOOKUP($B14,'Router Tracking'!$A$3:$H$1000,4,FALSE), "")</f>
        <v>Hall 3/16</v>
      </c>
      <c r="F14" s="1" t="b">
        <v>0</v>
      </c>
      <c r="G14" s="1">
        <v>1</v>
      </c>
      <c r="H14" s="45">
        <v>45631</v>
      </c>
      <c r="I14" s="29">
        <v>1800</v>
      </c>
      <c r="J14" s="29" t="s">
        <v>17</v>
      </c>
      <c r="K14" s="10" t="str">
        <f t="shared" ca="1" si="1"/>
        <v>@ntashatan10</v>
      </c>
      <c r="L14" s="1" t="s">
        <v>17</v>
      </c>
      <c r="M14" s="1" t="b">
        <v>1</v>
      </c>
      <c r="N14" s="1" t="s">
        <v>17</v>
      </c>
      <c r="O14" s="1" t="b">
        <v>1</v>
      </c>
      <c r="P14" s="44">
        <v>45631</v>
      </c>
    </row>
    <row r="15" spans="1:31">
      <c r="A15" s="29" t="str">
        <f t="shared" ca="1" si="0"/>
        <v>Router</v>
      </c>
      <c r="B15" s="30" t="str">
        <f ca="1">IFERROR(__xludf.DUMMYFUNCTION("""COMPUTED_VALUE"""),"@wj_kenneth")</f>
        <v>@wj_kenneth</v>
      </c>
      <c r="C15" s="30" t="str">
        <f ca="1">IFERROR(VLOOKUP($B15,'Router Tracking'!A14:H1012,7,FALSE), "")</f>
        <v>Aiden</v>
      </c>
      <c r="D15" s="30">
        <f ca="1">IFERROR(VLOOKUP($B15,'Router Tracking'!$A$3:$H$1000,6,FALSE), "")</f>
        <v>10</v>
      </c>
      <c r="E15" s="30" t="str">
        <f ca="1">IFERROR(VLOOKUP($B15,'Router Tracking'!$A$3:$H$1000,4,FALSE), "")</f>
        <v>Tama/Sara/Meran</v>
      </c>
      <c r="F15" s="1" t="b">
        <v>0</v>
      </c>
      <c r="G15" s="1">
        <v>1</v>
      </c>
      <c r="H15" s="42" t="s">
        <v>156</v>
      </c>
      <c r="I15" s="29">
        <v>1800</v>
      </c>
      <c r="J15" s="29" t="s">
        <v>17</v>
      </c>
      <c r="K15" s="10" t="str">
        <f t="shared" ca="1" si="1"/>
        <v>@wj_kenneth10</v>
      </c>
      <c r="L15" s="1" t="s">
        <v>17</v>
      </c>
      <c r="M15" s="1" t="b">
        <v>1</v>
      </c>
      <c r="N15" s="1" t="s">
        <v>17</v>
      </c>
      <c r="O15" s="1" t="b">
        <v>1</v>
      </c>
      <c r="P15" s="38" t="s">
        <v>145</v>
      </c>
    </row>
    <row r="16" spans="1:31">
      <c r="A16" s="29" t="str">
        <f t="shared" ca="1" si="0"/>
        <v>Router</v>
      </c>
      <c r="B16" s="30" t="str">
        <f ca="1">IFERROR(__xludf.DUMMYFUNCTION("""COMPUTED_VALUE"""),"@teapernar")</f>
        <v>@teapernar</v>
      </c>
      <c r="C16" s="30" t="str">
        <f ca="1">IFERROR(VLOOKUP($B16,'Router Tracking'!A16:H1013,7,FALSE), "")</f>
        <v>Aiden</v>
      </c>
      <c r="D16" s="30">
        <f ca="1">IFERROR(VLOOKUP($B16,'Router Tracking'!$A$3:$H$1000,6,FALSE), "")</f>
        <v>5</v>
      </c>
      <c r="E16" s="30" t="str">
        <f ca="1">IFERROR(VLOOKUP($B16,'Router Tracking'!$A$3:$H$1000,4,FALSE), "")</f>
        <v>Tama/Sara/Meran</v>
      </c>
      <c r="F16" s="1" t="b">
        <v>0</v>
      </c>
      <c r="G16" s="1">
        <v>1</v>
      </c>
      <c r="H16" s="46">
        <v>45601</v>
      </c>
      <c r="I16" s="47">
        <v>2200</v>
      </c>
      <c r="J16" s="29" t="s">
        <v>17</v>
      </c>
      <c r="K16" s="48" t="s">
        <v>17</v>
      </c>
      <c r="L16" s="49" t="s">
        <v>24</v>
      </c>
      <c r="M16" s="50" t="b">
        <v>1</v>
      </c>
      <c r="N16" s="49" t="s">
        <v>17</v>
      </c>
      <c r="O16" s="50" t="b">
        <v>1</v>
      </c>
      <c r="P16" s="51">
        <v>45631</v>
      </c>
    </row>
    <row r="17" spans="1:16">
      <c r="A17" s="29" t="str">
        <f t="shared" si="0"/>
        <v/>
      </c>
      <c r="B17" s="30"/>
      <c r="C17" s="30" t="str">
        <f>IFERROR(VLOOKUP($B17,'Router Tracking'!A17:H1014,7,FALSE), "")</f>
        <v/>
      </c>
      <c r="D17" s="30" t="str">
        <f>IFERROR(VLOOKUP($B17,'Router Tracking'!$A$3:$H$1000,6,FALSE), "")</f>
        <v/>
      </c>
      <c r="E17" s="30" t="str">
        <f>IFERROR(VLOOKUP($B17,'Router Tracking'!$A$3:$H$1000,4,FALSE), "")</f>
        <v/>
      </c>
      <c r="F17" s="1" t="b">
        <v>0</v>
      </c>
      <c r="H17" s="29"/>
      <c r="I17" s="29"/>
      <c r="J17" s="29"/>
      <c r="K17" s="10"/>
      <c r="L17" s="1"/>
      <c r="M17" s="1" t="b">
        <v>0</v>
      </c>
      <c r="N17" s="1"/>
      <c r="O17" s="1" t="b">
        <v>0</v>
      </c>
      <c r="P17" s="10"/>
    </row>
    <row r="18" spans="1:16">
      <c r="A18" s="29" t="str">
        <f t="shared" si="0"/>
        <v/>
      </c>
      <c r="B18" s="30"/>
      <c r="C18" s="30" t="str">
        <f>IFERROR(VLOOKUP($B18,'Router Tracking'!A18:H1015,7,FALSE), "")</f>
        <v/>
      </c>
      <c r="D18" s="30" t="str">
        <f>IFERROR(VLOOKUP($B18,'Router Tracking'!$A$3:$H$1000,6,FALSE), "")</f>
        <v/>
      </c>
      <c r="E18" s="30" t="str">
        <f>IFERROR(VLOOKUP($B18,'Router Tracking'!$A$3:$H$1000,4,FALSE), "")</f>
        <v/>
      </c>
      <c r="F18" s="1" t="b">
        <v>0</v>
      </c>
      <c r="H18" s="29"/>
      <c r="I18" s="29"/>
      <c r="J18" s="29"/>
      <c r="K18" s="10"/>
      <c r="L18" s="1"/>
      <c r="M18" s="1" t="b">
        <v>0</v>
      </c>
      <c r="N18" s="1"/>
      <c r="O18" s="1" t="b">
        <v>0</v>
      </c>
      <c r="P18" s="10"/>
    </row>
    <row r="19" spans="1:16">
      <c r="A19" s="29" t="str">
        <f t="shared" si="0"/>
        <v/>
      </c>
      <c r="B19" s="30"/>
      <c r="C19" s="30" t="str">
        <f>IFERROR(VLOOKUP($B19,'Router Tracking'!A19:H1016,7,FALSE), "")</f>
        <v/>
      </c>
      <c r="D19" s="30" t="str">
        <f>IFERROR(VLOOKUP($B19,'Router Tracking'!$A$3:$H$1000,6,FALSE), "")</f>
        <v/>
      </c>
      <c r="E19" s="30" t="str">
        <f>IFERROR(VLOOKUP($B19,'Router Tracking'!$A$3:$H$1000,4,FALSE), "")</f>
        <v/>
      </c>
      <c r="F19" s="1" t="b">
        <v>0</v>
      </c>
      <c r="H19" s="29"/>
      <c r="I19" s="29"/>
      <c r="J19" s="29"/>
      <c r="K19" s="10"/>
      <c r="L19" s="1"/>
      <c r="M19" s="1" t="b">
        <v>0</v>
      </c>
      <c r="N19" s="1"/>
      <c r="O19" s="1" t="b">
        <v>0</v>
      </c>
      <c r="P19" s="10"/>
    </row>
    <row r="20" spans="1:16">
      <c r="A20" s="29" t="str">
        <f t="shared" si="0"/>
        <v/>
      </c>
      <c r="B20" s="30"/>
      <c r="C20" s="30" t="str">
        <f>IFERROR(VLOOKUP($B20,'Router Tracking'!A20:H1017,7,FALSE), "")</f>
        <v/>
      </c>
      <c r="D20" s="30" t="str">
        <f>IFERROR(VLOOKUP($B20,'Router Tracking'!$A$3:$H$1000,6,FALSE), "")</f>
        <v/>
      </c>
      <c r="E20" s="30" t="str">
        <f>IFERROR(VLOOKUP($B20,'Router Tracking'!$A$3:$H$1000,4,FALSE), "")</f>
        <v/>
      </c>
      <c r="F20" s="1" t="b">
        <v>0</v>
      </c>
      <c r="H20" s="29"/>
      <c r="I20" s="29"/>
      <c r="J20" s="29"/>
      <c r="K20" s="10"/>
      <c r="L20" s="1"/>
      <c r="M20" s="1" t="b">
        <v>0</v>
      </c>
      <c r="N20" s="1"/>
      <c r="O20" s="1" t="b">
        <v>0</v>
      </c>
      <c r="P20" s="10"/>
    </row>
    <row r="21" spans="1:16">
      <c r="A21" s="29" t="str">
        <f t="shared" si="0"/>
        <v/>
      </c>
      <c r="B21" s="30"/>
      <c r="C21" s="30" t="str">
        <f>IFERROR(VLOOKUP($B21,'Router Tracking'!A21:H1018,7,FALSE), "")</f>
        <v/>
      </c>
      <c r="D21" s="30" t="str">
        <f>IFERROR(VLOOKUP($B21,'Router Tracking'!$A$3:$H$1000,6,FALSE), "")</f>
        <v/>
      </c>
      <c r="E21" s="30" t="str">
        <f>IFERROR(VLOOKUP($B21,'Router Tracking'!$A$3:$H$1000,4,FALSE), "")</f>
        <v/>
      </c>
      <c r="F21" s="1" t="b">
        <v>0</v>
      </c>
      <c r="H21" s="29"/>
      <c r="I21" s="29"/>
      <c r="J21" s="29"/>
      <c r="K21" s="10"/>
      <c r="L21" s="1"/>
      <c r="M21" s="1" t="b">
        <v>0</v>
      </c>
      <c r="N21" s="1"/>
      <c r="O21" s="1" t="b">
        <v>0</v>
      </c>
      <c r="P21" s="10"/>
    </row>
    <row r="22" spans="1:16">
      <c r="A22" s="29" t="str">
        <f t="shared" si="0"/>
        <v/>
      </c>
      <c r="B22" s="30"/>
      <c r="C22" s="30" t="str">
        <f>IFERROR(VLOOKUP($B22,'Router Tracking'!A22:H1019,7,FALSE), "")</f>
        <v/>
      </c>
      <c r="D22" s="30" t="str">
        <f>IFERROR(VLOOKUP($B22,'Router Tracking'!$A$3:$H$1000,6,FALSE), "")</f>
        <v/>
      </c>
      <c r="E22" s="30" t="str">
        <f>IFERROR(VLOOKUP($B22,'Router Tracking'!$A$3:$H$1000,4,FALSE), "")</f>
        <v/>
      </c>
      <c r="F22" s="1" t="b">
        <v>0</v>
      </c>
      <c r="H22" s="29"/>
      <c r="I22" s="29"/>
      <c r="J22" s="29"/>
      <c r="K22" s="10"/>
      <c r="L22" s="1"/>
      <c r="M22" s="1" t="b">
        <v>0</v>
      </c>
      <c r="N22" s="1"/>
      <c r="O22" s="1" t="b">
        <v>0</v>
      </c>
      <c r="P22" s="10"/>
    </row>
    <row r="23" spans="1:16">
      <c r="A23" s="29" t="str">
        <f t="shared" si="0"/>
        <v/>
      </c>
      <c r="B23" s="30"/>
      <c r="C23" s="30" t="str">
        <f>IFERROR(VLOOKUP($B23,'Router Tracking'!A23:H1020,7,FALSE), "")</f>
        <v/>
      </c>
      <c r="D23" s="30" t="str">
        <f>IFERROR(VLOOKUP($B23,'Router Tracking'!$A$3:$H$1000,6,FALSE), "")</f>
        <v/>
      </c>
      <c r="E23" s="30" t="str">
        <f>IFERROR(VLOOKUP($B23,'Router Tracking'!$A$3:$H$1000,4,FALSE), "")</f>
        <v/>
      </c>
      <c r="F23" s="1" t="b">
        <v>0</v>
      </c>
      <c r="H23" s="29"/>
      <c r="I23" s="29"/>
      <c r="J23" s="29"/>
      <c r="K23" s="10"/>
      <c r="L23" s="1"/>
      <c r="M23" s="1" t="b">
        <v>0</v>
      </c>
      <c r="N23" s="1"/>
      <c r="O23" s="1" t="b">
        <v>0</v>
      </c>
      <c r="P23" s="10"/>
    </row>
    <row r="24" spans="1:16">
      <c r="A24" s="29" t="str">
        <f t="shared" si="0"/>
        <v/>
      </c>
      <c r="B24" s="30"/>
      <c r="C24" s="30" t="str">
        <f>IFERROR(VLOOKUP($B24,'Router Tracking'!A24:H1021,7,FALSE), "")</f>
        <v/>
      </c>
      <c r="D24" s="30" t="str">
        <f>IFERROR(VLOOKUP($B24,'Router Tracking'!$A$3:$H$1000,6,FALSE), "")</f>
        <v/>
      </c>
      <c r="E24" s="30" t="str">
        <f>IFERROR(VLOOKUP($B24,'Router Tracking'!$A$3:$H$1000,4,FALSE), "")</f>
        <v/>
      </c>
      <c r="F24" s="1" t="b">
        <v>0</v>
      </c>
      <c r="H24" s="29"/>
      <c r="I24" s="29"/>
      <c r="J24" s="29"/>
      <c r="K24" s="10"/>
      <c r="L24" s="1"/>
      <c r="M24" s="1" t="b">
        <v>0</v>
      </c>
      <c r="N24" s="1"/>
      <c r="O24" s="1" t="b">
        <v>0</v>
      </c>
      <c r="P24" s="10"/>
    </row>
    <row r="25" spans="1:16">
      <c r="A25" s="29" t="str">
        <f t="shared" si="0"/>
        <v/>
      </c>
      <c r="B25" s="30"/>
      <c r="C25" s="30" t="str">
        <f>IFERROR(VLOOKUP($B25,'Router Tracking'!A25:H1022,7,FALSE), "")</f>
        <v/>
      </c>
      <c r="D25" s="30" t="str">
        <f>IFERROR(VLOOKUP($B25,'Router Tracking'!$A$3:$H$1000,6,FALSE), "")</f>
        <v/>
      </c>
      <c r="E25" s="30" t="str">
        <f>IFERROR(VLOOKUP($B25,'Router Tracking'!$A$3:$H$1000,4,FALSE), "")</f>
        <v/>
      </c>
      <c r="F25" s="1" t="b">
        <v>0</v>
      </c>
      <c r="H25" s="29"/>
      <c r="I25" s="29"/>
      <c r="J25" s="29"/>
      <c r="K25" s="10"/>
      <c r="L25" s="1"/>
      <c r="M25" s="1" t="b">
        <v>0</v>
      </c>
      <c r="N25" s="1"/>
      <c r="O25" s="1" t="b">
        <v>0</v>
      </c>
      <c r="P25" s="10"/>
    </row>
    <row r="26" spans="1:16">
      <c r="A26" s="29" t="str">
        <f t="shared" si="0"/>
        <v/>
      </c>
      <c r="B26" s="30"/>
      <c r="C26" s="30" t="str">
        <f>IFERROR(VLOOKUP($B26,'Router Tracking'!A26:H1023,7,FALSE), "")</f>
        <v/>
      </c>
      <c r="D26" s="30" t="str">
        <f>IFERROR(VLOOKUP($B26,'Router Tracking'!$A$3:$H$1000,6,FALSE), "")</f>
        <v/>
      </c>
      <c r="E26" s="30" t="str">
        <f>IFERROR(VLOOKUP($B26,'Router Tracking'!$A$3:$H$1000,4,FALSE), "")</f>
        <v/>
      </c>
      <c r="F26" s="1" t="b">
        <v>0</v>
      </c>
      <c r="H26" s="29"/>
      <c r="I26" s="29"/>
      <c r="J26" s="29"/>
      <c r="K26" s="10"/>
      <c r="L26" s="1"/>
      <c r="M26" s="1" t="b">
        <v>0</v>
      </c>
      <c r="N26" s="1"/>
      <c r="O26" s="1" t="b">
        <v>0</v>
      </c>
      <c r="P26" s="10"/>
    </row>
    <row r="27" spans="1:16">
      <c r="A27" s="29" t="str">
        <f t="shared" si="0"/>
        <v/>
      </c>
      <c r="B27" s="30"/>
      <c r="C27" s="30" t="str">
        <f>IFERROR(VLOOKUP($B27,'Router Tracking'!A27:H1024,7,FALSE), "")</f>
        <v/>
      </c>
      <c r="D27" s="30" t="str">
        <f>IFERROR(VLOOKUP($B27,'Router Tracking'!$A$3:$H$1000,6,FALSE), "")</f>
        <v/>
      </c>
      <c r="E27" s="30" t="str">
        <f>IFERROR(VLOOKUP($B27,'Router Tracking'!$A$3:$H$1000,4,FALSE), "")</f>
        <v/>
      </c>
      <c r="F27" s="1" t="b">
        <v>0</v>
      </c>
      <c r="H27" s="29"/>
      <c r="I27" s="29"/>
      <c r="J27" s="29"/>
      <c r="K27" s="10"/>
      <c r="L27" s="1"/>
      <c r="M27" s="1" t="b">
        <v>0</v>
      </c>
      <c r="N27" s="1"/>
      <c r="O27" s="1" t="b">
        <v>0</v>
      </c>
      <c r="P27" s="10"/>
    </row>
    <row r="28" spans="1:16">
      <c r="A28" s="29" t="str">
        <f t="shared" si="0"/>
        <v/>
      </c>
      <c r="B28" s="30"/>
      <c r="C28" s="30" t="str">
        <f>IFERROR(VLOOKUP($B28,'Router Tracking'!A28:H1025,7,FALSE), "")</f>
        <v/>
      </c>
      <c r="D28" s="30" t="str">
        <f>IFERROR(VLOOKUP($B28,'Router Tracking'!$A$3:$H$1000,6,FALSE), "")</f>
        <v/>
      </c>
      <c r="E28" s="30" t="str">
        <f>IFERROR(VLOOKUP($B28,'Router Tracking'!$A$3:$H$1000,4,FALSE), "")</f>
        <v/>
      </c>
      <c r="F28" s="1" t="b">
        <v>0</v>
      </c>
      <c r="H28" s="29"/>
      <c r="I28" s="29"/>
      <c r="J28" s="29"/>
      <c r="K28" s="10"/>
      <c r="L28" s="1"/>
      <c r="M28" s="1" t="b">
        <v>0</v>
      </c>
      <c r="N28" s="1"/>
      <c r="O28" s="1" t="b">
        <v>0</v>
      </c>
      <c r="P28" s="10"/>
    </row>
    <row r="29" spans="1:16">
      <c r="A29" s="29" t="str">
        <f t="shared" si="0"/>
        <v/>
      </c>
      <c r="B29" s="30"/>
      <c r="C29" s="30" t="str">
        <f>IFERROR(VLOOKUP($B29,'Router Tracking'!A29:H1026,7,FALSE), "")</f>
        <v/>
      </c>
      <c r="D29" s="30" t="str">
        <f>IFERROR(VLOOKUP($B29,'Router Tracking'!$A$3:$H$1000,6,FALSE), "")</f>
        <v/>
      </c>
      <c r="E29" s="30" t="str">
        <f>IFERROR(VLOOKUP($B29,'Router Tracking'!$A$3:$H$1000,4,FALSE), "")</f>
        <v/>
      </c>
      <c r="F29" s="1" t="b">
        <v>0</v>
      </c>
      <c r="H29" s="29"/>
      <c r="I29" s="29"/>
      <c r="J29" s="29"/>
      <c r="K29" s="10"/>
      <c r="L29" s="1"/>
      <c r="M29" s="1" t="b">
        <v>0</v>
      </c>
      <c r="N29" s="1"/>
      <c r="O29" s="1" t="b">
        <v>0</v>
      </c>
      <c r="P29" s="10"/>
    </row>
    <row r="30" spans="1:16">
      <c r="A30" s="29" t="str">
        <f t="shared" si="0"/>
        <v/>
      </c>
      <c r="B30" s="30"/>
      <c r="C30" s="30" t="str">
        <f>IFERROR(VLOOKUP($B30,'Router Tracking'!A30:H1027,7,FALSE), "")</f>
        <v/>
      </c>
      <c r="D30" s="30" t="str">
        <f>IFERROR(VLOOKUP($B30,'Router Tracking'!$A$3:$H$1000,6,FALSE), "")</f>
        <v/>
      </c>
      <c r="E30" s="30" t="str">
        <f>IFERROR(VLOOKUP($B30,'Router Tracking'!$A$3:$H$1000,4,FALSE), "")</f>
        <v/>
      </c>
      <c r="F30" s="1" t="b">
        <v>0</v>
      </c>
      <c r="H30" s="29"/>
      <c r="I30" s="29"/>
      <c r="J30" s="29"/>
      <c r="K30" s="10"/>
      <c r="L30" s="1"/>
      <c r="M30" s="1" t="b">
        <v>0</v>
      </c>
      <c r="N30" s="1"/>
      <c r="O30" s="1" t="b">
        <v>0</v>
      </c>
      <c r="P30" s="10"/>
    </row>
    <row r="31" spans="1:16">
      <c r="A31" s="29" t="str">
        <f t="shared" si="0"/>
        <v/>
      </c>
      <c r="B31" s="30"/>
      <c r="C31" s="30" t="str">
        <f>IFERROR(VLOOKUP($B31,'Router Tracking'!A31:H1028,7,FALSE), "")</f>
        <v/>
      </c>
      <c r="D31" s="30" t="str">
        <f>IFERROR(VLOOKUP($B31,'Router Tracking'!$A$3:$H$1000,6,FALSE), "")</f>
        <v/>
      </c>
      <c r="E31" s="30" t="str">
        <f>IFERROR(VLOOKUP($B31,'Router Tracking'!$A$3:$H$1000,4,FALSE), "")</f>
        <v/>
      </c>
      <c r="F31" s="1" t="b">
        <v>0</v>
      </c>
      <c r="H31" s="29"/>
      <c r="I31" s="29"/>
      <c r="J31" s="29"/>
      <c r="K31" s="10"/>
      <c r="L31" s="1"/>
      <c r="M31" s="1" t="b">
        <v>0</v>
      </c>
      <c r="N31" s="1"/>
      <c r="O31" s="1" t="b">
        <v>0</v>
      </c>
      <c r="P31" s="10"/>
    </row>
    <row r="32" spans="1:16">
      <c r="A32" s="29" t="str">
        <f t="shared" si="0"/>
        <v/>
      </c>
      <c r="B32" s="30"/>
      <c r="C32" s="30" t="str">
        <f>IFERROR(VLOOKUP($B32,'Router Tracking'!A32:H1029,7,FALSE), "")</f>
        <v/>
      </c>
      <c r="D32" s="30" t="str">
        <f>IFERROR(VLOOKUP($B32,'Router Tracking'!$A$3:$H$1000,6,FALSE), "")</f>
        <v/>
      </c>
      <c r="E32" s="30" t="str">
        <f>IFERROR(VLOOKUP($B32,'Router Tracking'!$A$3:$H$1000,4,FALSE), "")</f>
        <v/>
      </c>
      <c r="F32" s="1" t="b">
        <v>0</v>
      </c>
      <c r="H32" s="29"/>
      <c r="I32" s="29"/>
      <c r="J32" s="29"/>
      <c r="K32" s="10"/>
      <c r="L32" s="1"/>
      <c r="M32" s="1" t="b">
        <v>0</v>
      </c>
      <c r="N32" s="1"/>
      <c r="O32" s="1" t="b">
        <v>0</v>
      </c>
      <c r="P32" s="10"/>
    </row>
    <row r="33" spans="1:16">
      <c r="A33" s="29" t="str">
        <f t="shared" si="0"/>
        <v/>
      </c>
      <c r="B33" s="30"/>
      <c r="C33" s="30" t="str">
        <f>IFERROR(VLOOKUP($B33,'Router Tracking'!A33:H1030,7,FALSE), "")</f>
        <v/>
      </c>
      <c r="D33" s="30" t="str">
        <f>IFERROR(VLOOKUP($B33,'Router Tracking'!$A$3:$H$1000,6,FALSE), "")</f>
        <v/>
      </c>
      <c r="E33" s="30" t="str">
        <f>IFERROR(VLOOKUP($B33,'Router Tracking'!$A$3:$H$1000,4,FALSE), "")</f>
        <v/>
      </c>
      <c r="F33" s="1" t="b">
        <v>0</v>
      </c>
      <c r="H33" s="29"/>
      <c r="I33" s="29"/>
      <c r="J33" s="29"/>
      <c r="K33" s="10"/>
      <c r="L33" s="1"/>
      <c r="M33" s="1" t="b">
        <v>0</v>
      </c>
      <c r="N33" s="1"/>
      <c r="O33" s="1" t="b">
        <v>0</v>
      </c>
      <c r="P33" s="10"/>
    </row>
    <row r="34" spans="1:16">
      <c r="A34" s="29" t="str">
        <f t="shared" si="0"/>
        <v/>
      </c>
      <c r="B34" s="30"/>
      <c r="C34" s="30" t="str">
        <f>IFERROR(VLOOKUP($B34,'Router Tracking'!A34:H1031,7,FALSE), "")</f>
        <v/>
      </c>
      <c r="D34" s="30" t="str">
        <f>IFERROR(VLOOKUP($B34,'Router Tracking'!$A$3:$H$1000,6,FALSE), "")</f>
        <v/>
      </c>
      <c r="E34" s="30" t="str">
        <f>IFERROR(VLOOKUP($B34,'Router Tracking'!$A$3:$H$1000,4,FALSE), "")</f>
        <v/>
      </c>
      <c r="F34" s="1" t="b">
        <v>0</v>
      </c>
      <c r="H34" s="29"/>
      <c r="I34" s="29"/>
      <c r="J34" s="29"/>
      <c r="K34" s="10"/>
      <c r="L34" s="1"/>
      <c r="M34" s="1" t="b">
        <v>0</v>
      </c>
      <c r="N34" s="1"/>
      <c r="O34" s="1" t="b">
        <v>0</v>
      </c>
      <c r="P34" s="10"/>
    </row>
    <row r="35" spans="1:16">
      <c r="A35" s="29" t="str">
        <f t="shared" si="0"/>
        <v/>
      </c>
      <c r="B35" s="30"/>
      <c r="C35" s="30" t="str">
        <f>IFERROR(VLOOKUP($B35,'Router Tracking'!A35:H1032,7,FALSE), "")</f>
        <v/>
      </c>
      <c r="D35" s="30" t="str">
        <f>IFERROR(VLOOKUP($B35,'Router Tracking'!$A$3:$H$1000,6,FALSE), "")</f>
        <v/>
      </c>
      <c r="E35" s="30" t="str">
        <f>IFERROR(VLOOKUP($B35,'Router Tracking'!$A$3:$H$1000,4,FALSE), "")</f>
        <v/>
      </c>
      <c r="F35" s="1" t="b">
        <v>0</v>
      </c>
      <c r="H35" s="29"/>
      <c r="I35" s="29"/>
      <c r="J35" s="29"/>
      <c r="K35" s="10"/>
      <c r="L35" s="1"/>
      <c r="M35" s="1" t="b">
        <v>0</v>
      </c>
      <c r="N35" s="1"/>
      <c r="O35" s="1" t="b">
        <v>0</v>
      </c>
      <c r="P35" s="10"/>
    </row>
    <row r="36" spans="1:16">
      <c r="A36" s="29" t="str">
        <f t="shared" si="0"/>
        <v/>
      </c>
      <c r="B36" s="30"/>
      <c r="C36" s="30" t="str">
        <f>IFERROR(VLOOKUP($B36,'Router Tracking'!A36:H1033,7,FALSE), "")</f>
        <v/>
      </c>
      <c r="D36" s="30" t="str">
        <f>IFERROR(VLOOKUP($B36,'Router Tracking'!$A$3:$H$1000,6,FALSE), "")</f>
        <v/>
      </c>
      <c r="E36" s="30" t="str">
        <f>IFERROR(VLOOKUP($B36,'Router Tracking'!$A$3:$H$1000,4,FALSE), "")</f>
        <v/>
      </c>
      <c r="F36" s="1" t="b">
        <v>0</v>
      </c>
      <c r="H36" s="29"/>
      <c r="I36" s="29"/>
      <c r="J36" s="29"/>
      <c r="K36" s="10"/>
      <c r="L36" s="1"/>
      <c r="M36" s="1" t="b">
        <v>0</v>
      </c>
      <c r="N36" s="1"/>
      <c r="O36" s="1" t="b">
        <v>0</v>
      </c>
      <c r="P36" s="10"/>
    </row>
    <row r="37" spans="1:16">
      <c r="A37" s="29" t="str">
        <f t="shared" si="0"/>
        <v/>
      </c>
      <c r="B37" s="30"/>
      <c r="C37" s="30" t="str">
        <f>IFERROR(VLOOKUP($B37,'Router Tracking'!A37:H1034,7,FALSE), "")</f>
        <v/>
      </c>
      <c r="D37" s="30" t="str">
        <f>IFERROR(VLOOKUP($B37,'Router Tracking'!$A$3:$H$1000,6,FALSE), "")</f>
        <v/>
      </c>
      <c r="E37" s="30" t="str">
        <f>IFERROR(VLOOKUP($B37,'Router Tracking'!$A$3:$H$1000,4,FALSE), "")</f>
        <v/>
      </c>
      <c r="F37" s="1" t="b">
        <v>0</v>
      </c>
      <c r="H37" s="29"/>
      <c r="I37" s="29"/>
      <c r="J37" s="29"/>
      <c r="K37" s="10"/>
      <c r="L37" s="1"/>
      <c r="M37" s="1" t="b">
        <v>0</v>
      </c>
      <c r="N37" s="1"/>
      <c r="O37" s="1" t="b">
        <v>0</v>
      </c>
      <c r="P37" s="10"/>
    </row>
    <row r="38" spans="1:16">
      <c r="A38" s="29" t="str">
        <f t="shared" si="0"/>
        <v/>
      </c>
      <c r="B38" s="30"/>
      <c r="C38" s="30" t="str">
        <f>IFERROR(VLOOKUP($B38,'Router Tracking'!A38:H1035,7,FALSE), "")</f>
        <v/>
      </c>
      <c r="D38" s="30" t="str">
        <f>IFERROR(VLOOKUP($B38,'Router Tracking'!$A$3:$H$1000,6,FALSE), "")</f>
        <v/>
      </c>
      <c r="E38" s="30" t="str">
        <f>IFERROR(VLOOKUP($B38,'Router Tracking'!$A$3:$H$1000,4,FALSE), "")</f>
        <v/>
      </c>
      <c r="F38" s="1" t="b">
        <v>0</v>
      </c>
      <c r="H38" s="29"/>
      <c r="I38" s="29"/>
      <c r="J38" s="29"/>
      <c r="K38" s="10"/>
      <c r="L38" s="1"/>
      <c r="M38" s="1" t="b">
        <v>0</v>
      </c>
      <c r="N38" s="1"/>
      <c r="O38" s="1" t="b">
        <v>0</v>
      </c>
      <c r="P38" s="10"/>
    </row>
    <row r="39" spans="1:16">
      <c r="A39" s="29" t="str">
        <f t="shared" si="0"/>
        <v/>
      </c>
      <c r="B39" s="30"/>
      <c r="C39" s="30" t="str">
        <f>IFERROR(VLOOKUP($B39,'Router Tracking'!A39:H1036,7,FALSE), "")</f>
        <v/>
      </c>
      <c r="D39" s="30" t="str">
        <f>IFERROR(VLOOKUP($B39,'Router Tracking'!$A$3:$H$1000,6,FALSE), "")</f>
        <v/>
      </c>
      <c r="E39" s="30" t="str">
        <f>IFERROR(VLOOKUP($B39,'Router Tracking'!$A$3:$H$1000,4,FALSE), "")</f>
        <v/>
      </c>
      <c r="F39" s="1" t="b">
        <v>0</v>
      </c>
      <c r="H39" s="29"/>
      <c r="I39" s="29"/>
      <c r="J39" s="29"/>
      <c r="K39" s="10"/>
      <c r="L39" s="1"/>
      <c r="M39" s="1" t="b">
        <v>0</v>
      </c>
      <c r="N39" s="1"/>
      <c r="O39" s="1" t="b">
        <v>0</v>
      </c>
      <c r="P39" s="10"/>
    </row>
    <row r="40" spans="1:16">
      <c r="A40" s="29" t="str">
        <f t="shared" si="0"/>
        <v/>
      </c>
      <c r="B40" s="30"/>
      <c r="C40" s="30" t="str">
        <f>IFERROR(VLOOKUP($B40,'Router Tracking'!A40:H1037,7,FALSE), "")</f>
        <v/>
      </c>
      <c r="D40" s="30" t="str">
        <f>IFERROR(VLOOKUP($B40,'Router Tracking'!$A$3:$H$1000,6,FALSE), "")</f>
        <v/>
      </c>
      <c r="E40" s="30" t="str">
        <f>IFERROR(VLOOKUP($B40,'Router Tracking'!$A$3:$H$1000,4,FALSE), "")</f>
        <v/>
      </c>
      <c r="F40" s="1" t="b">
        <v>0</v>
      </c>
      <c r="H40" s="29"/>
      <c r="I40" s="29"/>
      <c r="J40" s="29"/>
      <c r="K40" s="10"/>
      <c r="L40" s="1"/>
      <c r="M40" s="1" t="b">
        <v>0</v>
      </c>
      <c r="N40" s="1"/>
      <c r="O40" s="1" t="b">
        <v>0</v>
      </c>
      <c r="P40" s="10"/>
    </row>
    <row r="41" spans="1:16">
      <c r="A41" s="29" t="str">
        <f t="shared" si="0"/>
        <v/>
      </c>
      <c r="B41" s="30"/>
      <c r="C41" s="30" t="str">
        <f>IFERROR(VLOOKUP($B41,'Router Tracking'!A41:H1038,7,FALSE), "")</f>
        <v/>
      </c>
      <c r="D41" s="30" t="str">
        <f>IFERROR(VLOOKUP($B41,'Router Tracking'!$A$3:$H$1000,6,FALSE), "")</f>
        <v/>
      </c>
      <c r="E41" s="30" t="str">
        <f>IFERROR(VLOOKUP($B41,'Router Tracking'!$A$3:$H$1000,4,FALSE), "")</f>
        <v/>
      </c>
      <c r="F41" s="1" t="b">
        <v>0</v>
      </c>
      <c r="H41" s="29"/>
      <c r="I41" s="29"/>
      <c r="J41" s="29"/>
      <c r="K41" s="10"/>
      <c r="L41" s="1"/>
      <c r="M41" s="1" t="b">
        <v>0</v>
      </c>
      <c r="N41" s="1"/>
      <c r="O41" s="1" t="b">
        <v>0</v>
      </c>
      <c r="P41" s="10"/>
    </row>
    <row r="42" spans="1:16">
      <c r="A42" s="29" t="str">
        <f t="shared" si="0"/>
        <v/>
      </c>
      <c r="B42" s="30"/>
      <c r="C42" s="30" t="str">
        <f>IFERROR(VLOOKUP($B42,'Router Tracking'!A42:H1039,7,FALSE), "")</f>
        <v/>
      </c>
      <c r="D42" s="30" t="str">
        <f>IFERROR(VLOOKUP($B42,'Router Tracking'!$A$3:$H$1000,6,FALSE), "")</f>
        <v/>
      </c>
      <c r="E42" s="30" t="str">
        <f>IFERROR(VLOOKUP($B42,'Router Tracking'!$A$3:$H$1000,4,FALSE), "")</f>
        <v/>
      </c>
      <c r="F42" s="1" t="b">
        <v>0</v>
      </c>
      <c r="H42" s="29"/>
      <c r="I42" s="29"/>
      <c r="J42" s="29"/>
      <c r="K42" s="10"/>
      <c r="L42" s="1"/>
      <c r="M42" s="1" t="b">
        <v>0</v>
      </c>
      <c r="N42" s="1"/>
      <c r="O42" s="1" t="b">
        <v>0</v>
      </c>
      <c r="P42" s="10"/>
    </row>
    <row r="43" spans="1:16">
      <c r="A43" s="29" t="str">
        <f t="shared" si="0"/>
        <v/>
      </c>
      <c r="B43" s="30"/>
      <c r="C43" s="30" t="str">
        <f>IFERROR(VLOOKUP($B43,'Router Tracking'!A43:H1040,7,FALSE), "")</f>
        <v/>
      </c>
      <c r="D43" s="30" t="str">
        <f>IFERROR(VLOOKUP($B43,'Router Tracking'!$A$3:$H$1000,6,FALSE), "")</f>
        <v/>
      </c>
      <c r="E43" s="30" t="str">
        <f>IFERROR(VLOOKUP($B43,'Router Tracking'!$A$3:$H$1000,4,FALSE), "")</f>
        <v/>
      </c>
      <c r="F43" s="1" t="b">
        <v>0</v>
      </c>
      <c r="H43" s="29"/>
      <c r="I43" s="29"/>
      <c r="J43" s="29"/>
      <c r="K43" s="10"/>
      <c r="L43" s="1"/>
      <c r="M43" s="1" t="b">
        <v>0</v>
      </c>
      <c r="N43" s="1"/>
      <c r="O43" s="1" t="b">
        <v>0</v>
      </c>
      <c r="P43" s="10"/>
    </row>
    <row r="44" spans="1:16">
      <c r="A44" s="29" t="str">
        <f t="shared" si="0"/>
        <v/>
      </c>
      <c r="B44" s="30"/>
      <c r="C44" s="30" t="str">
        <f>IFERROR(VLOOKUP($B44,'Router Tracking'!A44:H1041,7,FALSE), "")</f>
        <v/>
      </c>
      <c r="D44" s="30" t="str">
        <f>IFERROR(VLOOKUP($B44,'Router Tracking'!$A$3:$H$1000,6,FALSE), "")</f>
        <v/>
      </c>
      <c r="E44" s="30" t="str">
        <f>IFERROR(VLOOKUP($B44,'Router Tracking'!$A$3:$H$1000,4,FALSE), "")</f>
        <v/>
      </c>
      <c r="F44" s="1" t="b">
        <v>0</v>
      </c>
      <c r="H44" s="29"/>
      <c r="I44" s="29"/>
      <c r="J44" s="29"/>
      <c r="K44" s="10"/>
      <c r="L44" s="1"/>
      <c r="M44" s="1" t="b">
        <v>0</v>
      </c>
      <c r="N44" s="1"/>
      <c r="O44" s="1" t="b">
        <v>0</v>
      </c>
      <c r="P44" s="10"/>
    </row>
    <row r="45" spans="1:16">
      <c r="A45" s="29" t="str">
        <f t="shared" si="0"/>
        <v/>
      </c>
      <c r="B45" s="30"/>
      <c r="C45" s="30" t="str">
        <f>IFERROR(VLOOKUP($B45,'Router Tracking'!A45:H1042,7,FALSE), "")</f>
        <v/>
      </c>
      <c r="D45" s="30" t="str">
        <f>IFERROR(VLOOKUP($B45,'Router Tracking'!$A$3:$H$1000,6,FALSE), "")</f>
        <v/>
      </c>
      <c r="E45" s="30" t="str">
        <f>IFERROR(VLOOKUP($B45,'Router Tracking'!$A$3:$H$1000,4,FALSE), "")</f>
        <v/>
      </c>
      <c r="F45" s="1" t="b">
        <v>0</v>
      </c>
      <c r="H45" s="29"/>
      <c r="I45" s="29"/>
      <c r="J45" s="29"/>
      <c r="K45" s="10"/>
      <c r="L45" s="1"/>
      <c r="M45" s="1" t="b">
        <v>0</v>
      </c>
      <c r="N45" s="1"/>
      <c r="O45" s="1" t="b">
        <v>0</v>
      </c>
      <c r="P45" s="10"/>
    </row>
    <row r="46" spans="1:16">
      <c r="A46" s="29" t="str">
        <f t="shared" si="0"/>
        <v/>
      </c>
      <c r="B46" s="30"/>
      <c r="C46" s="30" t="str">
        <f>IFERROR(VLOOKUP($B46,'Router Tracking'!A46:H1043,7,FALSE), "")</f>
        <v/>
      </c>
      <c r="D46" s="30" t="str">
        <f>IFERROR(VLOOKUP($B46,'Router Tracking'!$A$3:$H$1000,6,FALSE), "")</f>
        <v/>
      </c>
      <c r="E46" s="30" t="str">
        <f>IFERROR(VLOOKUP($B46,'Router Tracking'!$A$3:$H$1000,4,FALSE), "")</f>
        <v/>
      </c>
      <c r="F46" s="1" t="b">
        <v>0</v>
      </c>
      <c r="H46" s="29"/>
      <c r="I46" s="29"/>
      <c r="J46" s="29"/>
      <c r="K46" s="10"/>
      <c r="L46" s="1"/>
      <c r="M46" s="1" t="b">
        <v>0</v>
      </c>
      <c r="N46" s="1"/>
      <c r="O46" s="1" t="b">
        <v>0</v>
      </c>
      <c r="P46" s="10"/>
    </row>
    <row r="47" spans="1:16">
      <c r="A47" s="29" t="str">
        <f t="shared" si="0"/>
        <v/>
      </c>
      <c r="B47" s="30"/>
      <c r="C47" s="30" t="str">
        <f>IFERROR(VLOOKUP($B47,'Router Tracking'!A47:H1044,7,FALSE), "")</f>
        <v/>
      </c>
      <c r="D47" s="30" t="str">
        <f>IFERROR(VLOOKUP($B47,'Router Tracking'!$A$3:$H$1000,6,FALSE), "")</f>
        <v/>
      </c>
      <c r="E47" s="30" t="str">
        <f>IFERROR(VLOOKUP($B47,'Router Tracking'!$A$3:$H$1000,4,FALSE), "")</f>
        <v/>
      </c>
      <c r="F47" s="1" t="b">
        <v>0</v>
      </c>
      <c r="H47" s="29"/>
      <c r="I47" s="29"/>
      <c r="J47" s="29"/>
      <c r="K47" s="10"/>
      <c r="L47" s="1"/>
      <c r="M47" s="1" t="b">
        <v>0</v>
      </c>
      <c r="N47" s="1"/>
      <c r="O47" s="1" t="b">
        <v>0</v>
      </c>
      <c r="P47" s="10"/>
    </row>
    <row r="48" spans="1:16">
      <c r="A48" s="29" t="str">
        <f t="shared" si="0"/>
        <v/>
      </c>
      <c r="B48" s="30"/>
      <c r="C48" s="30" t="str">
        <f>IFERROR(VLOOKUP($B48,'Router Tracking'!A48:H1045,7,FALSE), "")</f>
        <v/>
      </c>
      <c r="D48" s="30" t="str">
        <f>IFERROR(VLOOKUP($B48,'Router Tracking'!$A$3:$H$1000,6,FALSE), "")</f>
        <v/>
      </c>
      <c r="E48" s="30" t="str">
        <f>IFERROR(VLOOKUP($B48,'Router Tracking'!$A$3:$H$1000,4,FALSE), "")</f>
        <v/>
      </c>
      <c r="F48" s="1" t="b">
        <v>0</v>
      </c>
      <c r="H48" s="29"/>
      <c r="I48" s="29"/>
      <c r="J48" s="29"/>
      <c r="K48" s="10"/>
      <c r="L48" s="1"/>
      <c r="M48" s="1" t="b">
        <v>0</v>
      </c>
      <c r="N48" s="1"/>
      <c r="O48" s="1" t="b">
        <v>0</v>
      </c>
      <c r="P48" s="10"/>
    </row>
    <row r="49" spans="1:16">
      <c r="A49" s="29" t="str">
        <f t="shared" si="0"/>
        <v/>
      </c>
      <c r="B49" s="30"/>
      <c r="C49" s="30" t="str">
        <f>IFERROR(VLOOKUP($B49,'Router Tracking'!A49:H1046,7,FALSE), "")</f>
        <v/>
      </c>
      <c r="D49" s="30" t="str">
        <f>IFERROR(VLOOKUP($B49,'Router Tracking'!$A$3:$H$1000,6,FALSE), "")</f>
        <v/>
      </c>
      <c r="E49" s="30" t="str">
        <f>IFERROR(VLOOKUP($B49,'Router Tracking'!$A$3:$H$1000,4,FALSE), "")</f>
        <v/>
      </c>
      <c r="F49" s="1" t="b">
        <v>0</v>
      </c>
      <c r="H49" s="29"/>
      <c r="I49" s="29"/>
      <c r="J49" s="29"/>
      <c r="K49" s="10"/>
      <c r="L49" s="1"/>
      <c r="M49" s="1" t="b">
        <v>0</v>
      </c>
      <c r="N49" s="1"/>
      <c r="O49" s="1" t="b">
        <v>0</v>
      </c>
      <c r="P49" s="10"/>
    </row>
    <row r="50" spans="1:16">
      <c r="A50" s="29" t="str">
        <f t="shared" si="0"/>
        <v/>
      </c>
      <c r="B50" s="30"/>
      <c r="C50" s="30" t="str">
        <f>IFERROR(VLOOKUP($B50,'Router Tracking'!A50:H1047,7,FALSE), "")</f>
        <v/>
      </c>
      <c r="D50" s="30" t="str">
        <f>IFERROR(VLOOKUP($B50,'Router Tracking'!$A$3:$H$1000,6,FALSE), "")</f>
        <v/>
      </c>
      <c r="E50" s="30" t="str">
        <f>IFERROR(VLOOKUP($B50,'Router Tracking'!$A$3:$H$1000,4,FALSE), "")</f>
        <v/>
      </c>
      <c r="F50" s="1" t="b">
        <v>0</v>
      </c>
      <c r="H50" s="29"/>
      <c r="I50" s="29"/>
      <c r="J50" s="29"/>
      <c r="K50" s="10"/>
      <c r="L50" s="1"/>
      <c r="M50" s="1" t="b">
        <v>0</v>
      </c>
      <c r="N50" s="1"/>
      <c r="O50" s="1" t="b">
        <v>0</v>
      </c>
      <c r="P50" s="10"/>
    </row>
    <row r="51" spans="1:16">
      <c r="A51" s="29" t="str">
        <f t="shared" si="0"/>
        <v/>
      </c>
      <c r="B51" s="30"/>
      <c r="C51" s="30" t="str">
        <f>IFERROR(VLOOKUP($B51,'Router Tracking'!A51:H1048,7,FALSE), "")</f>
        <v/>
      </c>
      <c r="D51" s="30" t="str">
        <f>IFERROR(VLOOKUP($B51,'Router Tracking'!$A$3:$H$1000,6,FALSE), "")</f>
        <v/>
      </c>
      <c r="E51" s="30" t="str">
        <f>IFERROR(VLOOKUP($B51,'Router Tracking'!$A$3:$H$1000,4,FALSE), "")</f>
        <v/>
      </c>
      <c r="F51" s="1" t="b">
        <v>0</v>
      </c>
      <c r="H51" s="29"/>
      <c r="I51" s="29"/>
      <c r="J51" s="29"/>
      <c r="K51" s="10"/>
      <c r="L51" s="1"/>
      <c r="M51" s="1" t="b">
        <v>0</v>
      </c>
      <c r="N51" s="1"/>
      <c r="O51" s="1" t="b">
        <v>0</v>
      </c>
      <c r="P51" s="10"/>
    </row>
    <row r="52" spans="1:16">
      <c r="A52" s="29" t="str">
        <f t="shared" si="0"/>
        <v/>
      </c>
      <c r="B52" s="30"/>
      <c r="C52" s="30" t="str">
        <f>IFERROR(VLOOKUP($B52,'Router Tracking'!A52:H1049,7,FALSE), "")</f>
        <v/>
      </c>
      <c r="D52" s="30" t="str">
        <f>IFERROR(VLOOKUP($B52,'Router Tracking'!$A$3:$H$1000,6,FALSE), "")</f>
        <v/>
      </c>
      <c r="E52" s="30" t="str">
        <f>IFERROR(VLOOKUP($B52,'Router Tracking'!$A$3:$H$1000,4,FALSE), "")</f>
        <v/>
      </c>
      <c r="F52" s="1" t="b">
        <v>0</v>
      </c>
      <c r="H52" s="29"/>
      <c r="I52" s="29"/>
      <c r="J52" s="29"/>
      <c r="K52" s="10"/>
      <c r="L52" s="1"/>
      <c r="M52" s="1" t="b">
        <v>0</v>
      </c>
      <c r="N52" s="1"/>
      <c r="O52" s="1" t="b">
        <v>0</v>
      </c>
      <c r="P52" s="10"/>
    </row>
    <row r="53" spans="1:16">
      <c r="A53" s="29" t="str">
        <f t="shared" si="0"/>
        <v/>
      </c>
      <c r="B53" s="30"/>
      <c r="C53" s="30" t="str">
        <f>IFERROR(VLOOKUP($B53,'Router Tracking'!A53:H1050,7,FALSE), "")</f>
        <v/>
      </c>
      <c r="D53" s="30" t="str">
        <f>IFERROR(VLOOKUP($B53,'Router Tracking'!$A$3:$H$1000,6,FALSE), "")</f>
        <v/>
      </c>
      <c r="E53" s="30" t="str">
        <f>IFERROR(VLOOKUP($B53,'Router Tracking'!$A$3:$H$1000,4,FALSE), "")</f>
        <v/>
      </c>
      <c r="F53" s="1" t="b">
        <v>0</v>
      </c>
      <c r="H53" s="29"/>
      <c r="I53" s="29"/>
      <c r="J53" s="29"/>
      <c r="K53" s="10"/>
      <c r="L53" s="1"/>
      <c r="M53" s="1" t="b">
        <v>0</v>
      </c>
      <c r="N53" s="1"/>
      <c r="O53" s="1" t="b">
        <v>0</v>
      </c>
      <c r="P53" s="10"/>
    </row>
    <row r="54" spans="1:16">
      <c r="A54" s="29" t="str">
        <f t="shared" si="0"/>
        <v/>
      </c>
      <c r="B54" s="30"/>
      <c r="C54" s="30" t="str">
        <f>IFERROR(VLOOKUP($B54,'Router Tracking'!A54:H1051,7,FALSE), "")</f>
        <v/>
      </c>
      <c r="D54" s="30" t="str">
        <f>IFERROR(VLOOKUP($B54,'Router Tracking'!$A$3:$H$1000,6,FALSE), "")</f>
        <v/>
      </c>
      <c r="E54" s="30" t="str">
        <f>IFERROR(VLOOKUP($B54,'Router Tracking'!$A$3:$H$1000,4,FALSE), "")</f>
        <v/>
      </c>
      <c r="F54" s="1" t="b">
        <v>0</v>
      </c>
      <c r="H54" s="29"/>
      <c r="I54" s="29"/>
      <c r="J54" s="29"/>
      <c r="K54" s="10"/>
      <c r="L54" s="1"/>
      <c r="M54" s="1" t="b">
        <v>0</v>
      </c>
      <c r="N54" s="1"/>
      <c r="O54" s="1" t="b">
        <v>0</v>
      </c>
      <c r="P54" s="10"/>
    </row>
    <row r="55" spans="1:16">
      <c r="A55" s="29" t="str">
        <f t="shared" si="0"/>
        <v/>
      </c>
      <c r="B55" s="30"/>
      <c r="C55" s="30" t="str">
        <f>IFERROR(VLOOKUP($B55,'Router Tracking'!A55:H1052,7,FALSE), "")</f>
        <v/>
      </c>
      <c r="D55" s="30" t="str">
        <f>IFERROR(VLOOKUP($B55,'Router Tracking'!$A$3:$H$1000,6,FALSE), "")</f>
        <v/>
      </c>
      <c r="E55" s="30" t="str">
        <f>IFERROR(VLOOKUP($B55,'Router Tracking'!$A$3:$H$1000,4,FALSE), "")</f>
        <v/>
      </c>
      <c r="F55" s="1" t="b">
        <v>0</v>
      </c>
      <c r="H55" s="29"/>
      <c r="I55" s="29"/>
      <c r="J55" s="29"/>
      <c r="K55" s="10"/>
      <c r="L55" s="1"/>
      <c r="M55" s="1" t="b">
        <v>0</v>
      </c>
      <c r="N55" s="1"/>
      <c r="O55" s="1" t="b">
        <v>0</v>
      </c>
      <c r="P55" s="10"/>
    </row>
    <row r="56" spans="1:16">
      <c r="A56" s="29" t="str">
        <f t="shared" si="0"/>
        <v/>
      </c>
      <c r="B56" s="30"/>
      <c r="C56" s="30" t="str">
        <f>IFERROR(VLOOKUP($B56,'Router Tracking'!A56:H1053,7,FALSE), "")</f>
        <v/>
      </c>
      <c r="D56" s="30" t="str">
        <f>IFERROR(VLOOKUP($B56,'Router Tracking'!$A$3:$H$1000,6,FALSE), "")</f>
        <v/>
      </c>
      <c r="E56" s="30" t="str">
        <f>IFERROR(VLOOKUP($B56,'Router Tracking'!$A$3:$H$1000,4,FALSE), "")</f>
        <v/>
      </c>
      <c r="F56" s="1" t="b">
        <v>0</v>
      </c>
      <c r="H56" s="29"/>
      <c r="I56" s="29"/>
      <c r="J56" s="29"/>
      <c r="K56" s="10"/>
      <c r="L56" s="1"/>
      <c r="M56" s="1" t="b">
        <v>0</v>
      </c>
      <c r="N56" s="1"/>
      <c r="O56" s="1" t="b">
        <v>0</v>
      </c>
      <c r="P56" s="10"/>
    </row>
    <row r="57" spans="1:16">
      <c r="A57" s="29" t="str">
        <f t="shared" si="0"/>
        <v/>
      </c>
      <c r="B57" s="30"/>
      <c r="C57" s="30" t="str">
        <f>IFERROR(VLOOKUP($B57,'Router Tracking'!A57:H1054,7,FALSE), "")</f>
        <v/>
      </c>
      <c r="D57" s="30" t="str">
        <f>IFERROR(VLOOKUP($B57,'Router Tracking'!$A$3:$H$1000,6,FALSE), "")</f>
        <v/>
      </c>
      <c r="E57" s="30" t="str">
        <f>IFERROR(VLOOKUP($B57,'Router Tracking'!$A$3:$H$1000,4,FALSE), "")</f>
        <v/>
      </c>
      <c r="F57" s="1" t="b">
        <v>0</v>
      </c>
      <c r="H57" s="29"/>
      <c r="I57" s="29"/>
      <c r="J57" s="29"/>
      <c r="K57" s="10"/>
      <c r="L57" s="1"/>
      <c r="M57" s="1" t="b">
        <v>0</v>
      </c>
      <c r="N57" s="1"/>
      <c r="O57" s="1" t="b">
        <v>0</v>
      </c>
      <c r="P57" s="10"/>
    </row>
    <row r="58" spans="1:16">
      <c r="A58" s="29" t="str">
        <f t="shared" si="0"/>
        <v/>
      </c>
      <c r="B58" s="30"/>
      <c r="C58" s="30" t="str">
        <f>IFERROR(VLOOKUP($B58,'Router Tracking'!A58:H1055,7,FALSE), "")</f>
        <v/>
      </c>
      <c r="D58" s="30" t="str">
        <f>IFERROR(VLOOKUP($B58,'Router Tracking'!$A$3:$H$1000,6,FALSE), "")</f>
        <v/>
      </c>
      <c r="E58" s="30" t="str">
        <f>IFERROR(VLOOKUP($B58,'Router Tracking'!$A$3:$H$1000,4,FALSE), "")</f>
        <v/>
      </c>
      <c r="F58" s="1" t="b">
        <v>0</v>
      </c>
      <c r="H58" s="29"/>
      <c r="I58" s="29"/>
      <c r="J58" s="29"/>
      <c r="K58" s="10"/>
      <c r="L58" s="1"/>
      <c r="M58" s="1" t="b">
        <v>0</v>
      </c>
      <c r="N58" s="1"/>
      <c r="O58" s="1" t="b">
        <v>0</v>
      </c>
      <c r="P58" s="10"/>
    </row>
    <row r="59" spans="1:16">
      <c r="A59" s="29" t="str">
        <f t="shared" si="0"/>
        <v/>
      </c>
      <c r="B59" s="30"/>
      <c r="C59" s="30" t="str">
        <f>IFERROR(VLOOKUP($B59,'Router Tracking'!A59:H1056,7,FALSE), "")</f>
        <v/>
      </c>
      <c r="D59" s="30" t="str">
        <f>IFERROR(VLOOKUP($B59,'Router Tracking'!$A$3:$H$1000,6,FALSE), "")</f>
        <v/>
      </c>
      <c r="E59" s="30" t="str">
        <f>IFERROR(VLOOKUP($B59,'Router Tracking'!$A$3:$H$1000,4,FALSE), "")</f>
        <v/>
      </c>
      <c r="F59" s="1" t="b">
        <v>0</v>
      </c>
      <c r="H59" s="29"/>
      <c r="I59" s="29"/>
      <c r="J59" s="29"/>
      <c r="K59" s="10"/>
      <c r="L59" s="1"/>
      <c r="M59" s="1" t="b">
        <v>0</v>
      </c>
      <c r="N59" s="1"/>
      <c r="O59" s="1" t="b">
        <v>0</v>
      </c>
      <c r="P59" s="10"/>
    </row>
    <row r="60" spans="1:16">
      <c r="A60" s="29" t="str">
        <f t="shared" si="0"/>
        <v/>
      </c>
      <c r="B60" s="30"/>
      <c r="C60" s="30" t="str">
        <f>IFERROR(VLOOKUP($B60,'Router Tracking'!A60:H1057,7,FALSE), "")</f>
        <v/>
      </c>
      <c r="D60" s="30" t="str">
        <f>IFERROR(VLOOKUP($B60,'Router Tracking'!$A$3:$H$1000,6,FALSE), "")</f>
        <v/>
      </c>
      <c r="E60" s="30" t="str">
        <f>IFERROR(VLOOKUP($B60,'Router Tracking'!$A$3:$H$1000,4,FALSE), "")</f>
        <v/>
      </c>
      <c r="F60" s="1" t="b">
        <v>0</v>
      </c>
      <c r="H60" s="29"/>
      <c r="I60" s="29"/>
      <c r="J60" s="29"/>
      <c r="K60" s="10"/>
      <c r="L60" s="1"/>
      <c r="M60" s="1" t="b">
        <v>0</v>
      </c>
      <c r="N60" s="1"/>
      <c r="O60" s="1" t="b">
        <v>0</v>
      </c>
      <c r="P60" s="10"/>
    </row>
    <row r="61" spans="1:16">
      <c r="A61" s="29" t="str">
        <f t="shared" si="0"/>
        <v/>
      </c>
      <c r="B61" s="30"/>
      <c r="C61" s="30" t="str">
        <f>IFERROR(VLOOKUP($B61,'Router Tracking'!A61:H1058,7,FALSE), "")</f>
        <v/>
      </c>
      <c r="D61" s="30" t="str">
        <f>IFERROR(VLOOKUP($B61,'Router Tracking'!$A$3:$H$1000,6,FALSE), "")</f>
        <v/>
      </c>
      <c r="E61" s="30" t="str">
        <f>IFERROR(VLOOKUP($B61,'Router Tracking'!$A$3:$H$1000,4,FALSE), "")</f>
        <v/>
      </c>
      <c r="F61" s="1" t="b">
        <v>0</v>
      </c>
      <c r="H61" s="29"/>
      <c r="I61" s="29"/>
      <c r="J61" s="29"/>
      <c r="K61" s="10"/>
      <c r="L61" s="1"/>
      <c r="M61" s="1" t="b">
        <v>0</v>
      </c>
      <c r="N61" s="1"/>
      <c r="O61" s="1" t="b">
        <v>0</v>
      </c>
      <c r="P61" s="10"/>
    </row>
    <row r="62" spans="1:16">
      <c r="A62" s="29" t="str">
        <f t="shared" si="0"/>
        <v/>
      </c>
      <c r="B62" s="30"/>
      <c r="C62" s="30" t="str">
        <f>IFERROR(VLOOKUP($B62,'Router Tracking'!A62:H1059,7,FALSE), "")</f>
        <v/>
      </c>
      <c r="D62" s="30" t="str">
        <f>IFERROR(VLOOKUP($B62,'Router Tracking'!$A$3:$H$1000,6,FALSE), "")</f>
        <v/>
      </c>
      <c r="E62" s="30" t="str">
        <f>IFERROR(VLOOKUP($B62,'Router Tracking'!$A$3:$H$1000,4,FALSE), "")</f>
        <v/>
      </c>
      <c r="F62" s="1" t="b">
        <v>0</v>
      </c>
      <c r="H62" s="29"/>
      <c r="I62" s="29"/>
      <c r="J62" s="29"/>
      <c r="K62" s="10"/>
      <c r="L62" s="1"/>
      <c r="M62" s="1" t="b">
        <v>0</v>
      </c>
      <c r="N62" s="1"/>
      <c r="O62" s="1" t="b">
        <v>0</v>
      </c>
      <c r="P62" s="10"/>
    </row>
    <row r="63" spans="1:16">
      <c r="A63" s="29" t="str">
        <f t="shared" si="0"/>
        <v/>
      </c>
      <c r="B63" s="30"/>
      <c r="C63" s="30" t="str">
        <f>IFERROR(VLOOKUP($B63,'Router Tracking'!A63:H1060,7,FALSE), "")</f>
        <v/>
      </c>
      <c r="D63" s="30" t="str">
        <f>IFERROR(VLOOKUP($B63,'Router Tracking'!$A$3:$H$1000,6,FALSE), "")</f>
        <v/>
      </c>
      <c r="E63" s="30" t="str">
        <f>IFERROR(VLOOKUP($B63,'Router Tracking'!$A$3:$H$1000,4,FALSE), "")</f>
        <v/>
      </c>
      <c r="F63" s="1" t="b">
        <v>0</v>
      </c>
      <c r="H63" s="29"/>
      <c r="I63" s="29"/>
      <c r="J63" s="29"/>
      <c r="K63" s="10"/>
      <c r="L63" s="1"/>
      <c r="M63" s="1" t="b">
        <v>0</v>
      </c>
      <c r="N63" s="1"/>
      <c r="O63" s="1" t="b">
        <v>0</v>
      </c>
      <c r="P63" s="10"/>
    </row>
    <row r="64" spans="1:16">
      <c r="A64" s="29" t="str">
        <f t="shared" si="0"/>
        <v/>
      </c>
      <c r="B64" s="30"/>
      <c r="C64" s="30" t="str">
        <f>IFERROR(VLOOKUP($B64,'Router Tracking'!A64:H1061,7,FALSE), "")</f>
        <v/>
      </c>
      <c r="D64" s="30" t="str">
        <f>IFERROR(VLOOKUP($B64,'Router Tracking'!$A$3:$H$1000,6,FALSE), "")</f>
        <v/>
      </c>
      <c r="E64" s="30" t="str">
        <f>IFERROR(VLOOKUP($B64,'Router Tracking'!$A$3:$H$1000,4,FALSE), "")</f>
        <v/>
      </c>
      <c r="F64" s="1" t="b">
        <v>0</v>
      </c>
      <c r="H64" s="29"/>
      <c r="I64" s="29"/>
      <c r="J64" s="29"/>
      <c r="K64" s="10"/>
      <c r="L64" s="1"/>
      <c r="M64" s="1" t="b">
        <v>0</v>
      </c>
      <c r="N64" s="1"/>
      <c r="O64" s="1" t="b">
        <v>0</v>
      </c>
      <c r="P64" s="10"/>
    </row>
    <row r="65" spans="1:16">
      <c r="A65" s="29" t="str">
        <f t="shared" si="0"/>
        <v/>
      </c>
      <c r="B65" s="30"/>
      <c r="C65" s="30" t="str">
        <f>IFERROR(VLOOKUP($B65,'Router Tracking'!A65:H1062,7,FALSE), "")</f>
        <v/>
      </c>
      <c r="D65" s="30" t="str">
        <f>IFERROR(VLOOKUP($B65,'Router Tracking'!$A$3:$H$1000,6,FALSE), "")</f>
        <v/>
      </c>
      <c r="E65" s="30" t="str">
        <f>IFERROR(VLOOKUP($B65,'Router Tracking'!$A$3:$H$1000,4,FALSE), "")</f>
        <v/>
      </c>
      <c r="F65" s="1" t="b">
        <v>0</v>
      </c>
      <c r="H65" s="29"/>
      <c r="I65" s="29"/>
      <c r="J65" s="29"/>
      <c r="K65" s="10"/>
      <c r="L65" s="1"/>
      <c r="M65" s="1" t="b">
        <v>0</v>
      </c>
      <c r="N65" s="1"/>
      <c r="O65" s="1" t="b">
        <v>0</v>
      </c>
      <c r="P65" s="10"/>
    </row>
    <row r="66" spans="1:16">
      <c r="A66" s="29" t="str">
        <f t="shared" si="0"/>
        <v/>
      </c>
      <c r="B66" s="30"/>
      <c r="C66" s="30" t="str">
        <f>IFERROR(VLOOKUP($B66,'Router Tracking'!A66:H1063,7,FALSE), "")</f>
        <v/>
      </c>
      <c r="D66" s="30" t="str">
        <f>IFERROR(VLOOKUP($B66,'Router Tracking'!$A$3:$H$1000,6,FALSE), "")</f>
        <v/>
      </c>
      <c r="E66" s="30" t="str">
        <f>IFERROR(VLOOKUP($B66,'Router Tracking'!$A$3:$H$1000,4,FALSE), "")</f>
        <v/>
      </c>
      <c r="F66" s="1" t="b">
        <v>0</v>
      </c>
      <c r="H66" s="29"/>
      <c r="I66" s="29"/>
      <c r="J66" s="29"/>
      <c r="K66" s="10"/>
      <c r="L66" s="1"/>
      <c r="M66" s="1" t="b">
        <v>0</v>
      </c>
      <c r="N66" s="1"/>
      <c r="O66" s="1" t="b">
        <v>0</v>
      </c>
      <c r="P66" s="10"/>
    </row>
    <row r="67" spans="1:16">
      <c r="A67" s="29" t="str">
        <f t="shared" si="0"/>
        <v/>
      </c>
      <c r="B67" s="30"/>
      <c r="C67" s="30" t="str">
        <f>IFERROR(VLOOKUP($B67,'Router Tracking'!A67:H1064,7,FALSE), "")</f>
        <v/>
      </c>
      <c r="D67" s="30" t="str">
        <f>IFERROR(VLOOKUP($B67,'Router Tracking'!$A$3:$H$1000,6,FALSE), "")</f>
        <v/>
      </c>
      <c r="E67" s="30" t="str">
        <f>IFERROR(VLOOKUP($B67,'Router Tracking'!$A$3:$H$1000,4,FALSE), "")</f>
        <v/>
      </c>
      <c r="F67" s="1" t="b">
        <v>0</v>
      </c>
      <c r="H67" s="29"/>
      <c r="I67" s="29"/>
      <c r="J67" s="29"/>
      <c r="K67" s="10"/>
      <c r="L67" s="1"/>
      <c r="M67" s="1" t="b">
        <v>0</v>
      </c>
      <c r="N67" s="1"/>
      <c r="O67" s="1" t="b">
        <v>0</v>
      </c>
      <c r="P67" s="10"/>
    </row>
    <row r="68" spans="1:16">
      <c r="A68" s="29" t="str">
        <f t="shared" si="0"/>
        <v/>
      </c>
      <c r="B68" s="30"/>
      <c r="C68" s="30" t="str">
        <f>IFERROR(VLOOKUP($B68,'Router Tracking'!A68:H1065,7,FALSE), "")</f>
        <v/>
      </c>
      <c r="D68" s="30" t="str">
        <f>IFERROR(VLOOKUP($B68,'Router Tracking'!$A$3:$H$1000,6,FALSE), "")</f>
        <v/>
      </c>
      <c r="E68" s="30" t="str">
        <f>IFERROR(VLOOKUP($B68,'Router Tracking'!$A$3:$H$1000,4,FALSE), "")</f>
        <v/>
      </c>
      <c r="F68" s="1" t="b">
        <v>0</v>
      </c>
      <c r="H68" s="29"/>
      <c r="I68" s="29"/>
      <c r="J68" s="29"/>
      <c r="K68" s="10"/>
      <c r="L68" s="1"/>
      <c r="M68" s="1" t="b">
        <v>0</v>
      </c>
      <c r="N68" s="1"/>
      <c r="O68" s="1" t="b">
        <v>0</v>
      </c>
      <c r="P68" s="10"/>
    </row>
    <row r="69" spans="1:16">
      <c r="A69" s="29" t="str">
        <f t="shared" si="0"/>
        <v/>
      </c>
      <c r="B69" s="30"/>
      <c r="C69" s="30" t="str">
        <f>IFERROR(VLOOKUP($B69,'Router Tracking'!A69:H1066,7,FALSE), "")</f>
        <v/>
      </c>
      <c r="D69" s="30" t="str">
        <f>IFERROR(VLOOKUP($B69,'Router Tracking'!$A$3:$H$1000,6,FALSE), "")</f>
        <v/>
      </c>
      <c r="E69" s="30" t="str">
        <f>IFERROR(VLOOKUP($B69,'Router Tracking'!$A$3:$H$1000,4,FALSE), "")</f>
        <v/>
      </c>
      <c r="F69" s="1" t="b">
        <v>0</v>
      </c>
      <c r="H69" s="29"/>
      <c r="I69" s="29"/>
      <c r="J69" s="29"/>
      <c r="K69" s="10"/>
      <c r="L69" s="1"/>
      <c r="M69" s="1" t="b">
        <v>0</v>
      </c>
      <c r="N69" s="1"/>
      <c r="O69" s="1" t="b">
        <v>0</v>
      </c>
      <c r="P69" s="10"/>
    </row>
    <row r="70" spans="1:16">
      <c r="A70" s="29" t="str">
        <f t="shared" si="0"/>
        <v/>
      </c>
      <c r="B70" s="30"/>
      <c r="C70" s="30" t="str">
        <f>IFERROR(VLOOKUP($B70,'Router Tracking'!A70:H1067,7,FALSE), "")</f>
        <v/>
      </c>
      <c r="D70" s="30" t="str">
        <f>IFERROR(VLOOKUP($B70,'Router Tracking'!$A$3:$H$1000,6,FALSE), "")</f>
        <v/>
      </c>
      <c r="E70" s="30" t="str">
        <f>IFERROR(VLOOKUP($B70,'Router Tracking'!$A$3:$H$1000,4,FALSE), "")</f>
        <v/>
      </c>
      <c r="F70" s="1" t="b">
        <v>0</v>
      </c>
      <c r="H70" s="29"/>
      <c r="I70" s="29"/>
      <c r="J70" s="29"/>
      <c r="K70" s="10"/>
      <c r="L70" s="1"/>
      <c r="M70" s="1" t="b">
        <v>0</v>
      </c>
      <c r="N70" s="1"/>
      <c r="O70" s="1" t="b">
        <v>0</v>
      </c>
      <c r="P70" s="10"/>
    </row>
    <row r="71" spans="1:16">
      <c r="A71" s="29" t="str">
        <f t="shared" si="0"/>
        <v/>
      </c>
      <c r="B71" s="30"/>
      <c r="C71" s="30" t="str">
        <f>IFERROR(VLOOKUP($B71,'Router Tracking'!A71:H1068,7,FALSE), "")</f>
        <v/>
      </c>
      <c r="D71" s="30" t="str">
        <f>IFERROR(VLOOKUP($B71,'Router Tracking'!$A$3:$H$1000,6,FALSE), "")</f>
        <v/>
      </c>
      <c r="E71" s="30" t="str">
        <f>IFERROR(VLOOKUP($B71,'Router Tracking'!$A$3:$H$1000,4,FALSE), "")</f>
        <v/>
      </c>
      <c r="F71" s="1" t="b">
        <v>0</v>
      </c>
      <c r="H71" s="29"/>
      <c r="I71" s="29"/>
      <c r="J71" s="29"/>
      <c r="K71" s="10"/>
      <c r="L71" s="1"/>
      <c r="M71" s="1" t="b">
        <v>0</v>
      </c>
      <c r="N71" s="1"/>
      <c r="O71" s="1" t="b">
        <v>0</v>
      </c>
      <c r="P71" s="10"/>
    </row>
    <row r="72" spans="1:16">
      <c r="A72" s="29" t="str">
        <f t="shared" si="0"/>
        <v/>
      </c>
      <c r="B72" s="30"/>
      <c r="C72" s="30" t="str">
        <f>IFERROR(VLOOKUP($B72,'Router Tracking'!A72:H1069,7,FALSE), "")</f>
        <v/>
      </c>
      <c r="D72" s="30" t="str">
        <f>IFERROR(VLOOKUP($B72,'Router Tracking'!$A$3:$H$1000,6,FALSE), "")</f>
        <v/>
      </c>
      <c r="E72" s="30" t="str">
        <f>IFERROR(VLOOKUP($B72,'Router Tracking'!$A$3:$H$1000,4,FALSE), "")</f>
        <v/>
      </c>
      <c r="F72" s="1" t="b">
        <v>0</v>
      </c>
      <c r="H72" s="29"/>
      <c r="I72" s="29"/>
      <c r="J72" s="29"/>
      <c r="K72" s="10"/>
      <c r="L72" s="1"/>
      <c r="M72" s="1" t="b">
        <v>0</v>
      </c>
      <c r="N72" s="1"/>
      <c r="O72" s="1" t="b">
        <v>0</v>
      </c>
      <c r="P72" s="10"/>
    </row>
    <row r="73" spans="1:16">
      <c r="A73" s="29" t="str">
        <f t="shared" si="0"/>
        <v/>
      </c>
      <c r="B73" s="30"/>
      <c r="C73" s="30" t="str">
        <f>IFERROR(VLOOKUP($B73,'Router Tracking'!A73:H1070,7,FALSE), "")</f>
        <v/>
      </c>
      <c r="D73" s="30" t="str">
        <f>IFERROR(VLOOKUP($B73,'Router Tracking'!$A$3:$H$1000,6,FALSE), "")</f>
        <v/>
      </c>
      <c r="E73" s="30" t="str">
        <f>IFERROR(VLOOKUP($B73,'Router Tracking'!$A$3:$H$1000,4,FALSE), "")</f>
        <v/>
      </c>
      <c r="F73" s="1" t="b">
        <v>0</v>
      </c>
      <c r="H73" s="29"/>
      <c r="I73" s="29"/>
      <c r="J73" s="29"/>
      <c r="K73" s="10"/>
      <c r="L73" s="1"/>
      <c r="M73" s="1" t="b">
        <v>0</v>
      </c>
      <c r="N73" s="1"/>
      <c r="O73" s="1" t="b">
        <v>0</v>
      </c>
      <c r="P73" s="10"/>
    </row>
    <row r="74" spans="1:16">
      <c r="A74" s="29" t="str">
        <f t="shared" si="0"/>
        <v/>
      </c>
      <c r="B74" s="30"/>
      <c r="C74" s="30" t="str">
        <f>IFERROR(VLOOKUP($B74,'Router Tracking'!A74:H1071,7,FALSE), "")</f>
        <v/>
      </c>
      <c r="D74" s="30" t="str">
        <f>IFERROR(VLOOKUP($B74,'Router Tracking'!$A$3:$H$1000,6,FALSE), "")</f>
        <v/>
      </c>
      <c r="E74" s="30" t="str">
        <f>IFERROR(VLOOKUP($B74,'Router Tracking'!$A$3:$H$1000,4,FALSE), "")</f>
        <v/>
      </c>
      <c r="F74" s="1" t="b">
        <v>0</v>
      </c>
      <c r="H74" s="29"/>
      <c r="I74" s="29"/>
      <c r="J74" s="29"/>
      <c r="K74" s="10"/>
      <c r="L74" s="1"/>
      <c r="M74" s="1" t="b">
        <v>0</v>
      </c>
      <c r="N74" s="1"/>
      <c r="O74" s="1" t="b">
        <v>0</v>
      </c>
      <c r="P74" s="10"/>
    </row>
    <row r="75" spans="1:16">
      <c r="A75" s="29" t="str">
        <f t="shared" si="0"/>
        <v/>
      </c>
      <c r="B75" s="30"/>
      <c r="C75" s="30" t="str">
        <f>IFERROR(VLOOKUP($B75,'Router Tracking'!A75:H1072,7,FALSE), "")</f>
        <v/>
      </c>
      <c r="D75" s="30" t="str">
        <f>IFERROR(VLOOKUP($B75,'Router Tracking'!$A$3:$H$1000,6,FALSE), "")</f>
        <v/>
      </c>
      <c r="E75" s="30" t="str">
        <f>IFERROR(VLOOKUP($B75,'Router Tracking'!$A$3:$H$1000,4,FALSE), "")</f>
        <v/>
      </c>
      <c r="F75" s="1" t="b">
        <v>0</v>
      </c>
      <c r="H75" s="29"/>
      <c r="I75" s="29"/>
      <c r="J75" s="29"/>
      <c r="K75" s="10"/>
      <c r="L75" s="1"/>
      <c r="M75" s="1" t="b">
        <v>0</v>
      </c>
      <c r="N75" s="1"/>
      <c r="O75" s="1" t="b">
        <v>0</v>
      </c>
      <c r="P75" s="10"/>
    </row>
    <row r="76" spans="1:16">
      <c r="A76" s="29" t="str">
        <f t="shared" si="0"/>
        <v/>
      </c>
      <c r="B76" s="30"/>
      <c r="C76" s="30" t="str">
        <f>IFERROR(VLOOKUP($B76,'Router Tracking'!A76:H1073,7,FALSE), "")</f>
        <v/>
      </c>
      <c r="D76" s="30" t="str">
        <f>IFERROR(VLOOKUP($B76,'Router Tracking'!$A$3:$H$1000,6,FALSE), "")</f>
        <v/>
      </c>
      <c r="E76" s="30" t="str">
        <f>IFERROR(VLOOKUP($B76,'Router Tracking'!$A$3:$H$1000,4,FALSE), "")</f>
        <v/>
      </c>
      <c r="F76" s="1" t="b">
        <v>0</v>
      </c>
      <c r="H76" s="29"/>
      <c r="I76" s="29"/>
      <c r="J76" s="29"/>
      <c r="K76" s="10"/>
      <c r="L76" s="1"/>
      <c r="M76" s="1" t="b">
        <v>0</v>
      </c>
      <c r="N76" s="1"/>
      <c r="O76" s="1" t="b">
        <v>0</v>
      </c>
      <c r="P76" s="10"/>
    </row>
    <row r="77" spans="1:16">
      <c r="A77" s="29" t="str">
        <f t="shared" si="0"/>
        <v/>
      </c>
      <c r="B77" s="30"/>
      <c r="C77" s="30" t="str">
        <f>IFERROR(VLOOKUP($B77,'Router Tracking'!A77:H1074,7,FALSE), "")</f>
        <v/>
      </c>
      <c r="D77" s="30" t="str">
        <f>IFERROR(VLOOKUP($B77,'Router Tracking'!$A$3:$H$1000,6,FALSE), "")</f>
        <v/>
      </c>
      <c r="E77" s="30" t="str">
        <f>IFERROR(VLOOKUP($B77,'Router Tracking'!$A$3:$H$1000,4,FALSE), "")</f>
        <v/>
      </c>
      <c r="F77" s="1" t="b">
        <v>0</v>
      </c>
      <c r="H77" s="29"/>
      <c r="I77" s="29"/>
      <c r="J77" s="29"/>
      <c r="K77" s="10"/>
      <c r="L77" s="1"/>
      <c r="M77" s="1" t="b">
        <v>0</v>
      </c>
      <c r="N77" s="1"/>
      <c r="O77" s="1" t="b">
        <v>0</v>
      </c>
      <c r="P77" s="10"/>
    </row>
    <row r="78" spans="1:16">
      <c r="A78" s="29" t="str">
        <f t="shared" si="0"/>
        <v/>
      </c>
      <c r="B78" s="30"/>
      <c r="C78" s="30" t="str">
        <f>IFERROR(VLOOKUP($B78,'Router Tracking'!A78:H1075,7,FALSE), "")</f>
        <v/>
      </c>
      <c r="D78" s="30" t="str">
        <f>IFERROR(VLOOKUP($B78,'Router Tracking'!$A$3:$H$1000,6,FALSE), "")</f>
        <v/>
      </c>
      <c r="E78" s="30" t="str">
        <f>IFERROR(VLOOKUP($B78,'Router Tracking'!$A$3:$H$1000,4,FALSE), "")</f>
        <v/>
      </c>
      <c r="F78" s="1" t="b">
        <v>0</v>
      </c>
      <c r="H78" s="29"/>
      <c r="I78" s="29"/>
      <c r="J78" s="29"/>
      <c r="K78" s="10"/>
      <c r="L78" s="1"/>
      <c r="M78" s="1" t="b">
        <v>0</v>
      </c>
      <c r="N78" s="1"/>
      <c r="O78" s="1" t="b">
        <v>0</v>
      </c>
      <c r="P78" s="10"/>
    </row>
    <row r="79" spans="1:16">
      <c r="A79" s="29" t="str">
        <f t="shared" si="0"/>
        <v/>
      </c>
      <c r="B79" s="30"/>
      <c r="C79" s="30" t="str">
        <f>IFERROR(VLOOKUP($B79,'Router Tracking'!A79:H1076,7,FALSE), "")</f>
        <v/>
      </c>
      <c r="D79" s="30" t="str">
        <f>IFERROR(VLOOKUP($B79,'Router Tracking'!$A$3:$H$1000,6,FALSE), "")</f>
        <v/>
      </c>
      <c r="E79" s="30" t="str">
        <f>IFERROR(VLOOKUP($B79,'Router Tracking'!$A$3:$H$1000,4,FALSE), "")</f>
        <v/>
      </c>
      <c r="F79" s="1" t="b">
        <v>0</v>
      </c>
      <c r="H79" s="29"/>
      <c r="I79" s="29"/>
      <c r="J79" s="29"/>
      <c r="K79" s="10"/>
      <c r="L79" s="1"/>
      <c r="M79" s="1" t="b">
        <v>0</v>
      </c>
      <c r="N79" s="1"/>
      <c r="O79" s="1" t="b">
        <v>0</v>
      </c>
      <c r="P79" s="10"/>
    </row>
    <row r="80" spans="1:16">
      <c r="A80" s="29" t="str">
        <f t="shared" si="0"/>
        <v/>
      </c>
      <c r="B80" s="30"/>
      <c r="C80" s="30" t="str">
        <f>IFERROR(VLOOKUP($B80,'Router Tracking'!A80:H1077,7,FALSE), "")</f>
        <v/>
      </c>
      <c r="D80" s="30" t="str">
        <f>IFERROR(VLOOKUP($B80,'Router Tracking'!$A$3:$H$1000,6,FALSE), "")</f>
        <v/>
      </c>
      <c r="E80" s="30" t="str">
        <f>IFERROR(VLOOKUP($B80,'Router Tracking'!$A$3:$H$1000,4,FALSE), "")</f>
        <v/>
      </c>
      <c r="F80" s="1" t="b">
        <v>0</v>
      </c>
      <c r="H80" s="29"/>
      <c r="I80" s="29"/>
      <c r="J80" s="29"/>
      <c r="K80" s="10"/>
      <c r="L80" s="1"/>
      <c r="M80" s="1" t="b">
        <v>0</v>
      </c>
      <c r="N80" s="1"/>
      <c r="O80" s="1" t="b">
        <v>0</v>
      </c>
      <c r="P80" s="10"/>
    </row>
    <row r="81" spans="1:16">
      <c r="A81" s="29" t="str">
        <f t="shared" si="0"/>
        <v/>
      </c>
      <c r="B81" s="30"/>
      <c r="C81" s="30" t="str">
        <f>IFERROR(VLOOKUP($B81,'Router Tracking'!A81:H1078,7,FALSE), "")</f>
        <v/>
      </c>
      <c r="D81" s="30" t="str">
        <f>IFERROR(VLOOKUP($B81,'Router Tracking'!$A$3:$H$1000,6,FALSE), "")</f>
        <v/>
      </c>
      <c r="E81" s="30" t="str">
        <f>IFERROR(VLOOKUP($B81,'Router Tracking'!$A$3:$H$1000,4,FALSE), "")</f>
        <v/>
      </c>
      <c r="F81" s="1" t="b">
        <v>0</v>
      </c>
      <c r="H81" s="29"/>
      <c r="I81" s="29"/>
      <c r="J81" s="29"/>
      <c r="K81" s="10"/>
      <c r="L81" s="1"/>
      <c r="M81" s="1" t="b">
        <v>0</v>
      </c>
      <c r="N81" s="1"/>
      <c r="O81" s="1" t="b">
        <v>0</v>
      </c>
      <c r="P81" s="10"/>
    </row>
    <row r="82" spans="1:16">
      <c r="A82" s="29" t="str">
        <f t="shared" si="0"/>
        <v/>
      </c>
      <c r="B82" s="30"/>
      <c r="C82" s="30" t="str">
        <f>IFERROR(VLOOKUP($B82,'Router Tracking'!A82:H1079,7,FALSE), "")</f>
        <v/>
      </c>
      <c r="D82" s="30" t="str">
        <f>IFERROR(VLOOKUP($B82,'Router Tracking'!$A$3:$H$1000,6,FALSE), "")</f>
        <v/>
      </c>
      <c r="E82" s="30" t="str">
        <f>IFERROR(VLOOKUP($B82,'Router Tracking'!$A$3:$H$1000,4,FALSE), "")</f>
        <v/>
      </c>
      <c r="F82" s="1" t="b">
        <v>0</v>
      </c>
      <c r="H82" s="29"/>
      <c r="I82" s="29"/>
      <c r="J82" s="29"/>
      <c r="K82" s="10"/>
      <c r="L82" s="1"/>
      <c r="M82" s="1" t="b">
        <v>0</v>
      </c>
      <c r="N82" s="1"/>
      <c r="O82" s="1" t="b">
        <v>0</v>
      </c>
      <c r="P82" s="10"/>
    </row>
    <row r="83" spans="1:16">
      <c r="A83" s="29" t="str">
        <f t="shared" si="0"/>
        <v/>
      </c>
      <c r="B83" s="30"/>
      <c r="C83" s="30" t="str">
        <f>IFERROR(VLOOKUP($B83,'Router Tracking'!A83:H1080,7,FALSE), "")</f>
        <v/>
      </c>
      <c r="D83" s="30" t="str">
        <f>IFERROR(VLOOKUP($B83,'Router Tracking'!$A$3:$H$1000,6,FALSE), "")</f>
        <v/>
      </c>
      <c r="E83" s="30" t="str">
        <f>IFERROR(VLOOKUP($B83,'Router Tracking'!$A$3:$H$1000,4,FALSE), "")</f>
        <v/>
      </c>
      <c r="F83" s="1" t="b">
        <v>0</v>
      </c>
      <c r="H83" s="29"/>
      <c r="I83" s="29"/>
      <c r="J83" s="29"/>
      <c r="K83" s="10"/>
      <c r="L83" s="1"/>
      <c r="M83" s="1" t="b">
        <v>0</v>
      </c>
      <c r="N83" s="1"/>
      <c r="O83" s="1" t="b">
        <v>0</v>
      </c>
      <c r="P83" s="10"/>
    </row>
    <row r="84" spans="1:16">
      <c r="A84" s="29" t="str">
        <f t="shared" si="0"/>
        <v/>
      </c>
      <c r="B84" s="30"/>
      <c r="C84" s="30" t="str">
        <f>IFERROR(VLOOKUP($B84,'Router Tracking'!A84:H1081,7,FALSE), "")</f>
        <v/>
      </c>
      <c r="D84" s="30" t="str">
        <f>IFERROR(VLOOKUP($B84,'Router Tracking'!$A$3:$H$1000,6,FALSE), "")</f>
        <v/>
      </c>
      <c r="E84" s="30" t="str">
        <f>IFERROR(VLOOKUP($B84,'Router Tracking'!$A$3:$H$1000,4,FALSE), "")</f>
        <v/>
      </c>
      <c r="F84" s="1" t="b">
        <v>0</v>
      </c>
      <c r="H84" s="29"/>
      <c r="I84" s="29"/>
      <c r="J84" s="29"/>
      <c r="K84" s="10"/>
      <c r="L84" s="1"/>
      <c r="M84" s="1" t="b">
        <v>0</v>
      </c>
      <c r="N84" s="1"/>
      <c r="O84" s="1" t="b">
        <v>0</v>
      </c>
      <c r="P84" s="10"/>
    </row>
    <row r="85" spans="1:16">
      <c r="A85" s="29" t="str">
        <f t="shared" si="0"/>
        <v/>
      </c>
      <c r="B85" s="30"/>
      <c r="C85" s="30" t="str">
        <f>IFERROR(VLOOKUP($B85,'Router Tracking'!A85:H1082,7,FALSE), "")</f>
        <v/>
      </c>
      <c r="D85" s="30" t="str">
        <f>IFERROR(VLOOKUP($B85,'Router Tracking'!$A$3:$H$1000,6,FALSE), "")</f>
        <v/>
      </c>
      <c r="E85" s="30" t="str">
        <f>IFERROR(VLOOKUP($B85,'Router Tracking'!$A$3:$H$1000,4,FALSE), "")</f>
        <v/>
      </c>
      <c r="F85" s="1" t="b">
        <v>0</v>
      </c>
      <c r="H85" s="29"/>
      <c r="I85" s="29"/>
      <c r="J85" s="29"/>
      <c r="K85" s="10"/>
      <c r="L85" s="1"/>
      <c r="M85" s="1" t="b">
        <v>0</v>
      </c>
      <c r="N85" s="1"/>
      <c r="O85" s="1" t="b">
        <v>0</v>
      </c>
      <c r="P85" s="10"/>
    </row>
    <row r="86" spans="1:16">
      <c r="A86" s="29" t="str">
        <f t="shared" si="0"/>
        <v/>
      </c>
      <c r="B86" s="30"/>
      <c r="C86" s="30" t="str">
        <f>IFERROR(VLOOKUP($B86,'Router Tracking'!A86:H1083,7,FALSE), "")</f>
        <v/>
      </c>
      <c r="D86" s="30" t="str">
        <f>IFERROR(VLOOKUP($B86,'Router Tracking'!$A$3:$H$1000,6,FALSE), "")</f>
        <v/>
      </c>
      <c r="E86" s="30" t="str">
        <f>IFERROR(VLOOKUP($B86,'Router Tracking'!$A$3:$H$1000,4,FALSE), "")</f>
        <v/>
      </c>
      <c r="F86" s="1" t="b">
        <v>0</v>
      </c>
      <c r="H86" s="29"/>
      <c r="I86" s="29"/>
      <c r="J86" s="29"/>
      <c r="K86" s="10"/>
      <c r="L86" s="1"/>
      <c r="M86" s="1" t="b">
        <v>0</v>
      </c>
      <c r="N86" s="1"/>
      <c r="O86" s="1" t="b">
        <v>0</v>
      </c>
      <c r="P86" s="10"/>
    </row>
    <row r="87" spans="1:16">
      <c r="A87" s="29" t="str">
        <f t="shared" si="0"/>
        <v/>
      </c>
      <c r="B87" s="30"/>
      <c r="C87" s="30" t="str">
        <f>IFERROR(VLOOKUP($B87,'Router Tracking'!A87:H1084,7,FALSE), "")</f>
        <v/>
      </c>
      <c r="D87" s="30" t="str">
        <f>IFERROR(VLOOKUP($B87,'Router Tracking'!$A$3:$H$1000,6,FALSE), "")</f>
        <v/>
      </c>
      <c r="E87" s="30" t="str">
        <f>IFERROR(VLOOKUP($B87,'Router Tracking'!$A$3:$H$1000,4,FALSE), "")</f>
        <v/>
      </c>
      <c r="F87" s="1" t="b">
        <v>0</v>
      </c>
      <c r="H87" s="29"/>
      <c r="I87" s="29"/>
      <c r="J87" s="29"/>
      <c r="K87" s="10"/>
      <c r="L87" s="1"/>
      <c r="M87" s="1" t="b">
        <v>0</v>
      </c>
      <c r="N87" s="1"/>
      <c r="O87" s="1" t="b">
        <v>0</v>
      </c>
      <c r="P87" s="10"/>
    </row>
    <row r="88" spans="1:16">
      <c r="A88" s="29" t="str">
        <f t="shared" si="0"/>
        <v/>
      </c>
      <c r="B88" s="30"/>
      <c r="C88" s="30" t="str">
        <f>IFERROR(VLOOKUP($B88,'Router Tracking'!A88:H1085,7,FALSE), "")</f>
        <v/>
      </c>
      <c r="D88" s="30" t="str">
        <f>IFERROR(VLOOKUP($B88,'Router Tracking'!$A$3:$H$1000,6,FALSE), "")</f>
        <v/>
      </c>
      <c r="E88" s="30" t="str">
        <f>IFERROR(VLOOKUP($B88,'Router Tracking'!$A$3:$H$1000,4,FALSE), "")</f>
        <v/>
      </c>
      <c r="F88" s="1" t="b">
        <v>0</v>
      </c>
      <c r="H88" s="29"/>
      <c r="I88" s="29"/>
      <c r="J88" s="29"/>
      <c r="K88" s="10"/>
      <c r="L88" s="1"/>
      <c r="M88" s="1" t="b">
        <v>0</v>
      </c>
      <c r="N88" s="1"/>
      <c r="O88" s="1" t="b">
        <v>0</v>
      </c>
      <c r="P88" s="10"/>
    </row>
    <row r="89" spans="1:16">
      <c r="A89" s="29" t="str">
        <f t="shared" si="0"/>
        <v/>
      </c>
      <c r="B89" s="30"/>
      <c r="C89" s="30" t="str">
        <f>IFERROR(VLOOKUP($B89,'Router Tracking'!A89:H1086,7,FALSE), "")</f>
        <v/>
      </c>
      <c r="D89" s="30" t="str">
        <f>IFERROR(VLOOKUP($B89,'Router Tracking'!$A$3:$H$1000,6,FALSE), "")</f>
        <v/>
      </c>
      <c r="E89" s="30" t="str">
        <f>IFERROR(VLOOKUP($B89,'Router Tracking'!$A$3:$H$1000,4,FALSE), "")</f>
        <v/>
      </c>
      <c r="F89" s="1" t="b">
        <v>0</v>
      </c>
      <c r="H89" s="29"/>
      <c r="I89" s="29"/>
      <c r="J89" s="29"/>
      <c r="K89" s="10"/>
      <c r="L89" s="1"/>
      <c r="M89" s="1" t="b">
        <v>0</v>
      </c>
      <c r="N89" s="1"/>
      <c r="O89" s="1" t="b">
        <v>0</v>
      </c>
      <c r="P89" s="10"/>
    </row>
    <row r="90" spans="1:16">
      <c r="A90" s="29" t="str">
        <f t="shared" si="0"/>
        <v/>
      </c>
      <c r="B90" s="30"/>
      <c r="C90" s="30" t="str">
        <f>IFERROR(VLOOKUP($B90,'Router Tracking'!A90:H1087,7,FALSE), "")</f>
        <v/>
      </c>
      <c r="D90" s="30" t="str">
        <f>IFERROR(VLOOKUP($B90,'Router Tracking'!$A$3:$H$1000,6,FALSE), "")</f>
        <v/>
      </c>
      <c r="E90" s="30" t="str">
        <f>IFERROR(VLOOKUP($B90,'Router Tracking'!$A$3:$H$1000,4,FALSE), "")</f>
        <v/>
      </c>
      <c r="F90" s="1" t="b">
        <v>0</v>
      </c>
      <c r="H90" s="29"/>
      <c r="I90" s="29"/>
      <c r="J90" s="29"/>
      <c r="K90" s="10"/>
      <c r="L90" s="1"/>
      <c r="M90" s="1" t="b">
        <v>0</v>
      </c>
      <c r="N90" s="1"/>
      <c r="O90" s="1" t="b">
        <v>0</v>
      </c>
      <c r="P90" s="10"/>
    </row>
    <row r="91" spans="1:16">
      <c r="A91" s="29" t="str">
        <f t="shared" si="0"/>
        <v/>
      </c>
      <c r="B91" s="30"/>
      <c r="C91" s="30" t="str">
        <f>IFERROR(VLOOKUP($B91,'Router Tracking'!A91:H1088,7,FALSE), "")</f>
        <v/>
      </c>
      <c r="D91" s="30" t="str">
        <f>IFERROR(VLOOKUP($B91,'Router Tracking'!$A$3:$H$1000,6,FALSE), "")</f>
        <v/>
      </c>
      <c r="E91" s="30" t="str">
        <f>IFERROR(VLOOKUP($B91,'Router Tracking'!$A$3:$H$1000,4,FALSE), "")</f>
        <v/>
      </c>
      <c r="F91" s="1" t="b">
        <v>0</v>
      </c>
      <c r="H91" s="29"/>
      <c r="I91" s="29"/>
      <c r="J91" s="29"/>
      <c r="K91" s="10"/>
      <c r="L91" s="1"/>
      <c r="M91" s="1" t="b">
        <v>0</v>
      </c>
      <c r="N91" s="1"/>
      <c r="O91" s="1" t="b">
        <v>0</v>
      </c>
      <c r="P91" s="10"/>
    </row>
    <row r="92" spans="1:16">
      <c r="A92" s="29" t="str">
        <f t="shared" si="0"/>
        <v/>
      </c>
      <c r="B92" s="30"/>
      <c r="C92" s="30" t="str">
        <f>IFERROR(VLOOKUP($B92,'Router Tracking'!A92:H1089,7,FALSE), "")</f>
        <v/>
      </c>
      <c r="D92" s="30" t="str">
        <f>IFERROR(VLOOKUP($B92,'Router Tracking'!$A$3:$H$1000,6,FALSE), "")</f>
        <v/>
      </c>
      <c r="E92" s="30" t="str">
        <f>IFERROR(VLOOKUP($B92,'Router Tracking'!$A$3:$H$1000,4,FALSE), "")</f>
        <v/>
      </c>
      <c r="F92" s="1" t="b">
        <v>0</v>
      </c>
      <c r="H92" s="29"/>
      <c r="I92" s="29"/>
      <c r="J92" s="29"/>
      <c r="K92" s="10"/>
      <c r="L92" s="1"/>
      <c r="M92" s="1" t="b">
        <v>0</v>
      </c>
      <c r="N92" s="1"/>
      <c r="O92" s="1" t="b">
        <v>0</v>
      </c>
      <c r="P92" s="10"/>
    </row>
    <row r="93" spans="1:16">
      <c r="A93" s="29" t="str">
        <f t="shared" si="0"/>
        <v/>
      </c>
      <c r="B93" s="30"/>
      <c r="C93" s="30" t="str">
        <f>IFERROR(VLOOKUP($B93,'Router Tracking'!A93:H1090,7,FALSE), "")</f>
        <v/>
      </c>
      <c r="D93" s="30" t="str">
        <f>IFERROR(VLOOKUP($B93,'Router Tracking'!$A$3:$H$1000,6,FALSE), "")</f>
        <v/>
      </c>
      <c r="E93" s="30" t="str">
        <f>IFERROR(VLOOKUP($B93,'Router Tracking'!$A$3:$H$1000,4,FALSE), "")</f>
        <v/>
      </c>
      <c r="F93" s="1" t="b">
        <v>0</v>
      </c>
      <c r="H93" s="29"/>
      <c r="I93" s="29"/>
      <c r="J93" s="29"/>
      <c r="K93" s="10"/>
      <c r="L93" s="1"/>
      <c r="M93" s="1" t="b">
        <v>0</v>
      </c>
      <c r="N93" s="1"/>
      <c r="O93" s="1" t="b">
        <v>0</v>
      </c>
      <c r="P93" s="10"/>
    </row>
    <row r="94" spans="1:16">
      <c r="A94" s="29" t="str">
        <f t="shared" si="0"/>
        <v/>
      </c>
      <c r="B94" s="30"/>
      <c r="C94" s="30" t="str">
        <f>IFERROR(VLOOKUP($B94,'Router Tracking'!A94:H1091,7,FALSE), "")</f>
        <v/>
      </c>
      <c r="D94" s="30" t="str">
        <f>IFERROR(VLOOKUP($B94,'Router Tracking'!$A$3:$H$1000,6,FALSE), "")</f>
        <v/>
      </c>
      <c r="E94" s="30" t="str">
        <f>IFERROR(VLOOKUP($B94,'Router Tracking'!$A$3:$H$1000,4,FALSE), "")</f>
        <v/>
      </c>
      <c r="F94" s="1" t="b">
        <v>0</v>
      </c>
      <c r="H94" s="29"/>
      <c r="I94" s="29"/>
      <c r="J94" s="29"/>
      <c r="K94" s="10"/>
      <c r="L94" s="1"/>
      <c r="M94" s="1" t="b">
        <v>0</v>
      </c>
      <c r="N94" s="1"/>
      <c r="O94" s="1" t="b">
        <v>0</v>
      </c>
      <c r="P94" s="10"/>
    </row>
    <row r="95" spans="1:16">
      <c r="A95" s="29" t="str">
        <f t="shared" si="0"/>
        <v/>
      </c>
      <c r="B95" s="30"/>
      <c r="C95" s="30" t="str">
        <f>IFERROR(VLOOKUP($B95,'Router Tracking'!A95:H1092,7,FALSE), "")</f>
        <v/>
      </c>
      <c r="D95" s="30" t="str">
        <f>IFERROR(VLOOKUP($B95,'Router Tracking'!$A$3:$H$1000,6,FALSE), "")</f>
        <v/>
      </c>
      <c r="E95" s="30" t="str">
        <f>IFERROR(VLOOKUP($B95,'Router Tracking'!$A$3:$H$1000,4,FALSE), "")</f>
        <v/>
      </c>
      <c r="F95" s="1" t="b">
        <v>0</v>
      </c>
      <c r="H95" s="29"/>
      <c r="I95" s="29"/>
      <c r="J95" s="29"/>
      <c r="K95" s="10"/>
      <c r="L95" s="1"/>
      <c r="M95" s="1" t="b">
        <v>0</v>
      </c>
      <c r="N95" s="1"/>
      <c r="O95" s="1" t="b">
        <v>0</v>
      </c>
      <c r="P95" s="10"/>
    </row>
    <row r="96" spans="1:16">
      <c r="A96" s="29" t="str">
        <f t="shared" si="0"/>
        <v/>
      </c>
      <c r="B96" s="30"/>
      <c r="C96" s="30" t="str">
        <f>IFERROR(VLOOKUP($B96,'Router Tracking'!A96:H1093,7,FALSE), "")</f>
        <v/>
      </c>
      <c r="D96" s="30" t="str">
        <f>IFERROR(VLOOKUP($B96,'Router Tracking'!$A$3:$H$1000,6,FALSE), "")</f>
        <v/>
      </c>
      <c r="E96" s="30" t="str">
        <f>IFERROR(VLOOKUP($B96,'Router Tracking'!$A$3:$H$1000,4,FALSE), "")</f>
        <v/>
      </c>
      <c r="F96" s="1" t="b">
        <v>0</v>
      </c>
      <c r="H96" s="29"/>
      <c r="I96" s="29"/>
      <c r="J96" s="29"/>
      <c r="K96" s="10"/>
      <c r="L96" s="1"/>
      <c r="M96" s="1" t="b">
        <v>0</v>
      </c>
      <c r="N96" s="1"/>
      <c r="O96" s="1" t="b">
        <v>0</v>
      </c>
      <c r="P96" s="10"/>
    </row>
    <row r="97" spans="1:16">
      <c r="A97" s="29" t="str">
        <f t="shared" si="0"/>
        <v/>
      </c>
      <c r="B97" s="30"/>
      <c r="C97" s="30" t="str">
        <f>IFERROR(VLOOKUP($B97,'Router Tracking'!A97:H1094,7,FALSE), "")</f>
        <v/>
      </c>
      <c r="D97" s="30" t="str">
        <f>IFERROR(VLOOKUP($B97,'Router Tracking'!$A$3:$H$1000,6,FALSE), "")</f>
        <v/>
      </c>
      <c r="E97" s="30" t="str">
        <f>IFERROR(VLOOKUP($B97,'Router Tracking'!$A$3:$H$1000,4,FALSE), "")</f>
        <v/>
      </c>
      <c r="F97" s="1" t="b">
        <v>0</v>
      </c>
      <c r="H97" s="29"/>
      <c r="I97" s="29"/>
      <c r="J97" s="29"/>
      <c r="K97" s="10"/>
      <c r="L97" s="1"/>
      <c r="M97" s="1" t="b">
        <v>0</v>
      </c>
      <c r="N97" s="1"/>
      <c r="O97" s="1" t="b">
        <v>0</v>
      </c>
      <c r="P97" s="10"/>
    </row>
    <row r="98" spans="1:16">
      <c r="A98" s="29" t="str">
        <f t="shared" si="0"/>
        <v/>
      </c>
      <c r="B98" s="30"/>
      <c r="C98" s="30" t="str">
        <f>IFERROR(VLOOKUP($B98,'Router Tracking'!A98:H1095,7,FALSE), "")</f>
        <v/>
      </c>
      <c r="D98" s="30" t="str">
        <f>IFERROR(VLOOKUP($B98,'Router Tracking'!$A$3:$H$1000,6,FALSE), "")</f>
        <v/>
      </c>
      <c r="E98" s="30" t="str">
        <f>IFERROR(VLOOKUP($B98,'Router Tracking'!$A$3:$H$1000,4,FALSE), "")</f>
        <v/>
      </c>
      <c r="F98" s="1" t="b">
        <v>0</v>
      </c>
      <c r="H98" s="29"/>
      <c r="I98" s="29"/>
      <c r="J98" s="29"/>
      <c r="K98" s="10"/>
      <c r="L98" s="1"/>
      <c r="M98" s="1" t="b">
        <v>0</v>
      </c>
      <c r="N98" s="1"/>
      <c r="O98" s="1" t="b">
        <v>0</v>
      </c>
      <c r="P98" s="10"/>
    </row>
    <row r="99" spans="1:16">
      <c r="A99" s="29" t="str">
        <f t="shared" si="0"/>
        <v/>
      </c>
      <c r="B99" s="30"/>
      <c r="C99" s="30" t="str">
        <f>IFERROR(VLOOKUP($B99,'Router Tracking'!A99:H1096,7,FALSE), "")</f>
        <v/>
      </c>
      <c r="D99" s="30" t="str">
        <f>IFERROR(VLOOKUP($B99,'Router Tracking'!$A$3:$H$1000,6,FALSE), "")</f>
        <v/>
      </c>
      <c r="E99" s="30" t="str">
        <f>IFERROR(VLOOKUP($B99,'Router Tracking'!$A$3:$H$1000,4,FALSE), "")</f>
        <v/>
      </c>
      <c r="F99" s="1" t="b">
        <v>0</v>
      </c>
      <c r="H99" s="29"/>
      <c r="I99" s="29"/>
      <c r="J99" s="29"/>
      <c r="K99" s="10"/>
      <c r="L99" s="1"/>
      <c r="M99" s="1" t="b">
        <v>0</v>
      </c>
      <c r="N99" s="1"/>
      <c r="O99" s="1" t="b">
        <v>0</v>
      </c>
      <c r="P99" s="10"/>
    </row>
    <row r="100" spans="1:16">
      <c r="A100" s="29" t="str">
        <f t="shared" si="0"/>
        <v/>
      </c>
      <c r="B100" s="30"/>
      <c r="C100" s="30" t="str">
        <f>IFERROR(VLOOKUP($B100,'Router Tracking'!A100:H1097,7,FALSE), "")</f>
        <v/>
      </c>
      <c r="D100" s="30" t="str">
        <f>IFERROR(VLOOKUP($B100,'Router Tracking'!$A$3:$H$1000,6,FALSE), "")</f>
        <v/>
      </c>
      <c r="E100" s="30" t="str">
        <f>IFERROR(VLOOKUP($B100,'Router Tracking'!$A$3:$H$1000,4,FALSE), "")</f>
        <v/>
      </c>
      <c r="F100" s="1" t="b">
        <v>0</v>
      </c>
      <c r="H100" s="29"/>
      <c r="I100" s="29"/>
      <c r="J100" s="29"/>
      <c r="K100" s="10"/>
      <c r="L100" s="1"/>
      <c r="M100" s="1" t="b">
        <v>0</v>
      </c>
      <c r="N100" s="1"/>
      <c r="O100" s="1" t="b">
        <v>0</v>
      </c>
      <c r="P100" s="10"/>
    </row>
    <row r="101" spans="1:16">
      <c r="A101" s="29" t="str">
        <f t="shared" si="0"/>
        <v/>
      </c>
      <c r="B101" s="30"/>
      <c r="C101" s="30" t="str">
        <f>IFERROR(VLOOKUP($B101,'Router Tracking'!A101:H1098,7,FALSE), "")</f>
        <v/>
      </c>
      <c r="D101" s="30" t="str">
        <f>IFERROR(VLOOKUP($B101,'Router Tracking'!$A$3:$H$1000,6,FALSE), "")</f>
        <v/>
      </c>
      <c r="E101" s="30" t="str">
        <f>IFERROR(VLOOKUP($B101,'Router Tracking'!$A$3:$H$1000,4,FALSE), "")</f>
        <v/>
      </c>
      <c r="F101" s="1" t="b">
        <v>0</v>
      </c>
      <c r="H101" s="29"/>
      <c r="I101" s="29"/>
      <c r="J101" s="29"/>
      <c r="K101" s="10"/>
      <c r="L101" s="1"/>
      <c r="M101" s="1" t="b">
        <v>0</v>
      </c>
      <c r="N101" s="1"/>
      <c r="O101" s="1" t="b">
        <v>0</v>
      </c>
      <c r="P101" s="10"/>
    </row>
    <row r="102" spans="1:16">
      <c r="A102" s="29" t="str">
        <f t="shared" si="0"/>
        <v/>
      </c>
      <c r="B102" s="30"/>
      <c r="C102" s="30" t="str">
        <f>IFERROR(VLOOKUP($B102,'Router Tracking'!A102:H1099,7,FALSE), "")</f>
        <v/>
      </c>
      <c r="D102" s="30" t="str">
        <f>IFERROR(VLOOKUP($B102,'Router Tracking'!$A$3:$H$1000,6,FALSE), "")</f>
        <v/>
      </c>
      <c r="E102" s="30" t="str">
        <f>IFERROR(VLOOKUP($B102,'Router Tracking'!$A$3:$H$1000,4,FALSE), "")</f>
        <v/>
      </c>
      <c r="F102" s="1" t="b">
        <v>0</v>
      </c>
      <c r="H102" s="29"/>
      <c r="I102" s="29"/>
      <c r="J102" s="29"/>
      <c r="K102" s="10"/>
      <c r="L102" s="1"/>
      <c r="M102" s="1" t="b">
        <v>0</v>
      </c>
      <c r="N102" s="1"/>
      <c r="O102" s="1" t="b">
        <v>0</v>
      </c>
      <c r="P102" s="10"/>
    </row>
    <row r="103" spans="1:16">
      <c r="A103" s="29" t="str">
        <f t="shared" si="0"/>
        <v/>
      </c>
      <c r="B103" s="30"/>
      <c r="C103" s="30" t="str">
        <f>IFERROR(VLOOKUP($B103,'Router Tracking'!A103:H1100,7,FALSE), "")</f>
        <v/>
      </c>
      <c r="D103" s="30" t="str">
        <f>IFERROR(VLOOKUP($B103,'Router Tracking'!$A$3:$H$1000,6,FALSE), "")</f>
        <v/>
      </c>
      <c r="E103" s="30" t="str">
        <f>IFERROR(VLOOKUP($B103,'Router Tracking'!$A$3:$H$1000,4,FALSE), "")</f>
        <v/>
      </c>
      <c r="F103" s="1" t="b">
        <v>0</v>
      </c>
      <c r="H103" s="29"/>
      <c r="I103" s="29"/>
      <c r="J103" s="29"/>
      <c r="K103" s="10"/>
      <c r="L103" s="1"/>
      <c r="M103" s="1" t="b">
        <v>0</v>
      </c>
      <c r="N103" s="1"/>
      <c r="O103" s="1" t="b">
        <v>0</v>
      </c>
      <c r="P103" s="10"/>
    </row>
    <row r="104" spans="1:16">
      <c r="A104" s="29" t="str">
        <f t="shared" si="0"/>
        <v/>
      </c>
      <c r="B104" s="30"/>
      <c r="C104" s="30" t="str">
        <f>IFERROR(VLOOKUP($B104,'Router Tracking'!A104:H1101,7,FALSE), "")</f>
        <v/>
      </c>
      <c r="D104" s="30" t="str">
        <f>IFERROR(VLOOKUP($B104,'Router Tracking'!$A$3:$H$1000,6,FALSE), "")</f>
        <v/>
      </c>
      <c r="E104" s="30" t="str">
        <f>IFERROR(VLOOKUP($B104,'Router Tracking'!$A$3:$H$1000,4,FALSE), "")</f>
        <v/>
      </c>
      <c r="F104" s="1" t="b">
        <v>0</v>
      </c>
      <c r="H104" s="29"/>
      <c r="I104" s="29"/>
      <c r="J104" s="29"/>
      <c r="K104" s="10"/>
      <c r="L104" s="1"/>
      <c r="M104" s="1" t="b">
        <v>0</v>
      </c>
      <c r="N104" s="1"/>
      <c r="O104" s="1" t="b">
        <v>0</v>
      </c>
      <c r="P104" s="10"/>
    </row>
    <row r="105" spans="1:16">
      <c r="A105" s="29" t="str">
        <f t="shared" si="0"/>
        <v/>
      </c>
      <c r="B105" s="30"/>
      <c r="C105" s="30" t="str">
        <f>IFERROR(VLOOKUP($B105,'Router Tracking'!A105:H1102,7,FALSE), "")</f>
        <v/>
      </c>
      <c r="D105" s="30" t="str">
        <f>IFERROR(VLOOKUP($B105,'Router Tracking'!$A$3:$H$1000,6,FALSE), "")</f>
        <v/>
      </c>
      <c r="E105" s="30" t="str">
        <f>IFERROR(VLOOKUP($B105,'Router Tracking'!$A$3:$H$1000,4,FALSE), "")</f>
        <v/>
      </c>
      <c r="F105" s="1" t="b">
        <v>0</v>
      </c>
      <c r="H105" s="29"/>
      <c r="I105" s="29"/>
      <c r="J105" s="29"/>
      <c r="K105" s="10"/>
      <c r="L105" s="1"/>
      <c r="M105" s="1" t="b">
        <v>0</v>
      </c>
      <c r="N105" s="1"/>
      <c r="O105" s="1" t="b">
        <v>0</v>
      </c>
      <c r="P105" s="10"/>
    </row>
    <row r="106" spans="1:16">
      <c r="A106" s="29" t="str">
        <f t="shared" si="0"/>
        <v/>
      </c>
      <c r="B106" s="30"/>
      <c r="C106" s="30" t="str">
        <f>IFERROR(VLOOKUP($B106,'Router Tracking'!A106:H1103,7,FALSE), "")</f>
        <v/>
      </c>
      <c r="D106" s="30" t="str">
        <f>IFERROR(VLOOKUP($B106,'Router Tracking'!$A$3:$H$1000,6,FALSE), "")</f>
        <v/>
      </c>
      <c r="E106" s="30" t="str">
        <f>IFERROR(VLOOKUP($B106,'Router Tracking'!$A$3:$H$1000,4,FALSE), "")</f>
        <v/>
      </c>
      <c r="F106" s="1" t="b">
        <v>0</v>
      </c>
      <c r="H106" s="29"/>
      <c r="I106" s="29"/>
      <c r="J106" s="29"/>
      <c r="K106" s="10"/>
      <c r="L106" s="1"/>
      <c r="M106" s="1" t="b">
        <v>0</v>
      </c>
      <c r="N106" s="1"/>
      <c r="O106" s="1" t="b">
        <v>0</v>
      </c>
      <c r="P106" s="10"/>
    </row>
    <row r="107" spans="1:16">
      <c r="A107" s="29" t="str">
        <f t="shared" si="0"/>
        <v/>
      </c>
      <c r="B107" s="30"/>
      <c r="C107" s="30" t="str">
        <f>IFERROR(VLOOKUP($B107,'Router Tracking'!A107:H1104,7,FALSE), "")</f>
        <v/>
      </c>
      <c r="D107" s="30" t="str">
        <f>IFERROR(VLOOKUP($B107,'Router Tracking'!$A$3:$H$1000,6,FALSE), "")</f>
        <v/>
      </c>
      <c r="E107" s="30" t="str">
        <f>IFERROR(VLOOKUP($B107,'Router Tracking'!$A$3:$H$1000,4,FALSE), "")</f>
        <v/>
      </c>
      <c r="F107" s="1" t="b">
        <v>0</v>
      </c>
      <c r="H107" s="29"/>
      <c r="I107" s="29"/>
      <c r="J107" s="29"/>
      <c r="K107" s="10"/>
      <c r="L107" s="1"/>
      <c r="M107" s="1" t="b">
        <v>0</v>
      </c>
      <c r="N107" s="1"/>
      <c r="O107" s="1" t="b">
        <v>0</v>
      </c>
      <c r="P107" s="10"/>
    </row>
    <row r="108" spans="1:16">
      <c r="A108" s="29" t="str">
        <f t="shared" si="0"/>
        <v/>
      </c>
      <c r="B108" s="30"/>
      <c r="C108" s="30" t="str">
        <f>IFERROR(VLOOKUP($B108,'Router Tracking'!A108:H1105,7,FALSE), "")</f>
        <v/>
      </c>
      <c r="D108" s="30" t="str">
        <f>IFERROR(VLOOKUP($B108,'Router Tracking'!$A$3:$H$1000,6,FALSE), "")</f>
        <v/>
      </c>
      <c r="E108" s="30" t="str">
        <f>IFERROR(VLOOKUP($B108,'Router Tracking'!$A$3:$H$1000,4,FALSE), "")</f>
        <v/>
      </c>
      <c r="F108" s="1" t="b">
        <v>0</v>
      </c>
      <c r="H108" s="29"/>
      <c r="I108" s="29"/>
      <c r="J108" s="29"/>
      <c r="K108" s="10"/>
      <c r="L108" s="1"/>
      <c r="M108" s="1" t="b">
        <v>0</v>
      </c>
      <c r="N108" s="1"/>
      <c r="O108" s="1" t="b">
        <v>0</v>
      </c>
      <c r="P108" s="10"/>
    </row>
    <row r="109" spans="1:16">
      <c r="A109" s="29" t="str">
        <f t="shared" si="0"/>
        <v/>
      </c>
      <c r="B109" s="30"/>
      <c r="C109" s="30" t="str">
        <f>IFERROR(VLOOKUP($B109,'Router Tracking'!A109:H1106,7,FALSE), "")</f>
        <v/>
      </c>
      <c r="D109" s="30" t="str">
        <f>IFERROR(VLOOKUP($B109,'Router Tracking'!$A$3:$H$1000,6,FALSE), "")</f>
        <v/>
      </c>
      <c r="E109" s="30" t="str">
        <f>IFERROR(VLOOKUP($B109,'Router Tracking'!$A$3:$H$1000,4,FALSE), "")</f>
        <v/>
      </c>
      <c r="F109" s="1" t="b">
        <v>0</v>
      </c>
      <c r="H109" s="29"/>
      <c r="I109" s="29"/>
      <c r="J109" s="29"/>
      <c r="K109" s="10"/>
      <c r="L109" s="1"/>
      <c r="M109" s="1" t="b">
        <v>0</v>
      </c>
      <c r="N109" s="1"/>
      <c r="O109" s="1" t="b">
        <v>0</v>
      </c>
      <c r="P109" s="10"/>
    </row>
    <row r="110" spans="1:16">
      <c r="A110" s="29" t="str">
        <f t="shared" si="0"/>
        <v/>
      </c>
      <c r="B110" s="30"/>
      <c r="C110" s="30" t="str">
        <f>IFERROR(VLOOKUP($B110,'Router Tracking'!A110:H1107,7,FALSE), "")</f>
        <v/>
      </c>
      <c r="D110" s="30" t="str">
        <f>IFERROR(VLOOKUP($B110,'Router Tracking'!$A$3:$H$1000,6,FALSE), "")</f>
        <v/>
      </c>
      <c r="E110" s="30" t="str">
        <f>IFERROR(VLOOKUP($B110,'Router Tracking'!$A$3:$H$1000,4,FALSE), "")</f>
        <v/>
      </c>
      <c r="F110" s="1" t="b">
        <v>0</v>
      </c>
      <c r="H110" s="29"/>
      <c r="I110" s="29"/>
      <c r="J110" s="29"/>
      <c r="K110" s="10"/>
      <c r="L110" s="1"/>
      <c r="M110" s="1" t="b">
        <v>0</v>
      </c>
      <c r="N110" s="1"/>
      <c r="O110" s="1" t="b">
        <v>0</v>
      </c>
      <c r="P110" s="10"/>
    </row>
    <row r="111" spans="1:16">
      <c r="A111" s="29" t="str">
        <f t="shared" si="0"/>
        <v/>
      </c>
      <c r="B111" s="30"/>
      <c r="C111" s="30" t="str">
        <f>IFERROR(VLOOKUP($B111,'Router Tracking'!A111:H1108,7,FALSE), "")</f>
        <v/>
      </c>
      <c r="D111" s="30" t="str">
        <f>IFERROR(VLOOKUP($B111,'Router Tracking'!$A$3:$H$1000,6,FALSE), "")</f>
        <v/>
      </c>
      <c r="E111" s="30" t="str">
        <f>IFERROR(VLOOKUP($B111,'Router Tracking'!$A$3:$H$1000,4,FALSE), "")</f>
        <v/>
      </c>
      <c r="F111" s="1" t="b">
        <v>0</v>
      </c>
      <c r="H111" s="29"/>
      <c r="I111" s="29"/>
      <c r="J111" s="29"/>
      <c r="K111" s="10"/>
      <c r="L111" s="1"/>
      <c r="M111" s="1" t="b">
        <v>0</v>
      </c>
      <c r="N111" s="1"/>
      <c r="O111" s="1" t="b">
        <v>0</v>
      </c>
      <c r="P111" s="10"/>
    </row>
    <row r="112" spans="1:16">
      <c r="A112" s="29" t="str">
        <f t="shared" si="0"/>
        <v/>
      </c>
      <c r="B112" s="30"/>
      <c r="C112" s="30" t="str">
        <f>IFERROR(VLOOKUP($B112,'Router Tracking'!A112:H1109,7,FALSE), "")</f>
        <v/>
      </c>
      <c r="D112" s="30" t="str">
        <f>IFERROR(VLOOKUP($B112,'Router Tracking'!$A$3:$H$1000,6,FALSE), "")</f>
        <v/>
      </c>
      <c r="E112" s="30" t="str">
        <f>IFERROR(VLOOKUP($B112,'Router Tracking'!$A$3:$H$1000,4,FALSE), "")</f>
        <v/>
      </c>
      <c r="F112" s="1" t="b">
        <v>0</v>
      </c>
      <c r="H112" s="29"/>
      <c r="I112" s="29"/>
      <c r="J112" s="29"/>
      <c r="K112" s="10"/>
      <c r="L112" s="1"/>
      <c r="M112" s="1" t="b">
        <v>0</v>
      </c>
      <c r="N112" s="1"/>
      <c r="O112" s="1" t="b">
        <v>0</v>
      </c>
      <c r="P112" s="10"/>
    </row>
    <row r="113" spans="1:16">
      <c r="A113" s="29" t="str">
        <f t="shared" si="0"/>
        <v/>
      </c>
      <c r="B113" s="30"/>
      <c r="C113" s="30" t="str">
        <f>IFERROR(VLOOKUP($B113,'Router Tracking'!A113:H1110,7,FALSE), "")</f>
        <v/>
      </c>
      <c r="D113" s="30" t="str">
        <f>IFERROR(VLOOKUP($B113,'Router Tracking'!$A$3:$H$1000,6,FALSE), "")</f>
        <v/>
      </c>
      <c r="E113" s="30" t="str">
        <f>IFERROR(VLOOKUP($B113,'Router Tracking'!$A$3:$H$1000,4,FALSE), "")</f>
        <v/>
      </c>
      <c r="F113" s="1" t="b">
        <v>0</v>
      </c>
      <c r="H113" s="29"/>
      <c r="I113" s="29"/>
      <c r="J113" s="29"/>
      <c r="K113" s="10"/>
      <c r="L113" s="1"/>
      <c r="M113" s="1" t="b">
        <v>0</v>
      </c>
      <c r="N113" s="1"/>
      <c r="O113" s="1" t="b">
        <v>0</v>
      </c>
      <c r="P113" s="10"/>
    </row>
    <row r="114" spans="1:16">
      <c r="A114" s="29" t="str">
        <f t="shared" si="0"/>
        <v/>
      </c>
      <c r="B114" s="30"/>
      <c r="C114" s="30" t="str">
        <f>IFERROR(VLOOKUP($B114,'Router Tracking'!A114:H1111,7,FALSE), "")</f>
        <v/>
      </c>
      <c r="D114" s="30" t="str">
        <f>IFERROR(VLOOKUP($B114,'Router Tracking'!$A$3:$H$1000,6,FALSE), "")</f>
        <v/>
      </c>
      <c r="E114" s="30" t="str">
        <f>IFERROR(VLOOKUP($B114,'Router Tracking'!$A$3:$H$1000,4,FALSE), "")</f>
        <v/>
      </c>
      <c r="F114" s="1" t="b">
        <v>0</v>
      </c>
      <c r="H114" s="29"/>
      <c r="I114" s="29"/>
      <c r="J114" s="29"/>
      <c r="K114" s="10"/>
      <c r="L114" s="1"/>
      <c r="M114" s="1" t="b">
        <v>0</v>
      </c>
      <c r="N114" s="1"/>
      <c r="O114" s="1" t="b">
        <v>0</v>
      </c>
      <c r="P114" s="10"/>
    </row>
    <row r="115" spans="1:16">
      <c r="A115" s="29" t="str">
        <f t="shared" si="0"/>
        <v/>
      </c>
      <c r="B115" s="30"/>
      <c r="C115" s="30" t="str">
        <f>IFERROR(VLOOKUP($B115,'Router Tracking'!A115:H1112,7,FALSE), "")</f>
        <v/>
      </c>
      <c r="D115" s="30" t="str">
        <f>IFERROR(VLOOKUP($B115,'Router Tracking'!$A$3:$H$1000,6,FALSE), "")</f>
        <v/>
      </c>
      <c r="E115" s="30" t="str">
        <f>IFERROR(VLOOKUP($B115,'Router Tracking'!$A$3:$H$1000,4,FALSE), "")</f>
        <v/>
      </c>
      <c r="F115" s="1" t="b">
        <v>0</v>
      </c>
      <c r="H115" s="29"/>
      <c r="I115" s="29"/>
      <c r="J115" s="29"/>
      <c r="K115" s="10"/>
      <c r="L115" s="1"/>
      <c r="M115" s="1" t="b">
        <v>0</v>
      </c>
      <c r="N115" s="1"/>
      <c r="O115" s="1" t="b">
        <v>0</v>
      </c>
      <c r="P115" s="10"/>
    </row>
    <row r="116" spans="1:16">
      <c r="A116" s="29" t="str">
        <f t="shared" si="0"/>
        <v/>
      </c>
      <c r="B116" s="30"/>
      <c r="C116" s="30" t="str">
        <f>IFERROR(VLOOKUP($B116,'Router Tracking'!A116:H1113,7,FALSE), "")</f>
        <v/>
      </c>
      <c r="D116" s="30" t="str">
        <f>IFERROR(VLOOKUP($B116,'Router Tracking'!$A$3:$H$1000,6,FALSE), "")</f>
        <v/>
      </c>
      <c r="E116" s="30" t="str">
        <f>IFERROR(VLOOKUP($B116,'Router Tracking'!$A$3:$H$1000,4,FALSE), "")</f>
        <v/>
      </c>
      <c r="F116" s="1" t="b">
        <v>0</v>
      </c>
      <c r="H116" s="29"/>
      <c r="I116" s="29"/>
      <c r="J116" s="29"/>
      <c r="K116" s="10"/>
      <c r="L116" s="1"/>
      <c r="M116" s="1" t="b">
        <v>0</v>
      </c>
      <c r="N116" s="1"/>
      <c r="O116" s="1" t="b">
        <v>0</v>
      </c>
      <c r="P116" s="10"/>
    </row>
    <row r="117" spans="1:16">
      <c r="A117" s="29" t="str">
        <f t="shared" si="0"/>
        <v/>
      </c>
      <c r="B117" s="30"/>
      <c r="C117" s="30" t="str">
        <f>IFERROR(VLOOKUP($B117,'Router Tracking'!A117:H1114,7,FALSE), "")</f>
        <v/>
      </c>
      <c r="D117" s="30" t="str">
        <f>IFERROR(VLOOKUP($B117,'Router Tracking'!$A$3:$H$1000,6,FALSE), "")</f>
        <v/>
      </c>
      <c r="E117" s="30" t="str">
        <f>IFERROR(VLOOKUP($B117,'Router Tracking'!$A$3:$H$1000,4,FALSE), "")</f>
        <v/>
      </c>
      <c r="F117" s="1" t="b">
        <v>0</v>
      </c>
      <c r="H117" s="29"/>
      <c r="I117" s="29"/>
      <c r="J117" s="29"/>
      <c r="K117" s="10"/>
      <c r="L117" s="1"/>
      <c r="M117" s="1" t="b">
        <v>0</v>
      </c>
      <c r="N117" s="1"/>
      <c r="O117" s="1" t="b">
        <v>0</v>
      </c>
      <c r="P117" s="10"/>
    </row>
    <row r="118" spans="1:16">
      <c r="A118" s="29" t="str">
        <f t="shared" si="0"/>
        <v/>
      </c>
      <c r="B118" s="30"/>
      <c r="C118" s="30" t="str">
        <f>IFERROR(VLOOKUP($B118,'Router Tracking'!A118:H1115,7,FALSE), "")</f>
        <v/>
      </c>
      <c r="D118" s="30" t="str">
        <f>IFERROR(VLOOKUP($B118,'Router Tracking'!$A$3:$H$1000,6,FALSE), "")</f>
        <v/>
      </c>
      <c r="E118" s="30" t="str">
        <f>IFERROR(VLOOKUP($B118,'Router Tracking'!$A$3:$H$1000,4,FALSE), "")</f>
        <v/>
      </c>
      <c r="F118" s="1" t="b">
        <v>0</v>
      </c>
      <c r="H118" s="29"/>
      <c r="I118" s="29"/>
      <c r="J118" s="29"/>
      <c r="K118" s="10"/>
      <c r="L118" s="1"/>
      <c r="M118" s="1" t="b">
        <v>0</v>
      </c>
      <c r="N118" s="1"/>
      <c r="O118" s="1" t="b">
        <v>0</v>
      </c>
      <c r="P118" s="10"/>
    </row>
    <row r="119" spans="1:16">
      <c r="A119" s="29" t="str">
        <f t="shared" si="0"/>
        <v/>
      </c>
      <c r="B119" s="30"/>
      <c r="C119" s="30" t="str">
        <f>IFERROR(VLOOKUP($B119,'Router Tracking'!A119:H1116,7,FALSE), "")</f>
        <v/>
      </c>
      <c r="D119" s="30" t="str">
        <f>IFERROR(VLOOKUP($B119,'Router Tracking'!$A$3:$H$1000,6,FALSE), "")</f>
        <v/>
      </c>
      <c r="E119" s="30" t="str">
        <f>IFERROR(VLOOKUP($B119,'Router Tracking'!$A$3:$H$1000,4,FALSE), "")</f>
        <v/>
      </c>
      <c r="F119" s="1" t="b">
        <v>0</v>
      </c>
      <c r="H119" s="29"/>
      <c r="I119" s="29"/>
      <c r="J119" s="29"/>
      <c r="K119" s="10"/>
      <c r="L119" s="1"/>
      <c r="M119" s="1" t="b">
        <v>0</v>
      </c>
      <c r="N119" s="1"/>
      <c r="O119" s="1" t="b">
        <v>0</v>
      </c>
      <c r="P119" s="10"/>
    </row>
    <row r="120" spans="1:16">
      <c r="A120" s="29" t="str">
        <f t="shared" si="0"/>
        <v/>
      </c>
      <c r="B120" s="30"/>
      <c r="C120" s="30" t="str">
        <f>IFERROR(VLOOKUP($B120,'Router Tracking'!A120:H1117,7,FALSE), "")</f>
        <v/>
      </c>
      <c r="D120" s="30" t="str">
        <f>IFERROR(VLOOKUP($B120,'Router Tracking'!$A$3:$H$1000,6,FALSE), "")</f>
        <v/>
      </c>
      <c r="E120" s="30" t="str">
        <f>IFERROR(VLOOKUP($B120,'Router Tracking'!$A$3:$H$1000,4,FALSE), "")</f>
        <v/>
      </c>
      <c r="F120" s="1" t="b">
        <v>0</v>
      </c>
      <c r="H120" s="29"/>
      <c r="I120" s="29"/>
      <c r="J120" s="29"/>
      <c r="K120" s="10"/>
      <c r="L120" s="1"/>
      <c r="M120" s="1" t="b">
        <v>0</v>
      </c>
      <c r="N120" s="1"/>
      <c r="O120" s="1" t="b">
        <v>0</v>
      </c>
      <c r="P120" s="10"/>
    </row>
    <row r="121" spans="1:16">
      <c r="A121" s="29" t="str">
        <f t="shared" si="0"/>
        <v/>
      </c>
      <c r="B121" s="30"/>
      <c r="C121" s="30" t="str">
        <f>IFERROR(VLOOKUP($B121,'Router Tracking'!A121:H1118,7,FALSE), "")</f>
        <v/>
      </c>
      <c r="D121" s="30" t="str">
        <f>IFERROR(VLOOKUP($B121,'Router Tracking'!$A$3:$H$1000,6,FALSE), "")</f>
        <v/>
      </c>
      <c r="E121" s="30" t="str">
        <f>IFERROR(VLOOKUP($B121,'Router Tracking'!$A$3:$H$1000,4,FALSE), "")</f>
        <v/>
      </c>
      <c r="F121" s="1" t="b">
        <v>0</v>
      </c>
      <c r="H121" s="29"/>
      <c r="I121" s="29"/>
      <c r="J121" s="29"/>
      <c r="K121" s="10"/>
      <c r="L121" s="1"/>
      <c r="M121" s="1" t="b">
        <v>0</v>
      </c>
      <c r="N121" s="1"/>
      <c r="O121" s="1" t="b">
        <v>0</v>
      </c>
      <c r="P121" s="10"/>
    </row>
    <row r="122" spans="1:16">
      <c r="A122" s="29" t="str">
        <f t="shared" si="0"/>
        <v/>
      </c>
      <c r="B122" s="30"/>
      <c r="C122" s="30" t="str">
        <f>IFERROR(VLOOKUP($B122,'Router Tracking'!A122:H1119,7,FALSE), "")</f>
        <v/>
      </c>
      <c r="D122" s="30" t="str">
        <f>IFERROR(VLOOKUP($B122,'Router Tracking'!$A$3:$H$1000,6,FALSE), "")</f>
        <v/>
      </c>
      <c r="E122" s="30" t="str">
        <f>IFERROR(VLOOKUP($B122,'Router Tracking'!$A$3:$H$1000,4,FALSE), "")</f>
        <v/>
      </c>
      <c r="F122" s="1" t="b">
        <v>0</v>
      </c>
      <c r="H122" s="29"/>
      <c r="I122" s="29"/>
      <c r="J122" s="29"/>
      <c r="K122" s="10"/>
      <c r="L122" s="1"/>
      <c r="M122" s="1" t="b">
        <v>0</v>
      </c>
      <c r="N122" s="1"/>
      <c r="O122" s="1" t="b">
        <v>0</v>
      </c>
      <c r="P122" s="10"/>
    </row>
    <row r="123" spans="1:16">
      <c r="A123" s="29" t="str">
        <f t="shared" si="0"/>
        <v/>
      </c>
      <c r="B123" s="30"/>
      <c r="C123" s="30" t="str">
        <f>IFERROR(VLOOKUP($B123,'Router Tracking'!A123:H1120,7,FALSE), "")</f>
        <v/>
      </c>
      <c r="D123" s="30" t="str">
        <f>IFERROR(VLOOKUP($B123,'Router Tracking'!$A$3:$H$1000,6,FALSE), "")</f>
        <v/>
      </c>
      <c r="E123" s="30" t="str">
        <f>IFERROR(VLOOKUP($B123,'Router Tracking'!$A$3:$H$1000,4,FALSE), "")</f>
        <v/>
      </c>
      <c r="F123" s="1" t="b">
        <v>0</v>
      </c>
      <c r="H123" s="29"/>
      <c r="I123" s="29"/>
      <c r="J123" s="29"/>
      <c r="K123" s="10"/>
      <c r="L123" s="1"/>
      <c r="M123" s="1" t="b">
        <v>0</v>
      </c>
      <c r="N123" s="1"/>
      <c r="O123" s="1" t="b">
        <v>0</v>
      </c>
      <c r="P123" s="10"/>
    </row>
    <row r="124" spans="1:16">
      <c r="A124" s="29" t="str">
        <f t="shared" si="0"/>
        <v/>
      </c>
      <c r="B124" s="30"/>
      <c r="C124" s="30" t="str">
        <f>IFERROR(VLOOKUP($B124,'Router Tracking'!A124:H1121,7,FALSE), "")</f>
        <v/>
      </c>
      <c r="D124" s="30" t="str">
        <f>IFERROR(VLOOKUP($B124,'Router Tracking'!$A$3:$H$1000,6,FALSE), "")</f>
        <v/>
      </c>
      <c r="E124" s="30" t="str">
        <f>IFERROR(VLOOKUP($B124,'Router Tracking'!$A$3:$H$1000,4,FALSE), "")</f>
        <v/>
      </c>
      <c r="F124" s="1" t="b">
        <v>0</v>
      </c>
      <c r="H124" s="29"/>
      <c r="I124" s="29"/>
      <c r="J124" s="29"/>
      <c r="K124" s="10"/>
      <c r="L124" s="1"/>
      <c r="M124" s="1" t="b">
        <v>0</v>
      </c>
      <c r="N124" s="1"/>
      <c r="O124" s="1" t="b">
        <v>0</v>
      </c>
      <c r="P124" s="10"/>
    </row>
    <row r="125" spans="1:16">
      <c r="A125" s="29" t="str">
        <f t="shared" si="0"/>
        <v/>
      </c>
      <c r="B125" s="30"/>
      <c r="C125" s="30" t="str">
        <f>IFERROR(VLOOKUP($B125,'Router Tracking'!A125:H1122,7,FALSE), "")</f>
        <v/>
      </c>
      <c r="D125" s="30" t="str">
        <f>IFERROR(VLOOKUP($B125,'Router Tracking'!$A$3:$H$1000,6,FALSE), "")</f>
        <v/>
      </c>
      <c r="E125" s="30" t="str">
        <f>IFERROR(VLOOKUP($B125,'Router Tracking'!$A$3:$H$1000,4,FALSE), "")</f>
        <v/>
      </c>
      <c r="F125" s="1" t="b">
        <v>0</v>
      </c>
      <c r="H125" s="29"/>
      <c r="I125" s="29"/>
      <c r="J125" s="29"/>
      <c r="K125" s="10"/>
      <c r="L125" s="1"/>
      <c r="M125" s="1" t="b">
        <v>0</v>
      </c>
      <c r="N125" s="1"/>
      <c r="O125" s="1" t="b">
        <v>0</v>
      </c>
      <c r="P125" s="10"/>
    </row>
    <row r="126" spans="1:16">
      <c r="A126" s="29" t="str">
        <f t="shared" si="0"/>
        <v/>
      </c>
      <c r="B126" s="30"/>
      <c r="C126" s="30" t="str">
        <f>IFERROR(VLOOKUP($B126,'Router Tracking'!A126:H1123,7,FALSE), "")</f>
        <v/>
      </c>
      <c r="D126" s="30" t="str">
        <f>IFERROR(VLOOKUP($B126,'Router Tracking'!$A$3:$H$1000,6,FALSE), "")</f>
        <v/>
      </c>
      <c r="E126" s="30" t="str">
        <f>IFERROR(VLOOKUP($B126,'Router Tracking'!$A$3:$H$1000,4,FALSE), "")</f>
        <v/>
      </c>
      <c r="F126" s="1" t="b">
        <v>0</v>
      </c>
      <c r="H126" s="29"/>
      <c r="I126" s="29"/>
      <c r="J126" s="29"/>
      <c r="K126" s="10"/>
      <c r="L126" s="1"/>
      <c r="M126" s="1" t="b">
        <v>0</v>
      </c>
      <c r="N126" s="1"/>
      <c r="O126" s="1" t="b">
        <v>0</v>
      </c>
      <c r="P126" s="10"/>
    </row>
    <row r="127" spans="1:16">
      <c r="A127" s="29" t="str">
        <f t="shared" si="0"/>
        <v/>
      </c>
      <c r="B127" s="30"/>
      <c r="C127" s="30" t="str">
        <f>IFERROR(VLOOKUP($B127,'Router Tracking'!A127:H1124,7,FALSE), "")</f>
        <v/>
      </c>
      <c r="D127" s="30" t="str">
        <f>IFERROR(VLOOKUP($B127,'Router Tracking'!$A$3:$H$1000,6,FALSE), "")</f>
        <v/>
      </c>
      <c r="E127" s="30" t="str">
        <f>IFERROR(VLOOKUP($B127,'Router Tracking'!$A$3:$H$1000,4,FALSE), "")</f>
        <v/>
      </c>
      <c r="F127" s="1" t="b">
        <v>0</v>
      </c>
      <c r="H127" s="29"/>
      <c r="I127" s="29"/>
      <c r="J127" s="29"/>
      <c r="K127" s="10"/>
      <c r="L127" s="1"/>
      <c r="M127" s="1" t="b">
        <v>0</v>
      </c>
      <c r="N127" s="1"/>
      <c r="O127" s="1" t="b">
        <v>0</v>
      </c>
      <c r="P127" s="10"/>
    </row>
    <row r="128" spans="1:16">
      <c r="A128" s="29" t="str">
        <f t="shared" si="0"/>
        <v/>
      </c>
      <c r="B128" s="30"/>
      <c r="C128" s="30" t="str">
        <f>IFERROR(VLOOKUP($B128,'Router Tracking'!A128:H1125,7,FALSE), "")</f>
        <v/>
      </c>
      <c r="D128" s="30" t="str">
        <f>IFERROR(VLOOKUP($B128,'Router Tracking'!$A$3:$H$1000,6,FALSE), "")</f>
        <v/>
      </c>
      <c r="E128" s="30" t="str">
        <f>IFERROR(VLOOKUP($B128,'Router Tracking'!$A$3:$H$1000,4,FALSE), "")</f>
        <v/>
      </c>
      <c r="F128" s="1" t="b">
        <v>0</v>
      </c>
      <c r="H128" s="29"/>
      <c r="I128" s="29"/>
      <c r="J128" s="29"/>
      <c r="K128" s="10"/>
      <c r="L128" s="1"/>
      <c r="M128" s="1" t="b">
        <v>0</v>
      </c>
      <c r="N128" s="1"/>
      <c r="O128" s="1" t="b">
        <v>0</v>
      </c>
      <c r="P128" s="10"/>
    </row>
    <row r="129" spans="1:16">
      <c r="A129" s="29" t="str">
        <f t="shared" si="0"/>
        <v/>
      </c>
      <c r="B129" s="30"/>
      <c r="C129" s="30" t="str">
        <f>IFERROR(VLOOKUP($B129,'Router Tracking'!A129:H1126,7,FALSE), "")</f>
        <v/>
      </c>
      <c r="D129" s="30" t="str">
        <f>IFERROR(VLOOKUP($B129,'Router Tracking'!$A$3:$H$1000,6,FALSE), "")</f>
        <v/>
      </c>
      <c r="E129" s="30" t="str">
        <f>IFERROR(VLOOKUP($B129,'Router Tracking'!$A$3:$H$1000,4,FALSE), "")</f>
        <v/>
      </c>
      <c r="F129" s="1" t="b">
        <v>0</v>
      </c>
      <c r="H129" s="29"/>
      <c r="I129" s="29"/>
      <c r="J129" s="29"/>
      <c r="K129" s="10"/>
      <c r="L129" s="1"/>
      <c r="M129" s="1" t="b">
        <v>0</v>
      </c>
      <c r="N129" s="1"/>
      <c r="O129" s="1" t="b">
        <v>0</v>
      </c>
      <c r="P129" s="10"/>
    </row>
    <row r="130" spans="1:16">
      <c r="A130" s="29" t="str">
        <f t="shared" si="0"/>
        <v/>
      </c>
      <c r="B130" s="30"/>
      <c r="C130" s="30" t="str">
        <f>IFERROR(VLOOKUP($B130,'Router Tracking'!A130:H1127,7,FALSE), "")</f>
        <v/>
      </c>
      <c r="D130" s="30" t="str">
        <f>IFERROR(VLOOKUP($B130,'Router Tracking'!$A$3:$H$1000,6,FALSE), "")</f>
        <v/>
      </c>
      <c r="E130" s="30" t="str">
        <f>IFERROR(VLOOKUP($B130,'Router Tracking'!$A$3:$H$1000,4,FALSE), "")</f>
        <v/>
      </c>
      <c r="F130" s="1" t="b">
        <v>0</v>
      </c>
      <c r="H130" s="29"/>
      <c r="I130" s="29"/>
      <c r="J130" s="29"/>
      <c r="K130" s="10"/>
      <c r="L130" s="1"/>
      <c r="M130" s="1" t="b">
        <v>0</v>
      </c>
      <c r="N130" s="1"/>
      <c r="O130" s="1" t="b">
        <v>0</v>
      </c>
      <c r="P130" s="10"/>
    </row>
    <row r="131" spans="1:16">
      <c r="A131" s="29" t="str">
        <f t="shared" si="0"/>
        <v/>
      </c>
      <c r="B131" s="30"/>
      <c r="C131" s="30" t="str">
        <f>IFERROR(VLOOKUP($B131,'Router Tracking'!A131:H1128,7,FALSE), "")</f>
        <v/>
      </c>
      <c r="D131" s="30" t="str">
        <f>IFERROR(VLOOKUP($B131,'Router Tracking'!$A$3:$H$1000,6,FALSE), "")</f>
        <v/>
      </c>
      <c r="E131" s="30" t="str">
        <f>IFERROR(VLOOKUP($B131,'Router Tracking'!$A$3:$H$1000,4,FALSE), "")</f>
        <v/>
      </c>
      <c r="F131" s="1" t="b">
        <v>0</v>
      </c>
      <c r="H131" s="29"/>
      <c r="I131" s="29"/>
      <c r="J131" s="29"/>
      <c r="K131" s="10"/>
      <c r="L131" s="1"/>
      <c r="M131" s="1" t="b">
        <v>0</v>
      </c>
      <c r="N131" s="1"/>
      <c r="O131" s="1" t="b">
        <v>0</v>
      </c>
      <c r="P131" s="10"/>
    </row>
    <row r="132" spans="1:16">
      <c r="A132" s="29" t="str">
        <f t="shared" si="0"/>
        <v/>
      </c>
      <c r="B132" s="30"/>
      <c r="C132" s="30" t="str">
        <f>IFERROR(VLOOKUP($B132,'Router Tracking'!A132:H1129,7,FALSE), "")</f>
        <v/>
      </c>
      <c r="D132" s="30" t="str">
        <f>IFERROR(VLOOKUP($B132,'Router Tracking'!$A$3:$H$1000,6,FALSE), "")</f>
        <v/>
      </c>
      <c r="E132" s="30" t="str">
        <f>IFERROR(VLOOKUP($B132,'Router Tracking'!$A$3:$H$1000,4,FALSE), "")</f>
        <v/>
      </c>
      <c r="F132" s="1" t="b">
        <v>0</v>
      </c>
      <c r="H132" s="29"/>
      <c r="I132" s="29"/>
      <c r="J132" s="29"/>
      <c r="K132" s="10"/>
      <c r="L132" s="1"/>
      <c r="M132" s="1" t="b">
        <v>0</v>
      </c>
      <c r="N132" s="1"/>
      <c r="O132" s="1" t="b">
        <v>0</v>
      </c>
      <c r="P132" s="10"/>
    </row>
    <row r="133" spans="1:16">
      <c r="A133" s="29" t="str">
        <f t="shared" si="0"/>
        <v/>
      </c>
      <c r="B133" s="30"/>
      <c r="C133" s="30" t="str">
        <f>IFERROR(VLOOKUP($B133,'Router Tracking'!A133:H1130,7,FALSE), "")</f>
        <v/>
      </c>
      <c r="D133" s="30" t="str">
        <f>IFERROR(VLOOKUP($B133,'Router Tracking'!$A$3:$H$1000,6,FALSE), "")</f>
        <v/>
      </c>
      <c r="E133" s="30" t="str">
        <f>IFERROR(VLOOKUP($B133,'Router Tracking'!$A$3:$H$1000,4,FALSE), "")</f>
        <v/>
      </c>
      <c r="F133" s="1" t="b">
        <v>0</v>
      </c>
      <c r="H133" s="29"/>
      <c r="I133" s="29"/>
      <c r="J133" s="29"/>
      <c r="K133" s="10"/>
      <c r="L133" s="1"/>
      <c r="M133" s="1" t="b">
        <v>0</v>
      </c>
      <c r="N133" s="1"/>
      <c r="O133" s="1" t="b">
        <v>0</v>
      </c>
      <c r="P133" s="10"/>
    </row>
    <row r="134" spans="1:16">
      <c r="A134" s="29" t="str">
        <f t="shared" si="0"/>
        <v/>
      </c>
      <c r="B134" s="30"/>
      <c r="C134" s="30" t="str">
        <f>IFERROR(VLOOKUP($B134,'Router Tracking'!A134:H1131,7,FALSE), "")</f>
        <v/>
      </c>
      <c r="D134" s="30" t="str">
        <f>IFERROR(VLOOKUP($B134,'Router Tracking'!$A$3:$H$1000,6,FALSE), "")</f>
        <v/>
      </c>
      <c r="E134" s="30" t="str">
        <f>IFERROR(VLOOKUP($B134,'Router Tracking'!$A$3:$H$1000,4,FALSE), "")</f>
        <v/>
      </c>
      <c r="F134" s="1" t="b">
        <v>0</v>
      </c>
      <c r="H134" s="29"/>
      <c r="I134" s="29"/>
      <c r="J134" s="29"/>
      <c r="K134" s="10"/>
      <c r="L134" s="1"/>
      <c r="M134" s="1" t="b">
        <v>0</v>
      </c>
      <c r="N134" s="1"/>
      <c r="O134" s="1" t="b">
        <v>0</v>
      </c>
      <c r="P134" s="10"/>
    </row>
    <row r="135" spans="1:16">
      <c r="A135" s="29" t="str">
        <f t="shared" si="0"/>
        <v/>
      </c>
      <c r="B135" s="30"/>
      <c r="C135" s="30" t="str">
        <f>IFERROR(VLOOKUP($B135,'Router Tracking'!A135:H1132,7,FALSE), "")</f>
        <v/>
      </c>
      <c r="D135" s="30" t="str">
        <f>IFERROR(VLOOKUP($B135,'Router Tracking'!$A$3:$H$1000,6,FALSE), "")</f>
        <v/>
      </c>
      <c r="E135" s="30" t="str">
        <f>IFERROR(VLOOKUP($B135,'Router Tracking'!$A$3:$H$1000,4,FALSE), "")</f>
        <v/>
      </c>
      <c r="F135" s="1" t="b">
        <v>0</v>
      </c>
      <c r="H135" s="29"/>
      <c r="I135" s="29"/>
      <c r="J135" s="29"/>
      <c r="K135" s="10"/>
      <c r="L135" s="1"/>
      <c r="M135" s="1" t="b">
        <v>0</v>
      </c>
      <c r="N135" s="1"/>
      <c r="O135" s="1" t="b">
        <v>0</v>
      </c>
      <c r="P135" s="10"/>
    </row>
    <row r="136" spans="1:16">
      <c r="A136" s="29" t="str">
        <f t="shared" si="0"/>
        <v/>
      </c>
      <c r="B136" s="30"/>
      <c r="C136" s="30" t="str">
        <f>IFERROR(VLOOKUP($B136,'Router Tracking'!A136:H1133,7,FALSE), "")</f>
        <v/>
      </c>
      <c r="D136" s="30" t="str">
        <f>IFERROR(VLOOKUP($B136,'Router Tracking'!$A$3:$H$1000,6,FALSE), "")</f>
        <v/>
      </c>
      <c r="E136" s="30" t="str">
        <f>IFERROR(VLOOKUP($B136,'Router Tracking'!$A$3:$H$1000,4,FALSE), "")</f>
        <v/>
      </c>
      <c r="F136" s="1" t="b">
        <v>0</v>
      </c>
      <c r="H136" s="29"/>
      <c r="I136" s="29"/>
      <c r="J136" s="29"/>
      <c r="K136" s="10"/>
      <c r="L136" s="1"/>
      <c r="M136" s="1" t="b">
        <v>0</v>
      </c>
      <c r="N136" s="1"/>
      <c r="O136" s="1" t="b">
        <v>0</v>
      </c>
      <c r="P136" s="10"/>
    </row>
    <row r="137" spans="1:16">
      <c r="A137" s="29" t="str">
        <f t="shared" si="0"/>
        <v/>
      </c>
      <c r="B137" s="30"/>
      <c r="C137" s="30" t="str">
        <f>IFERROR(VLOOKUP($B137,'Router Tracking'!A137:H1134,7,FALSE), "")</f>
        <v/>
      </c>
      <c r="D137" s="30" t="str">
        <f>IFERROR(VLOOKUP($B137,'Router Tracking'!$A$3:$H$1000,6,FALSE), "")</f>
        <v/>
      </c>
      <c r="E137" s="30" t="str">
        <f>IFERROR(VLOOKUP($B137,'Router Tracking'!$A$3:$H$1000,4,FALSE), "")</f>
        <v/>
      </c>
      <c r="F137" s="1" t="b">
        <v>0</v>
      </c>
      <c r="H137" s="29"/>
      <c r="I137" s="29"/>
      <c r="J137" s="29"/>
      <c r="K137" s="10"/>
      <c r="L137" s="1"/>
      <c r="M137" s="1" t="b">
        <v>0</v>
      </c>
      <c r="N137" s="1"/>
      <c r="O137" s="1" t="b">
        <v>0</v>
      </c>
      <c r="P137" s="10"/>
    </row>
    <row r="138" spans="1:16">
      <c r="A138" s="29" t="str">
        <f t="shared" si="0"/>
        <v/>
      </c>
      <c r="B138" s="30"/>
      <c r="C138" s="30" t="str">
        <f>IFERROR(VLOOKUP($B138,'Router Tracking'!A138:H1135,7,FALSE), "")</f>
        <v/>
      </c>
      <c r="D138" s="30" t="str">
        <f>IFERROR(VLOOKUP($B138,'Router Tracking'!$A$3:$H$1000,6,FALSE), "")</f>
        <v/>
      </c>
      <c r="E138" s="30" t="str">
        <f>IFERROR(VLOOKUP($B138,'Router Tracking'!$A$3:$H$1000,4,FALSE), "")</f>
        <v/>
      </c>
      <c r="F138" s="1" t="b">
        <v>0</v>
      </c>
      <c r="H138" s="29"/>
      <c r="I138" s="29"/>
      <c r="J138" s="29"/>
      <c r="K138" s="10"/>
      <c r="L138" s="1"/>
      <c r="M138" s="1" t="b">
        <v>0</v>
      </c>
      <c r="N138" s="1"/>
      <c r="O138" s="1" t="b">
        <v>0</v>
      </c>
      <c r="P138" s="10"/>
    </row>
    <row r="139" spans="1:16">
      <c r="A139" s="29" t="str">
        <f t="shared" si="0"/>
        <v/>
      </c>
      <c r="B139" s="30"/>
      <c r="C139" s="30" t="str">
        <f>IFERROR(VLOOKUP($B139,'Router Tracking'!A139:H1136,7,FALSE), "")</f>
        <v/>
      </c>
      <c r="D139" s="30" t="str">
        <f>IFERROR(VLOOKUP($B139,'Router Tracking'!$A$3:$H$1000,6,FALSE), "")</f>
        <v/>
      </c>
      <c r="E139" s="30" t="str">
        <f>IFERROR(VLOOKUP($B139,'Router Tracking'!$A$3:$H$1000,4,FALSE), "")</f>
        <v/>
      </c>
      <c r="F139" s="1" t="b">
        <v>0</v>
      </c>
      <c r="H139" s="29"/>
      <c r="I139" s="29"/>
      <c r="J139" s="29"/>
      <c r="K139" s="10"/>
      <c r="L139" s="1"/>
      <c r="M139" s="1" t="b">
        <v>0</v>
      </c>
      <c r="N139" s="1"/>
      <c r="O139" s="1" t="b">
        <v>0</v>
      </c>
      <c r="P139" s="10"/>
    </row>
    <row r="140" spans="1:16">
      <c r="A140" s="29" t="str">
        <f t="shared" si="0"/>
        <v/>
      </c>
      <c r="B140" s="30"/>
      <c r="C140" s="30" t="str">
        <f>IFERROR(VLOOKUP($B140,'Router Tracking'!A140:H1137,7,FALSE), "")</f>
        <v/>
      </c>
      <c r="D140" s="30" t="str">
        <f>IFERROR(VLOOKUP($B140,'Router Tracking'!$A$3:$H$1000,6,FALSE), "")</f>
        <v/>
      </c>
      <c r="E140" s="30" t="str">
        <f>IFERROR(VLOOKUP($B140,'Router Tracking'!$A$3:$H$1000,4,FALSE), "")</f>
        <v/>
      </c>
      <c r="F140" s="1" t="b">
        <v>0</v>
      </c>
      <c r="H140" s="29"/>
      <c r="I140" s="29"/>
      <c r="J140" s="29"/>
      <c r="K140" s="10"/>
      <c r="L140" s="1"/>
      <c r="M140" s="1" t="b">
        <v>0</v>
      </c>
      <c r="N140" s="1"/>
      <c r="O140" s="1" t="b">
        <v>0</v>
      </c>
      <c r="P140" s="10"/>
    </row>
    <row r="141" spans="1:16">
      <c r="A141" s="29" t="str">
        <f t="shared" si="0"/>
        <v/>
      </c>
      <c r="B141" s="30"/>
      <c r="C141" s="30" t="str">
        <f>IFERROR(VLOOKUP($B141,'Router Tracking'!A141:H1138,7,FALSE), "")</f>
        <v/>
      </c>
      <c r="D141" s="30" t="str">
        <f>IFERROR(VLOOKUP($B141,'Router Tracking'!$A$3:$H$1000,6,FALSE), "")</f>
        <v/>
      </c>
      <c r="E141" s="30" t="str">
        <f>IFERROR(VLOOKUP($B141,'Router Tracking'!$A$3:$H$1000,4,FALSE), "")</f>
        <v/>
      </c>
      <c r="F141" s="1" t="b">
        <v>0</v>
      </c>
      <c r="H141" s="29"/>
      <c r="I141" s="29"/>
      <c r="J141" s="29"/>
      <c r="K141" s="10"/>
      <c r="L141" s="1"/>
      <c r="M141" s="1" t="b">
        <v>0</v>
      </c>
      <c r="N141" s="1"/>
      <c r="O141" s="1" t="b">
        <v>0</v>
      </c>
      <c r="P141" s="10"/>
    </row>
    <row r="142" spans="1:16">
      <c r="A142" s="29" t="str">
        <f t="shared" si="0"/>
        <v/>
      </c>
      <c r="B142" s="30"/>
      <c r="C142" s="30" t="str">
        <f>IFERROR(VLOOKUP($B142,'Router Tracking'!A142:H1139,7,FALSE), "")</f>
        <v/>
      </c>
      <c r="D142" s="30" t="str">
        <f>IFERROR(VLOOKUP($B142,'Router Tracking'!$A$3:$H$1000,6,FALSE), "")</f>
        <v/>
      </c>
      <c r="E142" s="30" t="str">
        <f>IFERROR(VLOOKUP($B142,'Router Tracking'!$A$3:$H$1000,4,FALSE), "")</f>
        <v/>
      </c>
      <c r="F142" s="1" t="b">
        <v>0</v>
      </c>
      <c r="H142" s="29"/>
      <c r="I142" s="29"/>
      <c r="J142" s="29"/>
      <c r="K142" s="10"/>
      <c r="L142" s="1"/>
      <c r="M142" s="1" t="b">
        <v>0</v>
      </c>
      <c r="N142" s="1"/>
      <c r="O142" s="1" t="b">
        <v>0</v>
      </c>
      <c r="P142" s="10"/>
    </row>
    <row r="143" spans="1:16">
      <c r="A143" s="29" t="str">
        <f t="shared" si="0"/>
        <v/>
      </c>
      <c r="B143" s="30"/>
      <c r="C143" s="30" t="str">
        <f>IFERROR(VLOOKUP($B143,'Router Tracking'!A143:H1140,7,FALSE), "")</f>
        <v/>
      </c>
      <c r="D143" s="30" t="str">
        <f>IFERROR(VLOOKUP($B143,'Router Tracking'!$A$3:$H$1000,6,FALSE), "")</f>
        <v/>
      </c>
      <c r="E143" s="30" t="str">
        <f>IFERROR(VLOOKUP($B143,'Router Tracking'!$A$3:$H$1000,4,FALSE), "")</f>
        <v/>
      </c>
      <c r="F143" s="1" t="b">
        <v>0</v>
      </c>
      <c r="H143" s="29"/>
      <c r="I143" s="29"/>
      <c r="J143" s="29"/>
      <c r="K143" s="10"/>
      <c r="L143" s="1"/>
      <c r="M143" s="1" t="b">
        <v>0</v>
      </c>
      <c r="N143" s="1"/>
      <c r="O143" s="1" t="b">
        <v>0</v>
      </c>
      <c r="P143" s="10"/>
    </row>
    <row r="144" spans="1:16">
      <c r="A144" s="29" t="str">
        <f t="shared" si="0"/>
        <v/>
      </c>
      <c r="B144" s="30"/>
      <c r="C144" s="30" t="str">
        <f>IFERROR(VLOOKUP($B144,'Router Tracking'!A144:H1141,7,FALSE), "")</f>
        <v/>
      </c>
      <c r="D144" s="30" t="str">
        <f>IFERROR(VLOOKUP($B144,'Router Tracking'!$A$3:$H$1000,6,FALSE), "")</f>
        <v/>
      </c>
      <c r="E144" s="30" t="str">
        <f>IFERROR(VLOOKUP($B144,'Router Tracking'!$A$3:$H$1000,4,FALSE), "")</f>
        <v/>
      </c>
      <c r="F144" s="1" t="b">
        <v>0</v>
      </c>
      <c r="H144" s="29"/>
      <c r="I144" s="29"/>
      <c r="J144" s="29"/>
      <c r="K144" s="10"/>
      <c r="L144" s="1"/>
      <c r="M144" s="1" t="b">
        <v>0</v>
      </c>
      <c r="N144" s="1"/>
      <c r="O144" s="1" t="b">
        <v>0</v>
      </c>
      <c r="P144" s="10"/>
    </row>
    <row r="145" spans="1:16">
      <c r="A145" s="29" t="str">
        <f t="shared" si="0"/>
        <v/>
      </c>
      <c r="B145" s="30"/>
      <c r="C145" s="30" t="str">
        <f>IFERROR(VLOOKUP($B145,'Router Tracking'!A145:H1142,7,FALSE), "")</f>
        <v/>
      </c>
      <c r="D145" s="30" t="str">
        <f>IFERROR(VLOOKUP($B145,'Router Tracking'!$A$3:$H$1000,6,FALSE), "")</f>
        <v/>
      </c>
      <c r="E145" s="30" t="str">
        <f>IFERROR(VLOOKUP($B145,'Router Tracking'!$A$3:$H$1000,4,FALSE), "")</f>
        <v/>
      </c>
      <c r="F145" s="1" t="b">
        <v>0</v>
      </c>
      <c r="H145" s="29"/>
      <c r="I145" s="29"/>
      <c r="J145" s="29"/>
      <c r="K145" s="10"/>
      <c r="L145" s="1"/>
      <c r="M145" s="1" t="b">
        <v>0</v>
      </c>
      <c r="N145" s="1"/>
      <c r="O145" s="1" t="b">
        <v>0</v>
      </c>
      <c r="P145" s="10"/>
    </row>
    <row r="146" spans="1:16">
      <c r="A146" s="29" t="str">
        <f t="shared" si="0"/>
        <v/>
      </c>
      <c r="B146" s="30"/>
      <c r="C146" s="30" t="str">
        <f>IFERROR(VLOOKUP($B146,'Router Tracking'!A146:H1143,7,FALSE), "")</f>
        <v/>
      </c>
      <c r="D146" s="30" t="str">
        <f>IFERROR(VLOOKUP($B146,'Router Tracking'!$A$3:$H$1000,6,FALSE), "")</f>
        <v/>
      </c>
      <c r="E146" s="30" t="str">
        <f>IFERROR(VLOOKUP($B146,'Router Tracking'!$A$3:$H$1000,4,FALSE), "")</f>
        <v/>
      </c>
      <c r="F146" s="1" t="b">
        <v>0</v>
      </c>
      <c r="H146" s="29"/>
      <c r="I146" s="29"/>
      <c r="J146" s="29"/>
      <c r="K146" s="10"/>
      <c r="L146" s="1"/>
      <c r="M146" s="1" t="b">
        <v>0</v>
      </c>
      <c r="N146" s="1"/>
      <c r="O146" s="1" t="b">
        <v>0</v>
      </c>
      <c r="P146" s="10"/>
    </row>
    <row r="147" spans="1:16">
      <c r="A147" s="29" t="str">
        <f t="shared" si="0"/>
        <v/>
      </c>
      <c r="B147" s="30"/>
      <c r="C147" s="30" t="str">
        <f>IFERROR(VLOOKUP($B147,'Router Tracking'!A147:H1144,7,FALSE), "")</f>
        <v/>
      </c>
      <c r="D147" s="30" t="str">
        <f>IFERROR(VLOOKUP($B147,'Router Tracking'!$A$3:$H$1000,6,FALSE), "")</f>
        <v/>
      </c>
      <c r="E147" s="30" t="str">
        <f>IFERROR(VLOOKUP($B147,'Router Tracking'!$A$3:$H$1000,4,FALSE), "")</f>
        <v/>
      </c>
      <c r="F147" s="1" t="b">
        <v>0</v>
      </c>
      <c r="H147" s="29"/>
      <c r="I147" s="29"/>
      <c r="J147" s="29"/>
      <c r="K147" s="10"/>
      <c r="L147" s="1"/>
      <c r="M147" s="1" t="b">
        <v>0</v>
      </c>
      <c r="N147" s="1"/>
      <c r="O147" s="1" t="b">
        <v>0</v>
      </c>
      <c r="P147" s="10"/>
    </row>
    <row r="148" spans="1:16">
      <c r="A148" s="29" t="str">
        <f t="shared" si="0"/>
        <v/>
      </c>
      <c r="B148" s="30"/>
      <c r="C148" s="30" t="str">
        <f>IFERROR(VLOOKUP($B148,'Router Tracking'!A148:H1145,7,FALSE), "")</f>
        <v/>
      </c>
      <c r="D148" s="30" t="str">
        <f>IFERROR(VLOOKUP($B148,'Router Tracking'!$A$3:$H$1000,6,FALSE), "")</f>
        <v/>
      </c>
      <c r="E148" s="30" t="str">
        <f>IFERROR(VLOOKUP($B148,'Router Tracking'!$A$3:$H$1000,4,FALSE), "")</f>
        <v/>
      </c>
      <c r="F148" s="1" t="b">
        <v>0</v>
      </c>
      <c r="H148" s="29"/>
      <c r="I148" s="29"/>
      <c r="J148" s="29"/>
      <c r="K148" s="10"/>
      <c r="L148" s="1"/>
      <c r="M148" s="1" t="b">
        <v>0</v>
      </c>
      <c r="N148" s="1"/>
      <c r="O148" s="1" t="b">
        <v>0</v>
      </c>
      <c r="P148" s="10"/>
    </row>
    <row r="149" spans="1:16">
      <c r="A149" s="29" t="str">
        <f t="shared" si="0"/>
        <v/>
      </c>
      <c r="B149" s="30"/>
      <c r="C149" s="30" t="str">
        <f>IFERROR(VLOOKUP($B149,'Router Tracking'!A149:H1146,7,FALSE), "")</f>
        <v/>
      </c>
      <c r="D149" s="30" t="str">
        <f>IFERROR(VLOOKUP($B149,'Router Tracking'!$A$3:$H$1000,6,FALSE), "")</f>
        <v/>
      </c>
      <c r="E149" s="30" t="str">
        <f>IFERROR(VLOOKUP($B149,'Router Tracking'!$A$3:$H$1000,4,FALSE), "")</f>
        <v/>
      </c>
      <c r="F149" s="1" t="b">
        <v>0</v>
      </c>
      <c r="H149" s="29"/>
      <c r="I149" s="29"/>
      <c r="J149" s="29"/>
      <c r="K149" s="10"/>
      <c r="L149" s="1"/>
      <c r="M149" s="1" t="b">
        <v>0</v>
      </c>
      <c r="N149" s="1"/>
      <c r="O149" s="1" t="b">
        <v>0</v>
      </c>
      <c r="P149" s="10"/>
    </row>
    <row r="150" spans="1:16">
      <c r="A150" s="29" t="str">
        <f t="shared" si="0"/>
        <v/>
      </c>
      <c r="B150" s="30"/>
      <c r="C150" s="30" t="str">
        <f>IFERROR(VLOOKUP($B150,'Router Tracking'!A150:H1147,7,FALSE), "")</f>
        <v/>
      </c>
      <c r="D150" s="30" t="str">
        <f>IFERROR(VLOOKUP($B150,'Router Tracking'!$A$3:$H$1000,6,FALSE), "")</f>
        <v/>
      </c>
      <c r="E150" s="30" t="str">
        <f>IFERROR(VLOOKUP($B150,'Router Tracking'!$A$3:$H$1000,4,FALSE), "")</f>
        <v/>
      </c>
      <c r="F150" s="1" t="b">
        <v>0</v>
      </c>
      <c r="H150" s="29"/>
      <c r="I150" s="29"/>
      <c r="J150" s="29"/>
      <c r="K150" s="10"/>
      <c r="L150" s="1"/>
      <c r="M150" s="1" t="b">
        <v>0</v>
      </c>
      <c r="N150" s="1"/>
      <c r="O150" s="1" t="b">
        <v>0</v>
      </c>
      <c r="P150" s="10"/>
    </row>
    <row r="151" spans="1:16">
      <c r="A151" s="29" t="str">
        <f t="shared" si="0"/>
        <v/>
      </c>
      <c r="B151" s="30"/>
      <c r="C151" s="30" t="str">
        <f>IFERROR(VLOOKUP($B151,'Router Tracking'!A151:H1148,7,FALSE), "")</f>
        <v/>
      </c>
      <c r="D151" s="30" t="str">
        <f>IFERROR(VLOOKUP($B151,'Router Tracking'!$A$3:$H$1000,6,FALSE), "")</f>
        <v/>
      </c>
      <c r="E151" s="30" t="str">
        <f>IFERROR(VLOOKUP($B151,'Router Tracking'!$A$3:$H$1000,4,FALSE), "")</f>
        <v/>
      </c>
      <c r="F151" s="1" t="b">
        <v>0</v>
      </c>
      <c r="H151" s="29"/>
      <c r="I151" s="29"/>
      <c r="J151" s="29"/>
      <c r="K151" s="10"/>
      <c r="L151" s="1"/>
      <c r="M151" s="1" t="b">
        <v>0</v>
      </c>
      <c r="N151" s="1"/>
      <c r="O151" s="1" t="b">
        <v>0</v>
      </c>
      <c r="P151" s="10"/>
    </row>
    <row r="152" spans="1:16">
      <c r="A152" s="29" t="str">
        <f t="shared" si="0"/>
        <v/>
      </c>
      <c r="B152" s="30"/>
      <c r="C152" s="30" t="str">
        <f>IFERROR(VLOOKUP($B152,'Router Tracking'!A152:H1149,7,FALSE), "")</f>
        <v/>
      </c>
      <c r="D152" s="30" t="str">
        <f>IFERROR(VLOOKUP($B152,'Router Tracking'!$A$3:$H$1000,6,FALSE), "")</f>
        <v/>
      </c>
      <c r="E152" s="30" t="str">
        <f>IFERROR(VLOOKUP($B152,'Router Tracking'!$A$3:$H$1000,4,FALSE), "")</f>
        <v/>
      </c>
      <c r="F152" s="1" t="b">
        <v>0</v>
      </c>
      <c r="H152" s="29"/>
      <c r="I152" s="29"/>
      <c r="J152" s="29"/>
      <c r="K152" s="10"/>
      <c r="L152" s="1"/>
      <c r="M152" s="1" t="b">
        <v>0</v>
      </c>
      <c r="N152" s="1"/>
      <c r="O152" s="1" t="b">
        <v>0</v>
      </c>
      <c r="P152" s="10"/>
    </row>
    <row r="153" spans="1:16">
      <c r="A153" s="29" t="str">
        <f t="shared" si="0"/>
        <v/>
      </c>
      <c r="B153" s="30"/>
      <c r="C153" s="30" t="str">
        <f>IFERROR(VLOOKUP($B153,'Router Tracking'!A153:H1150,7,FALSE), "")</f>
        <v/>
      </c>
      <c r="D153" s="30" t="str">
        <f>IFERROR(VLOOKUP($B153,'Router Tracking'!$A$3:$H$1000,6,FALSE), "")</f>
        <v/>
      </c>
      <c r="E153" s="30" t="str">
        <f>IFERROR(VLOOKUP($B153,'Router Tracking'!$A$3:$H$1000,4,FALSE), "")</f>
        <v/>
      </c>
      <c r="F153" s="1" t="b">
        <v>0</v>
      </c>
      <c r="H153" s="29"/>
      <c r="I153" s="29"/>
      <c r="J153" s="29"/>
      <c r="K153" s="10"/>
      <c r="L153" s="1"/>
      <c r="M153" s="1" t="b">
        <v>0</v>
      </c>
      <c r="N153" s="1"/>
      <c r="O153" s="1" t="b">
        <v>0</v>
      </c>
      <c r="P153" s="10"/>
    </row>
    <row r="154" spans="1:16">
      <c r="A154" s="29" t="str">
        <f t="shared" si="0"/>
        <v/>
      </c>
      <c r="B154" s="30"/>
      <c r="C154" s="30" t="str">
        <f>IFERROR(VLOOKUP($B154,'Router Tracking'!A154:H1151,7,FALSE), "")</f>
        <v/>
      </c>
      <c r="D154" s="30" t="str">
        <f>IFERROR(VLOOKUP($B154,'Router Tracking'!$A$3:$H$1000,6,FALSE), "")</f>
        <v/>
      </c>
      <c r="E154" s="30" t="str">
        <f>IFERROR(VLOOKUP($B154,'Router Tracking'!$A$3:$H$1000,4,FALSE), "")</f>
        <v/>
      </c>
      <c r="F154" s="1" t="b">
        <v>0</v>
      </c>
      <c r="H154" s="29"/>
      <c r="I154" s="29"/>
      <c r="J154" s="29"/>
      <c r="K154" s="10"/>
      <c r="L154" s="1"/>
      <c r="M154" s="1" t="b">
        <v>0</v>
      </c>
      <c r="N154" s="1"/>
      <c r="O154" s="1" t="b">
        <v>0</v>
      </c>
      <c r="P154" s="10"/>
    </row>
    <row r="155" spans="1:16">
      <c r="A155" s="29" t="str">
        <f t="shared" si="0"/>
        <v/>
      </c>
      <c r="B155" s="30"/>
      <c r="C155" s="30" t="str">
        <f>IFERROR(VLOOKUP($B155,'Router Tracking'!A155:H1152,7,FALSE), "")</f>
        <v/>
      </c>
      <c r="D155" s="30" t="str">
        <f>IFERROR(VLOOKUP($B155,'Router Tracking'!$A$3:$H$1000,6,FALSE), "")</f>
        <v/>
      </c>
      <c r="E155" s="30" t="str">
        <f>IFERROR(VLOOKUP($B155,'Router Tracking'!$A$3:$H$1000,4,FALSE), "")</f>
        <v/>
      </c>
      <c r="F155" s="1" t="b">
        <v>0</v>
      </c>
      <c r="H155" s="29"/>
      <c r="I155" s="29"/>
      <c r="J155" s="29"/>
      <c r="K155" s="10"/>
      <c r="L155" s="1"/>
      <c r="M155" s="1" t="b">
        <v>0</v>
      </c>
      <c r="N155" s="1"/>
      <c r="O155" s="1" t="b">
        <v>0</v>
      </c>
      <c r="P155" s="10"/>
    </row>
    <row r="156" spans="1:16">
      <c r="A156" s="29" t="str">
        <f t="shared" si="0"/>
        <v/>
      </c>
      <c r="B156" s="30"/>
      <c r="C156" s="30" t="str">
        <f>IFERROR(VLOOKUP($B156,'Router Tracking'!A156:H1153,7,FALSE), "")</f>
        <v/>
      </c>
      <c r="D156" s="30" t="str">
        <f>IFERROR(VLOOKUP($B156,'Router Tracking'!$A$3:$H$1000,6,FALSE), "")</f>
        <v/>
      </c>
      <c r="E156" s="30" t="str">
        <f>IFERROR(VLOOKUP($B156,'Router Tracking'!$A$3:$H$1000,4,FALSE), "")</f>
        <v/>
      </c>
      <c r="F156" s="1" t="b">
        <v>0</v>
      </c>
      <c r="H156" s="29"/>
      <c r="I156" s="29"/>
      <c r="J156" s="29"/>
      <c r="K156" s="10"/>
      <c r="L156" s="1"/>
      <c r="M156" s="1" t="b">
        <v>0</v>
      </c>
      <c r="N156" s="1"/>
      <c r="O156" s="1" t="b">
        <v>0</v>
      </c>
      <c r="P156" s="10"/>
    </row>
    <row r="157" spans="1:16">
      <c r="A157" s="29" t="str">
        <f t="shared" si="0"/>
        <v/>
      </c>
      <c r="B157" s="30"/>
      <c r="C157" s="30" t="str">
        <f>IFERROR(VLOOKUP($B157,'Router Tracking'!A157:H1154,7,FALSE), "")</f>
        <v/>
      </c>
      <c r="D157" s="30" t="str">
        <f>IFERROR(VLOOKUP($B157,'Router Tracking'!$A$3:$H$1000,6,FALSE), "")</f>
        <v/>
      </c>
      <c r="E157" s="30" t="str">
        <f>IFERROR(VLOOKUP($B157,'Router Tracking'!$A$3:$H$1000,4,FALSE), "")</f>
        <v/>
      </c>
      <c r="F157" s="1" t="b">
        <v>0</v>
      </c>
      <c r="H157" s="29"/>
      <c r="I157" s="29"/>
      <c r="J157" s="29"/>
      <c r="K157" s="10"/>
      <c r="L157" s="1"/>
      <c r="M157" s="1" t="b">
        <v>0</v>
      </c>
      <c r="N157" s="1"/>
      <c r="O157" s="1" t="b">
        <v>0</v>
      </c>
      <c r="P157" s="10"/>
    </row>
    <row r="158" spans="1:16">
      <c r="A158" s="29" t="str">
        <f t="shared" si="0"/>
        <v/>
      </c>
      <c r="B158" s="30"/>
      <c r="C158" s="30" t="str">
        <f>IFERROR(VLOOKUP($B158,'Router Tracking'!A158:H1155,7,FALSE), "")</f>
        <v/>
      </c>
      <c r="D158" s="30" t="str">
        <f>IFERROR(VLOOKUP($B158,'Router Tracking'!$A$3:$H$1000,6,FALSE), "")</f>
        <v/>
      </c>
      <c r="E158" s="30" t="str">
        <f>IFERROR(VLOOKUP($B158,'Router Tracking'!$A$3:$H$1000,4,FALSE), "")</f>
        <v/>
      </c>
      <c r="F158" s="1" t="b">
        <v>0</v>
      </c>
      <c r="H158" s="29"/>
      <c r="I158" s="29"/>
      <c r="J158" s="29"/>
      <c r="K158" s="10"/>
      <c r="L158" s="1"/>
      <c r="M158" s="1" t="b">
        <v>0</v>
      </c>
      <c r="N158" s="1"/>
      <c r="O158" s="1" t="b">
        <v>0</v>
      </c>
      <c r="P158" s="10"/>
    </row>
    <row r="159" spans="1:16">
      <c r="A159" s="29" t="str">
        <f t="shared" si="0"/>
        <v/>
      </c>
      <c r="B159" s="30"/>
      <c r="C159" s="30" t="str">
        <f>IFERROR(VLOOKUP($B159,'Router Tracking'!A159:H1156,7,FALSE), "")</f>
        <v/>
      </c>
      <c r="D159" s="30" t="str">
        <f>IFERROR(VLOOKUP($B159,'Router Tracking'!$A$3:$H$1000,6,FALSE), "")</f>
        <v/>
      </c>
      <c r="E159" s="30" t="str">
        <f>IFERROR(VLOOKUP($B159,'Router Tracking'!$A$3:$H$1000,4,FALSE), "")</f>
        <v/>
      </c>
      <c r="F159" s="1" t="b">
        <v>0</v>
      </c>
      <c r="H159" s="29"/>
      <c r="I159" s="29"/>
      <c r="J159" s="29"/>
      <c r="K159" s="10"/>
      <c r="L159" s="1"/>
      <c r="M159" s="1" t="b">
        <v>0</v>
      </c>
      <c r="N159" s="1"/>
      <c r="O159" s="1" t="b">
        <v>0</v>
      </c>
      <c r="P159" s="10"/>
    </row>
    <row r="160" spans="1:16">
      <c r="A160" s="29" t="str">
        <f t="shared" si="0"/>
        <v/>
      </c>
      <c r="B160" s="30"/>
      <c r="C160" s="30" t="str">
        <f>IFERROR(VLOOKUP($B160,'Router Tracking'!A160:H1157,7,FALSE), "")</f>
        <v/>
      </c>
      <c r="D160" s="30" t="str">
        <f>IFERROR(VLOOKUP($B160,'Router Tracking'!$A$3:$H$1000,6,FALSE), "")</f>
        <v/>
      </c>
      <c r="E160" s="30" t="str">
        <f>IFERROR(VLOOKUP($B160,'Router Tracking'!$A$3:$H$1000,4,FALSE), "")</f>
        <v/>
      </c>
      <c r="F160" s="1" t="b">
        <v>0</v>
      </c>
      <c r="H160" s="29"/>
      <c r="I160" s="29"/>
      <c r="J160" s="29"/>
      <c r="K160" s="10"/>
      <c r="L160" s="1"/>
      <c r="M160" s="1" t="b">
        <v>0</v>
      </c>
      <c r="N160" s="1"/>
      <c r="O160" s="1" t="b">
        <v>0</v>
      </c>
      <c r="P160" s="10"/>
    </row>
    <row r="161" spans="1:16">
      <c r="A161" s="29" t="str">
        <f t="shared" si="0"/>
        <v/>
      </c>
      <c r="B161" s="30"/>
      <c r="C161" s="30" t="str">
        <f>IFERROR(VLOOKUP($B161,'Router Tracking'!A161:H1158,7,FALSE), "")</f>
        <v/>
      </c>
      <c r="D161" s="30" t="str">
        <f>IFERROR(VLOOKUP($B161,'Router Tracking'!$A$3:$H$1000,6,FALSE), "")</f>
        <v/>
      </c>
      <c r="E161" s="30" t="str">
        <f>IFERROR(VLOOKUP($B161,'Router Tracking'!$A$3:$H$1000,4,FALSE), "")</f>
        <v/>
      </c>
      <c r="F161" s="1" t="b">
        <v>0</v>
      </c>
      <c r="H161" s="29"/>
      <c r="I161" s="29"/>
      <c r="J161" s="29"/>
      <c r="K161" s="10"/>
      <c r="L161" s="1"/>
      <c r="M161" s="1" t="b">
        <v>0</v>
      </c>
      <c r="N161" s="1"/>
      <c r="O161" s="1" t="b">
        <v>0</v>
      </c>
      <c r="P161" s="10"/>
    </row>
    <row r="162" spans="1:16">
      <c r="A162" s="29" t="str">
        <f t="shared" si="0"/>
        <v/>
      </c>
      <c r="B162" s="30"/>
      <c r="C162" s="30" t="str">
        <f>IFERROR(VLOOKUP($B162,'Router Tracking'!A162:H1159,7,FALSE), "")</f>
        <v/>
      </c>
      <c r="D162" s="30" t="str">
        <f>IFERROR(VLOOKUP($B162,'Router Tracking'!$A$3:$H$1000,6,FALSE), "")</f>
        <v/>
      </c>
      <c r="E162" s="30" t="str">
        <f>IFERROR(VLOOKUP($B162,'Router Tracking'!$A$3:$H$1000,4,FALSE), "")</f>
        <v/>
      </c>
      <c r="F162" s="1" t="b">
        <v>0</v>
      </c>
      <c r="H162" s="29"/>
      <c r="I162" s="29"/>
      <c r="J162" s="29"/>
      <c r="K162" s="10"/>
      <c r="L162" s="1"/>
      <c r="M162" s="1" t="b">
        <v>0</v>
      </c>
      <c r="N162" s="1"/>
      <c r="O162" s="1" t="b">
        <v>0</v>
      </c>
      <c r="P162" s="10"/>
    </row>
    <row r="163" spans="1:16">
      <c r="A163" s="29" t="str">
        <f t="shared" si="0"/>
        <v/>
      </c>
      <c r="B163" s="30"/>
      <c r="C163" s="30" t="str">
        <f>IFERROR(VLOOKUP($B163,'Router Tracking'!A163:H1160,7,FALSE), "")</f>
        <v/>
      </c>
      <c r="D163" s="30" t="str">
        <f>IFERROR(VLOOKUP($B163,'Router Tracking'!$A$3:$H$1000,6,FALSE), "")</f>
        <v/>
      </c>
      <c r="E163" s="30" t="str">
        <f>IFERROR(VLOOKUP($B163,'Router Tracking'!$A$3:$H$1000,4,FALSE), "")</f>
        <v/>
      </c>
      <c r="F163" s="1" t="b">
        <v>0</v>
      </c>
      <c r="H163" s="29"/>
      <c r="I163" s="29"/>
      <c r="J163" s="29"/>
      <c r="K163" s="10"/>
      <c r="L163" s="1"/>
      <c r="M163" s="1" t="b">
        <v>0</v>
      </c>
      <c r="N163" s="1"/>
      <c r="O163" s="1" t="b">
        <v>0</v>
      </c>
      <c r="P163" s="10"/>
    </row>
    <row r="164" spans="1:16">
      <c r="A164" s="29" t="str">
        <f t="shared" si="0"/>
        <v/>
      </c>
      <c r="B164" s="30"/>
      <c r="C164" s="30" t="str">
        <f>IFERROR(VLOOKUP($B164,'Router Tracking'!A164:H1161,7,FALSE), "")</f>
        <v/>
      </c>
      <c r="D164" s="30" t="str">
        <f>IFERROR(VLOOKUP($B164,'Router Tracking'!$A$3:$H$1000,6,FALSE), "")</f>
        <v/>
      </c>
      <c r="E164" s="30" t="str">
        <f>IFERROR(VLOOKUP($B164,'Router Tracking'!$A$3:$H$1000,4,FALSE), "")</f>
        <v/>
      </c>
      <c r="F164" s="1" t="b">
        <v>0</v>
      </c>
      <c r="H164" s="29"/>
      <c r="I164" s="29"/>
      <c r="J164" s="29"/>
      <c r="K164" s="10"/>
      <c r="L164" s="1"/>
      <c r="M164" s="1" t="b">
        <v>0</v>
      </c>
      <c r="N164" s="1"/>
      <c r="O164" s="1" t="b">
        <v>0</v>
      </c>
      <c r="P164" s="10"/>
    </row>
    <row r="165" spans="1:16">
      <c r="A165" s="29" t="str">
        <f t="shared" si="0"/>
        <v/>
      </c>
      <c r="B165" s="30"/>
      <c r="C165" s="30" t="str">
        <f>IFERROR(VLOOKUP($B165,'Router Tracking'!A165:H1162,7,FALSE), "")</f>
        <v/>
      </c>
      <c r="D165" s="30" t="str">
        <f>IFERROR(VLOOKUP($B165,'Router Tracking'!$A$3:$H$1000,6,FALSE), "")</f>
        <v/>
      </c>
      <c r="E165" s="30" t="str">
        <f>IFERROR(VLOOKUP($B165,'Router Tracking'!$A$3:$H$1000,4,FALSE), "")</f>
        <v/>
      </c>
      <c r="F165" s="1" t="b">
        <v>0</v>
      </c>
      <c r="H165" s="29"/>
      <c r="I165" s="29"/>
      <c r="J165" s="29"/>
      <c r="K165" s="10"/>
      <c r="L165" s="1"/>
      <c r="M165" s="1" t="b">
        <v>0</v>
      </c>
      <c r="N165" s="1"/>
      <c r="O165" s="1" t="b">
        <v>0</v>
      </c>
      <c r="P165" s="10"/>
    </row>
    <row r="166" spans="1:16">
      <c r="A166" s="29" t="str">
        <f t="shared" si="0"/>
        <v/>
      </c>
      <c r="B166" s="30"/>
      <c r="C166" s="30" t="str">
        <f>IFERROR(VLOOKUP($B166,'Router Tracking'!A166:H1163,7,FALSE), "")</f>
        <v/>
      </c>
      <c r="D166" s="30" t="str">
        <f>IFERROR(VLOOKUP($B166,'Router Tracking'!$A$3:$H$1000,6,FALSE), "")</f>
        <v/>
      </c>
      <c r="E166" s="30" t="str">
        <f>IFERROR(VLOOKUP($B166,'Router Tracking'!$A$3:$H$1000,4,FALSE), "")</f>
        <v/>
      </c>
      <c r="F166" s="1" t="b">
        <v>0</v>
      </c>
      <c r="H166" s="29"/>
      <c r="I166" s="29"/>
      <c r="J166" s="29"/>
      <c r="K166" s="10"/>
      <c r="L166" s="1"/>
      <c r="M166" s="1" t="b">
        <v>0</v>
      </c>
      <c r="N166" s="1"/>
      <c r="O166" s="1" t="b">
        <v>0</v>
      </c>
      <c r="P166" s="10"/>
    </row>
    <row r="167" spans="1:16">
      <c r="A167" s="29" t="str">
        <f t="shared" si="0"/>
        <v/>
      </c>
      <c r="B167" s="30"/>
      <c r="C167" s="30" t="str">
        <f>IFERROR(VLOOKUP($B167,'Router Tracking'!A167:H1164,7,FALSE), "")</f>
        <v/>
      </c>
      <c r="D167" s="30" t="str">
        <f>IFERROR(VLOOKUP($B167,'Router Tracking'!$A$3:$H$1000,6,FALSE), "")</f>
        <v/>
      </c>
      <c r="E167" s="30" t="str">
        <f>IFERROR(VLOOKUP($B167,'Router Tracking'!$A$3:$H$1000,4,FALSE), "")</f>
        <v/>
      </c>
      <c r="F167" s="1" t="b">
        <v>0</v>
      </c>
      <c r="H167" s="29"/>
      <c r="I167" s="29"/>
      <c r="J167" s="29"/>
      <c r="K167" s="10"/>
      <c r="L167" s="1"/>
      <c r="M167" s="1" t="b">
        <v>0</v>
      </c>
      <c r="N167" s="1"/>
      <c r="O167" s="1" t="b">
        <v>0</v>
      </c>
      <c r="P167" s="10"/>
    </row>
    <row r="168" spans="1:16">
      <c r="A168" s="29" t="str">
        <f t="shared" si="0"/>
        <v/>
      </c>
      <c r="B168" s="30"/>
      <c r="C168" s="30" t="str">
        <f>IFERROR(VLOOKUP($B168,'Router Tracking'!A168:H1165,7,FALSE), "")</f>
        <v/>
      </c>
      <c r="D168" s="30" t="str">
        <f>IFERROR(VLOOKUP($B168,'Router Tracking'!$A$3:$H$1000,6,FALSE), "")</f>
        <v/>
      </c>
      <c r="E168" s="30" t="str">
        <f>IFERROR(VLOOKUP($B168,'Router Tracking'!$A$3:$H$1000,4,FALSE), "")</f>
        <v/>
      </c>
      <c r="F168" s="1" t="b">
        <v>0</v>
      </c>
      <c r="H168" s="29"/>
      <c r="I168" s="29"/>
      <c r="J168" s="29"/>
      <c r="K168" s="10"/>
      <c r="L168" s="1"/>
      <c r="M168" s="1" t="b">
        <v>0</v>
      </c>
      <c r="N168" s="1"/>
      <c r="O168" s="1" t="b">
        <v>0</v>
      </c>
      <c r="P168" s="10"/>
    </row>
    <row r="169" spans="1:16">
      <c r="A169" s="29" t="str">
        <f t="shared" si="0"/>
        <v/>
      </c>
      <c r="B169" s="30"/>
      <c r="C169" s="30" t="str">
        <f>IFERROR(VLOOKUP($B169,'Router Tracking'!A169:H1166,7,FALSE), "")</f>
        <v/>
      </c>
      <c r="D169" s="30" t="str">
        <f>IFERROR(VLOOKUP($B169,'Router Tracking'!$A$3:$H$1000,6,FALSE), "")</f>
        <v/>
      </c>
      <c r="E169" s="30" t="str">
        <f>IFERROR(VLOOKUP($B169,'Router Tracking'!$A$3:$H$1000,4,FALSE), "")</f>
        <v/>
      </c>
      <c r="F169" s="1" t="b">
        <v>0</v>
      </c>
      <c r="H169" s="29"/>
      <c r="I169" s="29"/>
      <c r="J169" s="29"/>
      <c r="K169" s="10"/>
      <c r="L169" s="1"/>
      <c r="M169" s="1" t="b">
        <v>0</v>
      </c>
      <c r="N169" s="1"/>
      <c r="O169" s="1" t="b">
        <v>0</v>
      </c>
      <c r="P169" s="10"/>
    </row>
    <row r="170" spans="1:16">
      <c r="A170" s="29" t="str">
        <f t="shared" si="0"/>
        <v/>
      </c>
      <c r="B170" s="30"/>
      <c r="C170" s="30" t="str">
        <f>IFERROR(VLOOKUP($B170,'Router Tracking'!A170:H1167,7,FALSE), "")</f>
        <v/>
      </c>
      <c r="D170" s="30" t="str">
        <f>IFERROR(VLOOKUP($B170,'Router Tracking'!$A$3:$H$1000,6,FALSE), "")</f>
        <v/>
      </c>
      <c r="E170" s="30" t="str">
        <f>IFERROR(VLOOKUP($B170,'Router Tracking'!$A$3:$H$1000,4,FALSE), "")</f>
        <v/>
      </c>
      <c r="F170" s="1" t="b">
        <v>0</v>
      </c>
      <c r="H170" s="29"/>
      <c r="I170" s="29"/>
      <c r="J170" s="29"/>
      <c r="K170" s="10"/>
      <c r="L170" s="1"/>
      <c r="M170" s="1" t="b">
        <v>0</v>
      </c>
      <c r="N170" s="1"/>
      <c r="O170" s="1" t="b">
        <v>0</v>
      </c>
      <c r="P170" s="10"/>
    </row>
    <row r="171" spans="1:16">
      <c r="A171" s="29" t="str">
        <f t="shared" si="0"/>
        <v/>
      </c>
      <c r="B171" s="30"/>
      <c r="C171" s="30" t="str">
        <f>IFERROR(VLOOKUP($B171,'Router Tracking'!A171:H1168,7,FALSE), "")</f>
        <v/>
      </c>
      <c r="D171" s="30" t="str">
        <f>IFERROR(VLOOKUP($B171,'Router Tracking'!$A$3:$H$1000,6,FALSE), "")</f>
        <v/>
      </c>
      <c r="E171" s="30" t="str">
        <f>IFERROR(VLOOKUP($B171,'Router Tracking'!$A$3:$H$1000,4,FALSE), "")</f>
        <v/>
      </c>
      <c r="F171" s="1" t="b">
        <v>0</v>
      </c>
      <c r="H171" s="29"/>
      <c r="I171" s="29"/>
      <c r="J171" s="29"/>
      <c r="K171" s="10"/>
      <c r="L171" s="1"/>
      <c r="M171" s="1" t="b">
        <v>0</v>
      </c>
      <c r="N171" s="1"/>
      <c r="O171" s="1" t="b">
        <v>0</v>
      </c>
      <c r="P171" s="10"/>
    </row>
    <row r="172" spans="1:16">
      <c r="A172" s="29" t="str">
        <f t="shared" si="0"/>
        <v/>
      </c>
      <c r="B172" s="30"/>
      <c r="C172" s="30" t="str">
        <f>IFERROR(VLOOKUP($B172,'Router Tracking'!A172:H1169,7,FALSE), "")</f>
        <v/>
      </c>
      <c r="D172" s="30" t="str">
        <f>IFERROR(VLOOKUP($B172,'Router Tracking'!$A$3:$H$1000,6,FALSE), "")</f>
        <v/>
      </c>
      <c r="E172" s="30" t="str">
        <f>IFERROR(VLOOKUP($B172,'Router Tracking'!$A$3:$H$1000,4,FALSE), "")</f>
        <v/>
      </c>
      <c r="F172" s="1" t="b">
        <v>0</v>
      </c>
      <c r="H172" s="29"/>
      <c r="I172" s="29"/>
      <c r="J172" s="29"/>
      <c r="K172" s="10"/>
      <c r="L172" s="1"/>
      <c r="M172" s="1" t="b">
        <v>0</v>
      </c>
      <c r="N172" s="1"/>
      <c r="O172" s="1" t="b">
        <v>0</v>
      </c>
      <c r="P172" s="10"/>
    </row>
    <row r="173" spans="1:16">
      <c r="A173" s="29" t="str">
        <f t="shared" si="0"/>
        <v/>
      </c>
      <c r="B173" s="30"/>
      <c r="C173" s="30" t="str">
        <f>IFERROR(VLOOKUP($B173,'Router Tracking'!A173:H1170,7,FALSE), "")</f>
        <v/>
      </c>
      <c r="D173" s="30" t="str">
        <f>IFERROR(VLOOKUP($B173,'Router Tracking'!$A$3:$H$1000,6,FALSE), "")</f>
        <v/>
      </c>
      <c r="E173" s="30" t="str">
        <f>IFERROR(VLOOKUP($B173,'Router Tracking'!$A$3:$H$1000,4,FALSE), "")</f>
        <v/>
      </c>
      <c r="F173" s="1" t="b">
        <v>0</v>
      </c>
      <c r="H173" s="29"/>
      <c r="I173" s="29"/>
      <c r="J173" s="29"/>
      <c r="K173" s="10"/>
      <c r="L173" s="1"/>
      <c r="M173" s="1" t="b">
        <v>0</v>
      </c>
      <c r="N173" s="1"/>
      <c r="O173" s="1" t="b">
        <v>0</v>
      </c>
      <c r="P173" s="10"/>
    </row>
    <row r="174" spans="1:16">
      <c r="A174" s="29" t="str">
        <f t="shared" si="0"/>
        <v/>
      </c>
      <c r="B174" s="30"/>
      <c r="C174" s="30" t="str">
        <f>IFERROR(VLOOKUP($B174,'Router Tracking'!A174:H1171,7,FALSE), "")</f>
        <v/>
      </c>
      <c r="D174" s="30" t="str">
        <f>IFERROR(VLOOKUP($B174,'Router Tracking'!$A$3:$H$1000,6,FALSE), "")</f>
        <v/>
      </c>
      <c r="E174" s="30" t="str">
        <f>IFERROR(VLOOKUP($B174,'Router Tracking'!$A$3:$H$1000,4,FALSE), "")</f>
        <v/>
      </c>
      <c r="F174" s="1" t="b">
        <v>0</v>
      </c>
      <c r="H174" s="29"/>
      <c r="I174" s="29"/>
      <c r="J174" s="29"/>
      <c r="K174" s="10"/>
      <c r="L174" s="1"/>
      <c r="M174" s="1" t="b">
        <v>0</v>
      </c>
      <c r="N174" s="1"/>
      <c r="O174" s="1" t="b">
        <v>0</v>
      </c>
      <c r="P174" s="10"/>
    </row>
    <row r="175" spans="1:16">
      <c r="A175" s="29" t="str">
        <f t="shared" si="0"/>
        <v/>
      </c>
      <c r="B175" s="30"/>
      <c r="C175" s="30" t="str">
        <f>IFERROR(VLOOKUP($B175,'Router Tracking'!A175:H1172,7,FALSE), "")</f>
        <v/>
      </c>
      <c r="D175" s="30" t="str">
        <f>IFERROR(VLOOKUP($B175,'Router Tracking'!$A$3:$H$1000,6,FALSE), "")</f>
        <v/>
      </c>
      <c r="E175" s="30" t="str">
        <f>IFERROR(VLOOKUP($B175,'Router Tracking'!$A$3:$H$1000,4,FALSE), "")</f>
        <v/>
      </c>
      <c r="F175" s="1" t="b">
        <v>0</v>
      </c>
      <c r="H175" s="29"/>
      <c r="I175" s="29"/>
      <c r="J175" s="29"/>
      <c r="K175" s="10"/>
      <c r="L175" s="1"/>
      <c r="M175" s="1" t="b">
        <v>0</v>
      </c>
      <c r="N175" s="1"/>
      <c r="O175" s="1" t="b">
        <v>0</v>
      </c>
      <c r="P175" s="10"/>
    </row>
    <row r="176" spans="1:16">
      <c r="A176" s="29" t="str">
        <f t="shared" si="0"/>
        <v/>
      </c>
      <c r="B176" s="30"/>
      <c r="C176" s="30" t="str">
        <f>IFERROR(VLOOKUP($B176,'Router Tracking'!A176:H1173,7,FALSE), "")</f>
        <v/>
      </c>
      <c r="D176" s="30" t="str">
        <f>IFERROR(VLOOKUP($B176,'Router Tracking'!$A$3:$H$1000,6,FALSE), "")</f>
        <v/>
      </c>
      <c r="E176" s="30" t="str">
        <f>IFERROR(VLOOKUP($B176,'Router Tracking'!$A$3:$H$1000,4,FALSE), "")</f>
        <v/>
      </c>
      <c r="F176" s="1" t="b">
        <v>0</v>
      </c>
      <c r="H176" s="29"/>
      <c r="I176" s="29"/>
      <c r="J176" s="29"/>
      <c r="K176" s="10"/>
      <c r="L176" s="1"/>
      <c r="M176" s="1" t="b">
        <v>0</v>
      </c>
      <c r="N176" s="1"/>
      <c r="O176" s="1" t="b">
        <v>0</v>
      </c>
      <c r="P176" s="10"/>
    </row>
    <row r="177" spans="1:16">
      <c r="A177" s="29" t="str">
        <f t="shared" si="0"/>
        <v/>
      </c>
      <c r="B177" s="30"/>
      <c r="C177" s="30" t="str">
        <f>IFERROR(VLOOKUP($B177,'Router Tracking'!A177:H1174,7,FALSE), "")</f>
        <v/>
      </c>
      <c r="D177" s="30" t="str">
        <f>IFERROR(VLOOKUP($B177,'Router Tracking'!$A$3:$H$1000,6,FALSE), "")</f>
        <v/>
      </c>
      <c r="E177" s="30" t="str">
        <f>IFERROR(VLOOKUP($B177,'Router Tracking'!$A$3:$H$1000,4,FALSE), "")</f>
        <v/>
      </c>
      <c r="F177" s="1" t="b">
        <v>0</v>
      </c>
      <c r="H177" s="29"/>
      <c r="I177" s="29"/>
      <c r="J177" s="29"/>
      <c r="K177" s="10"/>
      <c r="L177" s="1"/>
      <c r="M177" s="1" t="b">
        <v>0</v>
      </c>
      <c r="N177" s="1"/>
      <c r="O177" s="1" t="b">
        <v>0</v>
      </c>
      <c r="P177" s="10"/>
    </row>
    <row r="178" spans="1:16">
      <c r="A178" s="29" t="str">
        <f t="shared" si="0"/>
        <v/>
      </c>
      <c r="B178" s="30"/>
      <c r="C178" s="30" t="str">
        <f>IFERROR(VLOOKUP($B178,'Router Tracking'!A178:H1175,7,FALSE), "")</f>
        <v/>
      </c>
      <c r="D178" s="30" t="str">
        <f>IFERROR(VLOOKUP($B178,'Router Tracking'!$A$3:$H$1000,6,FALSE), "")</f>
        <v/>
      </c>
      <c r="E178" s="30" t="str">
        <f>IFERROR(VLOOKUP($B178,'Router Tracking'!$A$3:$H$1000,4,FALSE), "")</f>
        <v/>
      </c>
      <c r="F178" s="1" t="b">
        <v>0</v>
      </c>
      <c r="H178" s="29"/>
      <c r="I178" s="29"/>
      <c r="J178" s="29"/>
      <c r="K178" s="10"/>
      <c r="L178" s="1"/>
      <c r="M178" s="1" t="b">
        <v>0</v>
      </c>
      <c r="N178" s="1"/>
      <c r="O178" s="1" t="b">
        <v>0</v>
      </c>
      <c r="P178" s="10"/>
    </row>
    <row r="179" spans="1:16">
      <c r="A179" s="29" t="str">
        <f t="shared" si="0"/>
        <v/>
      </c>
      <c r="B179" s="30"/>
      <c r="C179" s="30" t="str">
        <f>IFERROR(VLOOKUP($B179,'Router Tracking'!A179:H1176,7,FALSE), "")</f>
        <v/>
      </c>
      <c r="D179" s="30" t="str">
        <f>IFERROR(VLOOKUP($B179,'Router Tracking'!$A$3:$H$1000,6,FALSE), "")</f>
        <v/>
      </c>
      <c r="E179" s="30" t="str">
        <f>IFERROR(VLOOKUP($B179,'Router Tracking'!$A$3:$H$1000,4,FALSE), "")</f>
        <v/>
      </c>
      <c r="F179" s="1" t="b">
        <v>0</v>
      </c>
      <c r="H179" s="29"/>
      <c r="I179" s="29"/>
      <c r="J179" s="29"/>
      <c r="K179" s="10"/>
      <c r="L179" s="1"/>
      <c r="M179" s="1" t="b">
        <v>0</v>
      </c>
      <c r="N179" s="1"/>
      <c r="O179" s="1" t="b">
        <v>0</v>
      </c>
      <c r="P179" s="10"/>
    </row>
    <row r="180" spans="1:16">
      <c r="A180" s="29" t="str">
        <f t="shared" si="0"/>
        <v/>
      </c>
      <c r="B180" s="30"/>
      <c r="C180" s="30" t="str">
        <f>IFERROR(VLOOKUP($B180,'Router Tracking'!A180:H1177,7,FALSE), "")</f>
        <v/>
      </c>
      <c r="D180" s="30" t="str">
        <f>IFERROR(VLOOKUP($B180,'Router Tracking'!$A$3:$H$1000,6,FALSE), "")</f>
        <v/>
      </c>
      <c r="E180" s="30" t="str">
        <f>IFERROR(VLOOKUP($B180,'Router Tracking'!$A$3:$H$1000,4,FALSE), "")</f>
        <v/>
      </c>
      <c r="F180" s="1" t="b">
        <v>0</v>
      </c>
      <c r="H180" s="29"/>
      <c r="I180" s="29"/>
      <c r="J180" s="29"/>
      <c r="K180" s="10"/>
      <c r="L180" s="1"/>
      <c r="M180" s="1" t="b">
        <v>0</v>
      </c>
      <c r="N180" s="1"/>
      <c r="O180" s="1" t="b">
        <v>0</v>
      </c>
      <c r="P180" s="10"/>
    </row>
    <row r="181" spans="1:16">
      <c r="A181" s="29" t="str">
        <f t="shared" si="0"/>
        <v/>
      </c>
      <c r="B181" s="30"/>
      <c r="C181" s="30" t="str">
        <f>IFERROR(VLOOKUP($B181,'Router Tracking'!A181:H1178,7,FALSE), "")</f>
        <v/>
      </c>
      <c r="D181" s="30" t="str">
        <f>IFERROR(VLOOKUP($B181,'Router Tracking'!$A$3:$H$1000,6,FALSE), "")</f>
        <v/>
      </c>
      <c r="E181" s="30" t="str">
        <f>IFERROR(VLOOKUP($B181,'Router Tracking'!$A$3:$H$1000,4,FALSE), "")</f>
        <v/>
      </c>
      <c r="F181" s="1" t="b">
        <v>0</v>
      </c>
      <c r="H181" s="29"/>
      <c r="I181" s="29"/>
      <c r="J181" s="29"/>
      <c r="K181" s="10"/>
      <c r="L181" s="1"/>
      <c r="M181" s="1" t="b">
        <v>0</v>
      </c>
      <c r="N181" s="1"/>
      <c r="O181" s="1" t="b">
        <v>0</v>
      </c>
      <c r="P181" s="10"/>
    </row>
    <row r="182" spans="1:16">
      <c r="A182" s="29" t="str">
        <f t="shared" si="0"/>
        <v/>
      </c>
      <c r="B182" s="30"/>
      <c r="C182" s="30" t="str">
        <f>IFERROR(VLOOKUP($B182,'Router Tracking'!A182:H1179,7,FALSE), "")</f>
        <v/>
      </c>
      <c r="D182" s="30" t="str">
        <f>IFERROR(VLOOKUP($B182,'Router Tracking'!$A$3:$H$1000,6,FALSE), "")</f>
        <v/>
      </c>
      <c r="E182" s="30" t="str">
        <f>IFERROR(VLOOKUP($B182,'Router Tracking'!$A$3:$H$1000,4,FALSE), "")</f>
        <v/>
      </c>
      <c r="F182" s="1" t="b">
        <v>0</v>
      </c>
      <c r="H182" s="29"/>
      <c r="I182" s="29"/>
      <c r="J182" s="29"/>
      <c r="K182" s="10"/>
      <c r="L182" s="1"/>
      <c r="M182" s="1" t="b">
        <v>0</v>
      </c>
      <c r="N182" s="1"/>
      <c r="O182" s="1" t="b">
        <v>0</v>
      </c>
      <c r="P182" s="10"/>
    </row>
    <row r="183" spans="1:16">
      <c r="A183" s="29" t="str">
        <f t="shared" si="0"/>
        <v/>
      </c>
      <c r="B183" s="30"/>
      <c r="C183" s="30" t="str">
        <f>IFERROR(VLOOKUP($B183,'Router Tracking'!A183:H1180,7,FALSE), "")</f>
        <v/>
      </c>
      <c r="D183" s="30" t="str">
        <f>IFERROR(VLOOKUP($B183,'Router Tracking'!$A$3:$H$1000,6,FALSE), "")</f>
        <v/>
      </c>
      <c r="E183" s="30" t="str">
        <f>IFERROR(VLOOKUP($B183,'Router Tracking'!$A$3:$H$1000,4,FALSE), "")</f>
        <v/>
      </c>
      <c r="F183" s="1" t="b">
        <v>0</v>
      </c>
      <c r="H183" s="29"/>
      <c r="I183" s="29"/>
      <c r="J183" s="29"/>
      <c r="K183" s="10"/>
      <c r="L183" s="1"/>
      <c r="M183" s="1" t="b">
        <v>0</v>
      </c>
      <c r="N183" s="1"/>
      <c r="O183" s="1" t="b">
        <v>0</v>
      </c>
      <c r="P183" s="10"/>
    </row>
    <row r="184" spans="1:16">
      <c r="A184" s="29" t="str">
        <f t="shared" si="0"/>
        <v/>
      </c>
      <c r="B184" s="30"/>
      <c r="C184" s="30" t="str">
        <f>IFERROR(VLOOKUP($B184,'Router Tracking'!A184:H1181,7,FALSE), "")</f>
        <v/>
      </c>
      <c r="D184" s="30" t="str">
        <f>IFERROR(VLOOKUP($B184,'Router Tracking'!$A$3:$H$1000,6,FALSE), "")</f>
        <v/>
      </c>
      <c r="E184" s="30" t="str">
        <f>IFERROR(VLOOKUP($B184,'Router Tracking'!$A$3:$H$1000,4,FALSE), "")</f>
        <v/>
      </c>
      <c r="F184" s="1" t="b">
        <v>0</v>
      </c>
      <c r="H184" s="29"/>
      <c r="I184" s="29"/>
      <c r="J184" s="29"/>
      <c r="K184" s="10"/>
      <c r="L184" s="1"/>
      <c r="M184" s="1" t="b">
        <v>0</v>
      </c>
      <c r="N184" s="1"/>
      <c r="O184" s="1" t="b">
        <v>0</v>
      </c>
      <c r="P184" s="10"/>
    </row>
    <row r="185" spans="1:16">
      <c r="A185" s="29" t="str">
        <f t="shared" si="0"/>
        <v/>
      </c>
      <c r="B185" s="30"/>
      <c r="C185" s="30" t="str">
        <f>IFERROR(VLOOKUP($B185,'Router Tracking'!A185:H1182,7,FALSE), "")</f>
        <v/>
      </c>
      <c r="D185" s="30" t="str">
        <f>IFERROR(VLOOKUP($B185,'Router Tracking'!$A$3:$H$1000,6,FALSE), "")</f>
        <v/>
      </c>
      <c r="E185" s="30" t="str">
        <f>IFERROR(VLOOKUP($B185,'Router Tracking'!$A$3:$H$1000,4,FALSE), "")</f>
        <v/>
      </c>
      <c r="F185" s="1" t="b">
        <v>0</v>
      </c>
      <c r="H185" s="29"/>
      <c r="I185" s="29"/>
      <c r="J185" s="29"/>
      <c r="K185" s="10"/>
      <c r="L185" s="1"/>
      <c r="M185" s="1" t="b">
        <v>0</v>
      </c>
      <c r="N185" s="1"/>
      <c r="O185" s="1" t="b">
        <v>0</v>
      </c>
      <c r="P185" s="10"/>
    </row>
    <row r="186" spans="1:16">
      <c r="A186" s="29" t="str">
        <f t="shared" si="0"/>
        <v/>
      </c>
      <c r="B186" s="30"/>
      <c r="C186" s="30" t="str">
        <f>IFERROR(VLOOKUP($B186,'Router Tracking'!A186:H1183,7,FALSE), "")</f>
        <v/>
      </c>
      <c r="D186" s="30" t="str">
        <f>IFERROR(VLOOKUP($B186,'Router Tracking'!$A$3:$H$1000,6,FALSE), "")</f>
        <v/>
      </c>
      <c r="E186" s="30" t="str">
        <f>IFERROR(VLOOKUP($B186,'Router Tracking'!$A$3:$H$1000,4,FALSE), "")</f>
        <v/>
      </c>
      <c r="F186" s="1" t="b">
        <v>0</v>
      </c>
      <c r="H186" s="29"/>
      <c r="I186" s="29"/>
      <c r="J186" s="29"/>
      <c r="K186" s="10"/>
      <c r="L186" s="1"/>
      <c r="M186" s="1" t="b">
        <v>0</v>
      </c>
      <c r="N186" s="1"/>
      <c r="O186" s="1" t="b">
        <v>0</v>
      </c>
      <c r="P186" s="10"/>
    </row>
    <row r="187" spans="1:16">
      <c r="A187" s="29" t="str">
        <f t="shared" si="0"/>
        <v/>
      </c>
      <c r="B187" s="30"/>
      <c r="C187" s="30" t="str">
        <f>IFERROR(VLOOKUP($B187,'Router Tracking'!A187:H1184,7,FALSE), "")</f>
        <v/>
      </c>
      <c r="D187" s="30" t="str">
        <f>IFERROR(VLOOKUP($B187,'Router Tracking'!$A$3:$H$1000,6,FALSE), "")</f>
        <v/>
      </c>
      <c r="E187" s="30" t="str">
        <f>IFERROR(VLOOKUP($B187,'Router Tracking'!$A$3:$H$1000,4,FALSE), "")</f>
        <v/>
      </c>
      <c r="F187" s="1" t="b">
        <v>0</v>
      </c>
      <c r="H187" s="29"/>
      <c r="I187" s="29"/>
      <c r="J187" s="29"/>
      <c r="K187" s="10"/>
      <c r="L187" s="1"/>
      <c r="M187" s="1" t="b">
        <v>0</v>
      </c>
      <c r="N187" s="1"/>
      <c r="O187" s="1" t="b">
        <v>0</v>
      </c>
      <c r="P187" s="10"/>
    </row>
    <row r="188" spans="1:16">
      <c r="A188" s="29" t="str">
        <f t="shared" si="0"/>
        <v/>
      </c>
      <c r="B188" s="30"/>
      <c r="C188" s="30" t="str">
        <f>IFERROR(VLOOKUP($B188,'Router Tracking'!A188:H1185,7,FALSE), "")</f>
        <v/>
      </c>
      <c r="D188" s="30" t="str">
        <f>IFERROR(VLOOKUP($B188,'Router Tracking'!$A$3:$H$1000,6,FALSE), "")</f>
        <v/>
      </c>
      <c r="E188" s="30" t="str">
        <f>IFERROR(VLOOKUP($B188,'Router Tracking'!$A$3:$H$1000,4,FALSE), "")</f>
        <v/>
      </c>
      <c r="F188" s="1" t="b">
        <v>0</v>
      </c>
      <c r="H188" s="29"/>
      <c r="I188" s="29"/>
      <c r="J188" s="29"/>
      <c r="K188" s="10"/>
      <c r="L188" s="1"/>
      <c r="M188" s="1" t="b">
        <v>0</v>
      </c>
      <c r="N188" s="1"/>
      <c r="O188" s="1" t="b">
        <v>0</v>
      </c>
      <c r="P188" s="10"/>
    </row>
    <row r="189" spans="1:16">
      <c r="A189" s="29" t="str">
        <f t="shared" si="0"/>
        <v/>
      </c>
      <c r="B189" s="30"/>
      <c r="C189" s="30" t="str">
        <f>IFERROR(VLOOKUP($B189,'Router Tracking'!A189:H1186,7,FALSE), "")</f>
        <v/>
      </c>
      <c r="D189" s="30" t="str">
        <f>IFERROR(VLOOKUP($B189,'Router Tracking'!$A$3:$H$1000,6,FALSE), "")</f>
        <v/>
      </c>
      <c r="E189" s="30" t="str">
        <f>IFERROR(VLOOKUP($B189,'Router Tracking'!$A$3:$H$1000,4,FALSE), "")</f>
        <v/>
      </c>
      <c r="F189" s="1" t="b">
        <v>0</v>
      </c>
      <c r="H189" s="29"/>
      <c r="I189" s="29"/>
      <c r="J189" s="29"/>
      <c r="K189" s="10"/>
      <c r="L189" s="1"/>
      <c r="M189" s="1" t="b">
        <v>0</v>
      </c>
      <c r="N189" s="1"/>
      <c r="O189" s="1" t="b">
        <v>0</v>
      </c>
      <c r="P189" s="10"/>
    </row>
    <row r="190" spans="1:16">
      <c r="A190" s="29" t="str">
        <f t="shared" si="0"/>
        <v/>
      </c>
      <c r="B190" s="30"/>
      <c r="C190" s="30" t="str">
        <f>IFERROR(VLOOKUP($B190,'Router Tracking'!A190:H1187,7,FALSE), "")</f>
        <v/>
      </c>
      <c r="D190" s="30" t="str">
        <f>IFERROR(VLOOKUP($B190,'Router Tracking'!$A$3:$H$1000,6,FALSE), "")</f>
        <v/>
      </c>
      <c r="E190" s="30" t="str">
        <f>IFERROR(VLOOKUP($B190,'Router Tracking'!$A$3:$H$1000,4,FALSE), "")</f>
        <v/>
      </c>
      <c r="F190" s="1" t="b">
        <v>0</v>
      </c>
      <c r="H190" s="29"/>
      <c r="I190" s="29"/>
      <c r="J190" s="29"/>
      <c r="K190" s="10"/>
      <c r="L190" s="1"/>
      <c r="M190" s="1" t="b">
        <v>0</v>
      </c>
      <c r="N190" s="1"/>
      <c r="O190" s="1" t="b">
        <v>0</v>
      </c>
      <c r="P190" s="10"/>
    </row>
    <row r="191" spans="1:16">
      <c r="A191" s="29" t="str">
        <f t="shared" si="0"/>
        <v/>
      </c>
      <c r="B191" s="30"/>
      <c r="C191" s="30" t="str">
        <f>IFERROR(VLOOKUP($B191,'Router Tracking'!A191:H1188,7,FALSE), "")</f>
        <v/>
      </c>
      <c r="D191" s="30" t="str">
        <f>IFERROR(VLOOKUP($B191,'Router Tracking'!$A$3:$H$1000,6,FALSE), "")</f>
        <v/>
      </c>
      <c r="E191" s="30" t="str">
        <f>IFERROR(VLOOKUP($B191,'Router Tracking'!$A$3:$H$1000,4,FALSE), "")</f>
        <v/>
      </c>
      <c r="F191" s="1" t="b">
        <v>0</v>
      </c>
      <c r="H191" s="29"/>
      <c r="I191" s="29"/>
      <c r="J191" s="29"/>
      <c r="K191" s="10"/>
      <c r="L191" s="1"/>
      <c r="M191" s="1" t="b">
        <v>0</v>
      </c>
      <c r="N191" s="1"/>
      <c r="O191" s="1" t="b">
        <v>0</v>
      </c>
      <c r="P191" s="10"/>
    </row>
    <row r="192" spans="1:16">
      <c r="A192" s="29" t="str">
        <f t="shared" si="0"/>
        <v/>
      </c>
      <c r="B192" s="30"/>
      <c r="C192" s="30" t="str">
        <f>IFERROR(VLOOKUP($B192,'Router Tracking'!A192:H1189,7,FALSE), "")</f>
        <v/>
      </c>
      <c r="D192" s="30" t="str">
        <f>IFERROR(VLOOKUP($B192,'Router Tracking'!$A$3:$H$1000,6,FALSE), "")</f>
        <v/>
      </c>
      <c r="E192" s="30" t="str">
        <f>IFERROR(VLOOKUP($B192,'Router Tracking'!$A$3:$H$1000,4,FALSE), "")</f>
        <v/>
      </c>
      <c r="F192" s="1" t="b">
        <v>0</v>
      </c>
      <c r="H192" s="29"/>
      <c r="I192" s="29"/>
      <c r="J192" s="29"/>
      <c r="K192" s="10"/>
      <c r="L192" s="1"/>
      <c r="M192" s="1" t="b">
        <v>0</v>
      </c>
      <c r="N192" s="1"/>
      <c r="O192" s="1" t="b">
        <v>0</v>
      </c>
      <c r="P192" s="10"/>
    </row>
    <row r="193" spans="1:16">
      <c r="A193" s="29" t="str">
        <f t="shared" si="0"/>
        <v/>
      </c>
      <c r="B193" s="30"/>
      <c r="C193" s="30" t="str">
        <f>IFERROR(VLOOKUP($B193,'Router Tracking'!A193:H1190,7,FALSE), "")</f>
        <v/>
      </c>
      <c r="D193" s="30" t="str">
        <f>IFERROR(VLOOKUP($B193,'Router Tracking'!$A$3:$H$1000,6,FALSE), "")</f>
        <v/>
      </c>
      <c r="E193" s="30" t="str">
        <f>IFERROR(VLOOKUP($B193,'Router Tracking'!$A$3:$H$1000,4,FALSE), "")</f>
        <v/>
      </c>
      <c r="F193" s="1" t="b">
        <v>0</v>
      </c>
      <c r="H193" s="29"/>
      <c r="I193" s="29"/>
      <c r="J193" s="29"/>
      <c r="K193" s="10"/>
      <c r="L193" s="1"/>
      <c r="M193" s="1" t="b">
        <v>0</v>
      </c>
      <c r="N193" s="1"/>
      <c r="O193" s="1" t="b">
        <v>0</v>
      </c>
      <c r="P193" s="10"/>
    </row>
    <row r="194" spans="1:16">
      <c r="A194" s="29" t="str">
        <f t="shared" si="0"/>
        <v/>
      </c>
      <c r="B194" s="30"/>
      <c r="C194" s="30" t="str">
        <f>IFERROR(VLOOKUP($B194,'Router Tracking'!A194:H1191,7,FALSE), "")</f>
        <v/>
      </c>
      <c r="D194" s="30" t="str">
        <f>IFERROR(VLOOKUP($B194,'Router Tracking'!$A$3:$H$1000,6,FALSE), "")</f>
        <v/>
      </c>
      <c r="E194" s="30" t="str">
        <f>IFERROR(VLOOKUP($B194,'Router Tracking'!$A$3:$H$1000,4,FALSE), "")</f>
        <v/>
      </c>
      <c r="F194" s="1" t="b">
        <v>0</v>
      </c>
      <c r="H194" s="29"/>
      <c r="I194" s="29"/>
      <c r="J194" s="29"/>
      <c r="K194" s="10"/>
      <c r="L194" s="1"/>
      <c r="M194" s="1" t="b">
        <v>0</v>
      </c>
      <c r="N194" s="1"/>
      <c r="O194" s="1" t="b">
        <v>0</v>
      </c>
      <c r="P194" s="10"/>
    </row>
    <row r="195" spans="1:16">
      <c r="A195" s="29" t="str">
        <f t="shared" si="0"/>
        <v/>
      </c>
      <c r="B195" s="30"/>
      <c r="C195" s="30" t="str">
        <f>IFERROR(VLOOKUP($B195,'Router Tracking'!A195:H1192,7,FALSE), "")</f>
        <v/>
      </c>
      <c r="D195" s="30" t="str">
        <f>IFERROR(VLOOKUP($B195,'Router Tracking'!$A$3:$H$1000,6,FALSE), "")</f>
        <v/>
      </c>
      <c r="E195" s="30" t="str">
        <f>IFERROR(VLOOKUP($B195,'Router Tracking'!$A$3:$H$1000,4,FALSE), "")</f>
        <v/>
      </c>
      <c r="F195" s="1" t="b">
        <v>0</v>
      </c>
      <c r="H195" s="29"/>
      <c r="I195" s="29"/>
      <c r="J195" s="29"/>
      <c r="K195" s="10"/>
      <c r="L195" s="1"/>
      <c r="M195" s="1" t="b">
        <v>0</v>
      </c>
      <c r="N195" s="1"/>
      <c r="O195" s="1" t="b">
        <v>0</v>
      </c>
      <c r="P195" s="10"/>
    </row>
    <row r="196" spans="1:16">
      <c r="A196" s="29" t="str">
        <f t="shared" si="0"/>
        <v/>
      </c>
      <c r="B196" s="30"/>
      <c r="C196" s="30" t="str">
        <f>IFERROR(VLOOKUP($B196,'Router Tracking'!A196:H1193,7,FALSE), "")</f>
        <v/>
      </c>
      <c r="D196" s="30" t="str">
        <f>IFERROR(VLOOKUP($B196,'Router Tracking'!$A$3:$H$1000,6,FALSE), "")</f>
        <v/>
      </c>
      <c r="E196" s="30" t="str">
        <f>IFERROR(VLOOKUP($B196,'Router Tracking'!$A$3:$H$1000,4,FALSE), "")</f>
        <v/>
      </c>
      <c r="F196" s="1" t="b">
        <v>0</v>
      </c>
      <c r="H196" s="29"/>
      <c r="I196" s="29"/>
      <c r="J196" s="29"/>
      <c r="K196" s="10"/>
      <c r="L196" s="1"/>
      <c r="M196" s="1" t="b">
        <v>0</v>
      </c>
      <c r="N196" s="1"/>
      <c r="O196" s="1" t="b">
        <v>0</v>
      </c>
      <c r="P196" s="10"/>
    </row>
    <row r="197" spans="1:16">
      <c r="A197" s="29" t="str">
        <f t="shared" si="0"/>
        <v/>
      </c>
      <c r="B197" s="30"/>
      <c r="C197" s="30" t="str">
        <f>IFERROR(VLOOKUP($B197,'Router Tracking'!A197:H1194,7,FALSE), "")</f>
        <v/>
      </c>
      <c r="D197" s="30" t="str">
        <f>IFERROR(VLOOKUP($B197,'Router Tracking'!$A$3:$H$1000,6,FALSE), "")</f>
        <v/>
      </c>
      <c r="E197" s="30" t="str">
        <f>IFERROR(VLOOKUP($B197,'Router Tracking'!$A$3:$H$1000,4,FALSE), "")</f>
        <v/>
      </c>
      <c r="F197" s="1" t="b">
        <v>0</v>
      </c>
      <c r="H197" s="29"/>
      <c r="I197" s="29"/>
      <c r="J197" s="29"/>
      <c r="K197" s="10"/>
      <c r="L197" s="1"/>
      <c r="M197" s="1" t="b">
        <v>0</v>
      </c>
      <c r="N197" s="1"/>
      <c r="O197" s="1" t="b">
        <v>0</v>
      </c>
      <c r="P197" s="10"/>
    </row>
    <row r="198" spans="1:16">
      <c r="A198" s="29" t="str">
        <f t="shared" si="0"/>
        <v/>
      </c>
      <c r="B198" s="30"/>
      <c r="C198" s="30" t="str">
        <f>IFERROR(VLOOKUP($B198,'Router Tracking'!A198:H1195,7,FALSE), "")</f>
        <v/>
      </c>
      <c r="D198" s="30" t="str">
        <f>IFERROR(VLOOKUP($B198,'Router Tracking'!$A$3:$H$1000,6,FALSE), "")</f>
        <v/>
      </c>
      <c r="E198" s="30" t="str">
        <f>IFERROR(VLOOKUP($B198,'Router Tracking'!$A$3:$H$1000,4,FALSE), "")</f>
        <v/>
      </c>
      <c r="F198" s="1" t="b">
        <v>0</v>
      </c>
      <c r="H198" s="29"/>
      <c r="I198" s="29"/>
      <c r="J198" s="29"/>
      <c r="K198" s="10"/>
      <c r="L198" s="1"/>
      <c r="M198" s="1" t="b">
        <v>0</v>
      </c>
      <c r="N198" s="1"/>
      <c r="O198" s="1" t="b">
        <v>0</v>
      </c>
      <c r="P198" s="10"/>
    </row>
    <row r="199" spans="1:16">
      <c r="A199" s="29" t="str">
        <f t="shared" si="0"/>
        <v/>
      </c>
      <c r="B199" s="30"/>
      <c r="C199" s="30" t="str">
        <f>IFERROR(VLOOKUP($B199,'Router Tracking'!A199:H1196,7,FALSE), "")</f>
        <v/>
      </c>
      <c r="D199" s="30" t="str">
        <f>IFERROR(VLOOKUP($B199,'Router Tracking'!$A$3:$H$1000,6,FALSE), "")</f>
        <v/>
      </c>
      <c r="E199" s="30" t="str">
        <f>IFERROR(VLOOKUP($B199,'Router Tracking'!$A$3:$H$1000,4,FALSE), "")</f>
        <v/>
      </c>
      <c r="F199" s="1" t="b">
        <v>0</v>
      </c>
      <c r="H199" s="29"/>
      <c r="I199" s="29"/>
      <c r="J199" s="29"/>
      <c r="K199" s="10"/>
      <c r="L199" s="1"/>
      <c r="M199" s="1" t="b">
        <v>0</v>
      </c>
      <c r="N199" s="1"/>
      <c r="O199" s="1" t="b">
        <v>0</v>
      </c>
      <c r="P199" s="10"/>
    </row>
    <row r="200" spans="1:16">
      <c r="A200" s="29" t="str">
        <f t="shared" si="0"/>
        <v/>
      </c>
      <c r="B200" s="30"/>
      <c r="C200" s="30" t="str">
        <f>IFERROR(VLOOKUP($B200,'Router Tracking'!A200:H1197,7,FALSE), "")</f>
        <v/>
      </c>
      <c r="D200" s="30" t="str">
        <f>IFERROR(VLOOKUP($B200,'Router Tracking'!$A$3:$H$1000,6,FALSE), "")</f>
        <v/>
      </c>
      <c r="E200" s="30" t="str">
        <f>IFERROR(VLOOKUP($B200,'Router Tracking'!$A$3:$H$1000,4,FALSE), "")</f>
        <v/>
      </c>
      <c r="F200" s="1" t="b">
        <v>0</v>
      </c>
      <c r="H200" s="29"/>
      <c r="I200" s="29"/>
      <c r="J200" s="29"/>
      <c r="K200" s="10"/>
      <c r="L200" s="1"/>
      <c r="M200" s="1" t="b">
        <v>0</v>
      </c>
      <c r="N200" s="1"/>
      <c r="O200" s="1" t="b">
        <v>0</v>
      </c>
      <c r="P200" s="10"/>
    </row>
    <row r="201" spans="1:16">
      <c r="A201" s="29" t="str">
        <f t="shared" si="0"/>
        <v/>
      </c>
      <c r="B201" s="30"/>
      <c r="C201" s="30" t="str">
        <f>IFERROR(VLOOKUP($B201,'Router Tracking'!A201:H1198,7,FALSE), "")</f>
        <v/>
      </c>
      <c r="D201" s="30" t="str">
        <f>IFERROR(VLOOKUP($B201,'Router Tracking'!$A$3:$H$1000,6,FALSE), "")</f>
        <v/>
      </c>
      <c r="E201" s="30" t="str">
        <f>IFERROR(VLOOKUP($B201,'Router Tracking'!$A$3:$H$1000,4,FALSE), "")</f>
        <v/>
      </c>
      <c r="F201" s="1" t="b">
        <v>0</v>
      </c>
      <c r="H201" s="29"/>
      <c r="I201" s="29"/>
      <c r="J201" s="29"/>
      <c r="K201" s="10"/>
      <c r="L201" s="1"/>
      <c r="M201" s="1" t="b">
        <v>0</v>
      </c>
      <c r="N201" s="1"/>
      <c r="O201" s="1" t="b">
        <v>0</v>
      </c>
      <c r="P201" s="10"/>
    </row>
    <row r="202" spans="1:16">
      <c r="A202" s="29" t="str">
        <f t="shared" si="0"/>
        <v/>
      </c>
      <c r="B202" s="30"/>
      <c r="C202" s="30" t="str">
        <f>IFERROR(VLOOKUP($B202,'Router Tracking'!A202:H1199,7,FALSE), "")</f>
        <v/>
      </c>
      <c r="D202" s="30" t="str">
        <f>IFERROR(VLOOKUP($B202,'Router Tracking'!$A$3:$H$1000,6,FALSE), "")</f>
        <v/>
      </c>
      <c r="E202" s="30" t="str">
        <f>IFERROR(VLOOKUP($B202,'Router Tracking'!$A$3:$H$1000,4,FALSE), "")</f>
        <v/>
      </c>
      <c r="F202" s="1" t="b">
        <v>0</v>
      </c>
      <c r="H202" s="29"/>
      <c r="I202" s="29"/>
      <c r="J202" s="29"/>
      <c r="K202" s="10"/>
      <c r="L202" s="1"/>
      <c r="M202" s="1" t="b">
        <v>0</v>
      </c>
      <c r="N202" s="1"/>
      <c r="O202" s="1" t="b">
        <v>0</v>
      </c>
      <c r="P202" s="10"/>
    </row>
    <row r="203" spans="1:16">
      <c r="A203" s="29" t="str">
        <f t="shared" si="0"/>
        <v/>
      </c>
      <c r="B203" s="30"/>
      <c r="C203" s="30" t="str">
        <f>IFERROR(VLOOKUP($B203,'Router Tracking'!A203:H1200,7,FALSE), "")</f>
        <v/>
      </c>
      <c r="D203" s="30" t="str">
        <f>IFERROR(VLOOKUP($B203,'Router Tracking'!$A$3:$H$1000,6,FALSE), "")</f>
        <v/>
      </c>
      <c r="E203" s="30" t="str">
        <f>IFERROR(VLOOKUP($B203,'Router Tracking'!$A$3:$H$1000,4,FALSE), "")</f>
        <v/>
      </c>
      <c r="F203" s="1" t="b">
        <v>0</v>
      </c>
      <c r="H203" s="29"/>
      <c r="I203" s="29"/>
      <c r="J203" s="29"/>
      <c r="K203" s="10"/>
      <c r="L203" s="1"/>
      <c r="M203" s="1" t="b">
        <v>0</v>
      </c>
      <c r="N203" s="1"/>
      <c r="O203" s="1" t="b">
        <v>0</v>
      </c>
      <c r="P203" s="10"/>
    </row>
    <row r="204" spans="1:16">
      <c r="A204" s="29" t="str">
        <f t="shared" si="0"/>
        <v/>
      </c>
      <c r="B204" s="30"/>
      <c r="C204" s="30" t="str">
        <f>IFERROR(VLOOKUP($B204,'Router Tracking'!A204:H1201,7,FALSE), "")</f>
        <v/>
      </c>
      <c r="D204" s="30" t="str">
        <f>IFERROR(VLOOKUP($B204,'Router Tracking'!$A$3:$H$1000,6,FALSE), "")</f>
        <v/>
      </c>
      <c r="E204" s="30" t="str">
        <f>IFERROR(VLOOKUP($B204,'Router Tracking'!$A$3:$H$1000,4,FALSE), "")</f>
        <v/>
      </c>
      <c r="F204" s="1" t="b">
        <v>0</v>
      </c>
      <c r="H204" s="29"/>
      <c r="I204" s="29"/>
      <c r="J204" s="29"/>
      <c r="K204" s="10"/>
      <c r="L204" s="1"/>
      <c r="M204" s="1" t="b">
        <v>0</v>
      </c>
      <c r="N204" s="1"/>
      <c r="O204" s="1" t="b">
        <v>0</v>
      </c>
      <c r="P204" s="10"/>
    </row>
    <row r="205" spans="1:16">
      <c r="A205" s="29" t="str">
        <f t="shared" si="0"/>
        <v/>
      </c>
      <c r="B205" s="30"/>
      <c r="C205" s="30" t="str">
        <f>IFERROR(VLOOKUP($B205,'Router Tracking'!A205:H1202,7,FALSE), "")</f>
        <v/>
      </c>
      <c r="D205" s="30" t="str">
        <f>IFERROR(VLOOKUP($B205,'Router Tracking'!$A$3:$H$1000,6,FALSE), "")</f>
        <v/>
      </c>
      <c r="E205" s="30" t="str">
        <f>IFERROR(VLOOKUP($B205,'Router Tracking'!$A$3:$H$1000,4,FALSE), "")</f>
        <v/>
      </c>
      <c r="F205" s="1" t="b">
        <v>0</v>
      </c>
      <c r="H205" s="29"/>
      <c r="I205" s="29"/>
      <c r="J205" s="29"/>
      <c r="K205" s="10"/>
      <c r="L205" s="1"/>
      <c r="M205" s="1" t="b">
        <v>0</v>
      </c>
      <c r="N205" s="1"/>
      <c r="O205" s="1" t="b">
        <v>0</v>
      </c>
      <c r="P205" s="10"/>
    </row>
    <row r="206" spans="1:16">
      <c r="A206" s="29" t="str">
        <f t="shared" si="0"/>
        <v/>
      </c>
      <c r="B206" s="30"/>
      <c r="C206" s="30" t="str">
        <f>IFERROR(VLOOKUP($B206,'Router Tracking'!A206:H1203,7,FALSE), "")</f>
        <v/>
      </c>
      <c r="D206" s="30" t="str">
        <f>IFERROR(VLOOKUP($B206,'Router Tracking'!$A$3:$H$1000,6,FALSE), "")</f>
        <v/>
      </c>
      <c r="E206" s="30" t="str">
        <f>IFERROR(VLOOKUP($B206,'Router Tracking'!$A$3:$H$1000,4,FALSE), "")</f>
        <v/>
      </c>
      <c r="F206" s="1" t="b">
        <v>0</v>
      </c>
      <c r="H206" s="29"/>
      <c r="I206" s="29"/>
      <c r="J206" s="29"/>
      <c r="K206" s="10"/>
      <c r="L206" s="1"/>
      <c r="M206" s="1" t="b">
        <v>0</v>
      </c>
      <c r="N206" s="1"/>
      <c r="O206" s="1" t="b">
        <v>0</v>
      </c>
      <c r="P206" s="10"/>
    </row>
    <row r="207" spans="1:16">
      <c r="A207" s="29" t="str">
        <f t="shared" si="0"/>
        <v/>
      </c>
      <c r="B207" s="30"/>
      <c r="C207" s="30" t="str">
        <f>IFERROR(VLOOKUP($B207,'Router Tracking'!A207:H1204,7,FALSE), "")</f>
        <v/>
      </c>
      <c r="D207" s="30" t="str">
        <f>IFERROR(VLOOKUP($B207,'Router Tracking'!$A$3:$H$1000,6,FALSE), "")</f>
        <v/>
      </c>
      <c r="E207" s="30" t="str">
        <f>IFERROR(VLOOKUP($B207,'Router Tracking'!$A$3:$H$1000,4,FALSE), "")</f>
        <v/>
      </c>
      <c r="F207" s="1" t="b">
        <v>0</v>
      </c>
      <c r="H207" s="29"/>
      <c r="I207" s="29"/>
      <c r="J207" s="29"/>
      <c r="K207" s="10"/>
      <c r="L207" s="1"/>
      <c r="M207" s="1" t="b">
        <v>0</v>
      </c>
      <c r="N207" s="1"/>
      <c r="O207" s="1" t="b">
        <v>0</v>
      </c>
      <c r="P207" s="10"/>
    </row>
    <row r="208" spans="1:16">
      <c r="A208" s="29" t="str">
        <f t="shared" si="0"/>
        <v/>
      </c>
      <c r="B208" s="30"/>
      <c r="C208" s="30" t="str">
        <f>IFERROR(VLOOKUP($B208,'Router Tracking'!A208:H1205,7,FALSE), "")</f>
        <v/>
      </c>
      <c r="D208" s="30" t="str">
        <f>IFERROR(VLOOKUP($B208,'Router Tracking'!$A$3:$H$1000,6,FALSE), "")</f>
        <v/>
      </c>
      <c r="E208" s="30" t="str">
        <f>IFERROR(VLOOKUP($B208,'Router Tracking'!$A$3:$H$1000,4,FALSE), "")</f>
        <v/>
      </c>
      <c r="F208" s="1" t="b">
        <v>0</v>
      </c>
      <c r="H208" s="29"/>
      <c r="I208" s="29"/>
      <c r="J208" s="29"/>
      <c r="K208" s="10"/>
      <c r="L208" s="1"/>
      <c r="M208" s="1" t="b">
        <v>0</v>
      </c>
      <c r="N208" s="1"/>
      <c r="O208" s="1" t="b">
        <v>0</v>
      </c>
      <c r="P208" s="10"/>
    </row>
    <row r="209" spans="1:16">
      <c r="A209" s="29" t="str">
        <f t="shared" si="0"/>
        <v/>
      </c>
      <c r="B209" s="30"/>
      <c r="C209" s="30" t="str">
        <f>IFERROR(VLOOKUP($B209,'Router Tracking'!A209:H1206,7,FALSE), "")</f>
        <v/>
      </c>
      <c r="D209" s="30" t="str">
        <f>IFERROR(VLOOKUP($B209,'Router Tracking'!$A$3:$H$1000,6,FALSE), "")</f>
        <v/>
      </c>
      <c r="E209" s="30" t="str">
        <f>IFERROR(VLOOKUP($B209,'Router Tracking'!$A$3:$H$1000,4,FALSE), "")</f>
        <v/>
      </c>
      <c r="F209" s="1" t="b">
        <v>0</v>
      </c>
      <c r="H209" s="29"/>
      <c r="I209" s="29"/>
      <c r="J209" s="29"/>
      <c r="K209" s="10"/>
      <c r="L209" s="1"/>
      <c r="M209" s="1" t="b">
        <v>0</v>
      </c>
      <c r="N209" s="1"/>
      <c r="O209" s="1" t="b">
        <v>0</v>
      </c>
      <c r="P209" s="10"/>
    </row>
    <row r="210" spans="1:16">
      <c r="A210" s="29" t="str">
        <f t="shared" si="0"/>
        <v/>
      </c>
      <c r="B210" s="30"/>
      <c r="C210" s="30" t="str">
        <f>IFERROR(VLOOKUP($B210,'Router Tracking'!A210:H1207,7,FALSE), "")</f>
        <v/>
      </c>
      <c r="D210" s="30" t="str">
        <f>IFERROR(VLOOKUP($B210,'Router Tracking'!$A$3:$H$1000,6,FALSE), "")</f>
        <v/>
      </c>
      <c r="E210" s="30" t="str">
        <f>IFERROR(VLOOKUP($B210,'Router Tracking'!$A$3:$H$1000,4,FALSE), "")</f>
        <v/>
      </c>
      <c r="F210" s="1" t="b">
        <v>0</v>
      </c>
      <c r="H210" s="29"/>
      <c r="I210" s="29"/>
      <c r="J210" s="29"/>
      <c r="K210" s="10"/>
      <c r="L210" s="1"/>
      <c r="M210" s="1" t="b">
        <v>0</v>
      </c>
      <c r="N210" s="1"/>
      <c r="O210" s="1" t="b">
        <v>0</v>
      </c>
      <c r="P210" s="10"/>
    </row>
    <row r="211" spans="1:16">
      <c r="A211" s="29" t="str">
        <f t="shared" si="0"/>
        <v/>
      </c>
      <c r="B211" s="30"/>
      <c r="C211" s="30" t="str">
        <f>IFERROR(VLOOKUP($B211,'Router Tracking'!A211:H1208,7,FALSE), "")</f>
        <v/>
      </c>
      <c r="D211" s="30" t="str">
        <f>IFERROR(VLOOKUP($B211,'Router Tracking'!$A$3:$H$1000,6,FALSE), "")</f>
        <v/>
      </c>
      <c r="E211" s="30" t="str">
        <f>IFERROR(VLOOKUP($B211,'Router Tracking'!$A$3:$H$1000,4,FALSE), "")</f>
        <v/>
      </c>
      <c r="F211" s="1" t="b">
        <v>0</v>
      </c>
      <c r="H211" s="29"/>
      <c r="I211" s="29"/>
      <c r="J211" s="29"/>
      <c r="K211" s="10"/>
      <c r="L211" s="1"/>
      <c r="M211" s="1" t="b">
        <v>0</v>
      </c>
      <c r="N211" s="1"/>
      <c r="O211" s="1" t="b">
        <v>0</v>
      </c>
      <c r="P211" s="10"/>
    </row>
    <row r="212" spans="1:16">
      <c r="A212" s="29" t="str">
        <f t="shared" si="0"/>
        <v/>
      </c>
      <c r="B212" s="30"/>
      <c r="C212" s="30" t="str">
        <f>IFERROR(VLOOKUP($B212,'Router Tracking'!A212:H1209,7,FALSE), "")</f>
        <v/>
      </c>
      <c r="D212" s="30" t="str">
        <f>IFERROR(VLOOKUP($B212,'Router Tracking'!$A$3:$H$1000,6,FALSE), "")</f>
        <v/>
      </c>
      <c r="E212" s="30" t="str">
        <f>IFERROR(VLOOKUP($B212,'Router Tracking'!$A$3:$H$1000,4,FALSE), "")</f>
        <v/>
      </c>
      <c r="F212" s="1" t="b">
        <v>0</v>
      </c>
      <c r="H212" s="29"/>
      <c r="I212" s="29"/>
      <c r="J212" s="29"/>
      <c r="K212" s="10"/>
      <c r="L212" s="1"/>
      <c r="M212" s="1" t="b">
        <v>0</v>
      </c>
      <c r="N212" s="1"/>
      <c r="O212" s="1" t="b">
        <v>0</v>
      </c>
      <c r="P212" s="10"/>
    </row>
    <row r="213" spans="1:16">
      <c r="A213" s="29" t="str">
        <f t="shared" si="0"/>
        <v/>
      </c>
      <c r="B213" s="30"/>
      <c r="C213" s="30" t="str">
        <f>IFERROR(VLOOKUP($B213,'Router Tracking'!A213:H1210,7,FALSE), "")</f>
        <v/>
      </c>
      <c r="D213" s="30" t="str">
        <f>IFERROR(VLOOKUP($B213,'Router Tracking'!$A$3:$H$1000,6,FALSE), "")</f>
        <v/>
      </c>
      <c r="E213" s="30" t="str">
        <f>IFERROR(VLOOKUP($B213,'Router Tracking'!$A$3:$H$1000,4,FALSE), "")</f>
        <v/>
      </c>
      <c r="F213" s="1" t="b">
        <v>0</v>
      </c>
      <c r="H213" s="29"/>
      <c r="I213" s="29"/>
      <c r="J213" s="29"/>
      <c r="K213" s="10"/>
      <c r="L213" s="1"/>
      <c r="M213" s="1" t="b">
        <v>0</v>
      </c>
      <c r="N213" s="1"/>
      <c r="O213" s="1" t="b">
        <v>0</v>
      </c>
      <c r="P213" s="10"/>
    </row>
    <row r="214" spans="1:16">
      <c r="A214" s="29" t="str">
        <f t="shared" si="0"/>
        <v/>
      </c>
      <c r="B214" s="30"/>
      <c r="C214" s="30" t="str">
        <f>IFERROR(VLOOKUP($B214,'Router Tracking'!A214:H1211,7,FALSE), "")</f>
        <v/>
      </c>
      <c r="D214" s="30" t="str">
        <f>IFERROR(VLOOKUP($B214,'Router Tracking'!$A$3:$H$1000,6,FALSE), "")</f>
        <v/>
      </c>
      <c r="E214" s="30" t="str">
        <f>IFERROR(VLOOKUP($B214,'Router Tracking'!$A$3:$H$1000,4,FALSE), "")</f>
        <v/>
      </c>
      <c r="F214" s="1" t="b">
        <v>0</v>
      </c>
      <c r="H214" s="29"/>
      <c r="I214" s="29"/>
      <c r="J214" s="29"/>
      <c r="K214" s="10"/>
      <c r="L214" s="1"/>
      <c r="M214" s="1" t="b">
        <v>0</v>
      </c>
      <c r="N214" s="1"/>
      <c r="O214" s="1" t="b">
        <v>0</v>
      </c>
      <c r="P214" s="10"/>
    </row>
    <row r="215" spans="1:16">
      <c r="A215" s="29" t="str">
        <f t="shared" si="0"/>
        <v/>
      </c>
      <c r="B215" s="30"/>
      <c r="C215" s="30" t="str">
        <f>IFERROR(VLOOKUP($B215,'Router Tracking'!A215:H1212,7,FALSE), "")</f>
        <v/>
      </c>
      <c r="D215" s="30" t="str">
        <f>IFERROR(VLOOKUP($B215,'Router Tracking'!$A$3:$H$1000,6,FALSE), "")</f>
        <v/>
      </c>
      <c r="E215" s="30" t="str">
        <f>IFERROR(VLOOKUP($B215,'Router Tracking'!$A$3:$H$1000,4,FALSE), "")</f>
        <v/>
      </c>
      <c r="F215" s="1" t="b">
        <v>0</v>
      </c>
      <c r="H215" s="29"/>
      <c r="I215" s="29"/>
      <c r="J215" s="29"/>
      <c r="K215" s="10"/>
      <c r="L215" s="1"/>
      <c r="M215" s="1" t="b">
        <v>0</v>
      </c>
      <c r="N215" s="1"/>
      <c r="O215" s="1" t="b">
        <v>0</v>
      </c>
      <c r="P215" s="10"/>
    </row>
    <row r="216" spans="1:16">
      <c r="A216" s="29" t="str">
        <f t="shared" si="0"/>
        <v/>
      </c>
      <c r="B216" s="30"/>
      <c r="C216" s="30" t="str">
        <f>IFERROR(VLOOKUP($B216,'Router Tracking'!A216:H1213,7,FALSE), "")</f>
        <v/>
      </c>
      <c r="D216" s="30" t="str">
        <f>IFERROR(VLOOKUP($B216,'Router Tracking'!$A$3:$H$1000,6,FALSE), "")</f>
        <v/>
      </c>
      <c r="E216" s="30" t="str">
        <f>IFERROR(VLOOKUP($B216,'Router Tracking'!$A$3:$H$1000,4,FALSE), "")</f>
        <v/>
      </c>
      <c r="F216" s="1" t="b">
        <v>0</v>
      </c>
      <c r="H216" s="29"/>
      <c r="I216" s="29"/>
      <c r="J216" s="29"/>
      <c r="K216" s="10"/>
      <c r="L216" s="1"/>
      <c r="M216" s="1" t="b">
        <v>0</v>
      </c>
      <c r="N216" s="1"/>
      <c r="O216" s="1" t="b">
        <v>0</v>
      </c>
      <c r="P216" s="10"/>
    </row>
    <row r="217" spans="1:16">
      <c r="A217" s="29" t="str">
        <f t="shared" si="0"/>
        <v/>
      </c>
      <c r="B217" s="30"/>
      <c r="C217" s="30" t="str">
        <f>IFERROR(VLOOKUP($B217,'Router Tracking'!A217:H1214,7,FALSE), "")</f>
        <v/>
      </c>
      <c r="D217" s="30" t="str">
        <f>IFERROR(VLOOKUP($B217,'Router Tracking'!$A$3:$H$1000,6,FALSE), "")</f>
        <v/>
      </c>
      <c r="E217" s="30" t="str">
        <f>IFERROR(VLOOKUP($B217,'Router Tracking'!$A$3:$H$1000,4,FALSE), "")</f>
        <v/>
      </c>
      <c r="F217" s="1" t="b">
        <v>0</v>
      </c>
      <c r="H217" s="29"/>
      <c r="I217" s="29"/>
      <c r="J217" s="29"/>
      <c r="K217" s="10"/>
      <c r="L217" s="1"/>
      <c r="M217" s="1" t="b">
        <v>0</v>
      </c>
      <c r="N217" s="1"/>
      <c r="O217" s="1" t="b">
        <v>0</v>
      </c>
      <c r="P217" s="10"/>
    </row>
    <row r="218" spans="1:16">
      <c r="A218" s="29" t="str">
        <f t="shared" si="0"/>
        <v/>
      </c>
      <c r="B218" s="30"/>
      <c r="C218" s="30" t="str">
        <f>IFERROR(VLOOKUP($B218,'Router Tracking'!A218:H1215,7,FALSE), "")</f>
        <v/>
      </c>
      <c r="D218" s="30" t="str">
        <f>IFERROR(VLOOKUP($B218,'Router Tracking'!$A$3:$H$1000,6,FALSE), "")</f>
        <v/>
      </c>
      <c r="E218" s="30" t="str">
        <f>IFERROR(VLOOKUP($B218,'Router Tracking'!$A$3:$H$1000,4,FALSE), "")</f>
        <v/>
      </c>
      <c r="F218" s="1" t="b">
        <v>0</v>
      </c>
      <c r="H218" s="29"/>
      <c r="I218" s="29"/>
      <c r="J218" s="29"/>
      <c r="K218" s="10"/>
      <c r="L218" s="1"/>
      <c r="M218" s="1" t="b">
        <v>0</v>
      </c>
      <c r="N218" s="1"/>
      <c r="O218" s="1" t="b">
        <v>0</v>
      </c>
      <c r="P218" s="10"/>
    </row>
    <row r="219" spans="1:16">
      <c r="A219" s="29" t="str">
        <f t="shared" si="0"/>
        <v/>
      </c>
      <c r="B219" s="30"/>
      <c r="C219" s="30" t="str">
        <f>IFERROR(VLOOKUP($B219,'Router Tracking'!A219:H1216,7,FALSE), "")</f>
        <v/>
      </c>
      <c r="D219" s="30" t="str">
        <f>IFERROR(VLOOKUP($B219,'Router Tracking'!$A$3:$H$1000,6,FALSE), "")</f>
        <v/>
      </c>
      <c r="E219" s="30" t="str">
        <f>IFERROR(VLOOKUP($B219,'Router Tracking'!$A$3:$H$1000,4,FALSE), "")</f>
        <v/>
      </c>
      <c r="F219" s="1" t="b">
        <v>0</v>
      </c>
      <c r="H219" s="29"/>
      <c r="I219" s="29"/>
      <c r="J219" s="29"/>
      <c r="K219" s="10"/>
      <c r="L219" s="1"/>
      <c r="M219" s="1" t="b">
        <v>0</v>
      </c>
      <c r="N219" s="1"/>
      <c r="O219" s="1" t="b">
        <v>0</v>
      </c>
      <c r="P219" s="10"/>
    </row>
    <row r="220" spans="1:16">
      <c r="A220" s="29" t="str">
        <f t="shared" si="0"/>
        <v/>
      </c>
      <c r="B220" s="30"/>
      <c r="C220" s="30" t="str">
        <f>IFERROR(VLOOKUP($B220,'Router Tracking'!A220:H1217,7,FALSE), "")</f>
        <v/>
      </c>
      <c r="D220" s="30" t="str">
        <f>IFERROR(VLOOKUP($B220,'Router Tracking'!$A$3:$H$1000,6,FALSE), "")</f>
        <v/>
      </c>
      <c r="E220" s="30" t="str">
        <f>IFERROR(VLOOKUP($B220,'Router Tracking'!$A$3:$H$1000,4,FALSE), "")</f>
        <v/>
      </c>
      <c r="F220" s="1" t="b">
        <v>0</v>
      </c>
      <c r="H220" s="29"/>
      <c r="I220" s="29"/>
      <c r="J220" s="29"/>
      <c r="K220" s="10"/>
      <c r="L220" s="1"/>
      <c r="M220" s="1" t="b">
        <v>0</v>
      </c>
      <c r="N220" s="1"/>
      <c r="O220" s="1" t="b">
        <v>0</v>
      </c>
      <c r="P220" s="10"/>
    </row>
    <row r="221" spans="1:16">
      <c r="A221" s="29" t="str">
        <f t="shared" si="0"/>
        <v/>
      </c>
      <c r="B221" s="30"/>
      <c r="C221" s="30" t="str">
        <f>IFERROR(VLOOKUP($B221,'Router Tracking'!A221:H1218,7,FALSE), "")</f>
        <v/>
      </c>
      <c r="D221" s="30" t="str">
        <f>IFERROR(VLOOKUP($B221,'Router Tracking'!$A$3:$H$1000,6,FALSE), "")</f>
        <v/>
      </c>
      <c r="E221" s="30" t="str">
        <f>IFERROR(VLOOKUP($B221,'Router Tracking'!$A$3:$H$1000,4,FALSE), "")</f>
        <v/>
      </c>
      <c r="F221" s="1" t="b">
        <v>0</v>
      </c>
      <c r="H221" s="29"/>
      <c r="I221" s="29"/>
      <c r="J221" s="29"/>
      <c r="K221" s="10"/>
      <c r="L221" s="1"/>
      <c r="M221" s="1" t="b">
        <v>0</v>
      </c>
      <c r="N221" s="1"/>
      <c r="O221" s="1" t="b">
        <v>0</v>
      </c>
      <c r="P221" s="10"/>
    </row>
    <row r="222" spans="1:16">
      <c r="A222" s="29" t="str">
        <f t="shared" si="0"/>
        <v/>
      </c>
      <c r="B222" s="30"/>
      <c r="C222" s="30" t="str">
        <f>IFERROR(VLOOKUP($B222,'Router Tracking'!A222:H1219,7,FALSE), "")</f>
        <v/>
      </c>
      <c r="D222" s="30" t="str">
        <f>IFERROR(VLOOKUP($B222,'Router Tracking'!$A$3:$H$1000,6,FALSE), "")</f>
        <v/>
      </c>
      <c r="E222" s="30" t="str">
        <f>IFERROR(VLOOKUP($B222,'Router Tracking'!$A$3:$H$1000,4,FALSE), "")</f>
        <v/>
      </c>
      <c r="F222" s="1" t="b">
        <v>0</v>
      </c>
      <c r="H222" s="29"/>
      <c r="I222" s="29"/>
      <c r="J222" s="29"/>
      <c r="K222" s="10"/>
      <c r="L222" s="1"/>
      <c r="M222" s="1" t="b">
        <v>0</v>
      </c>
      <c r="N222" s="1"/>
      <c r="O222" s="1" t="b">
        <v>0</v>
      </c>
      <c r="P222" s="10"/>
    </row>
    <row r="223" spans="1:16">
      <c r="A223" s="29" t="str">
        <f t="shared" si="0"/>
        <v/>
      </c>
      <c r="B223" s="30"/>
      <c r="C223" s="30" t="str">
        <f>IFERROR(VLOOKUP($B223,'Router Tracking'!A223:H1220,7,FALSE), "")</f>
        <v/>
      </c>
      <c r="D223" s="30" t="str">
        <f>IFERROR(VLOOKUP($B223,'Router Tracking'!$A$3:$H$1000,6,FALSE), "")</f>
        <v/>
      </c>
      <c r="E223" s="30" t="str">
        <f>IFERROR(VLOOKUP($B223,'Router Tracking'!$A$3:$H$1000,4,FALSE), "")</f>
        <v/>
      </c>
      <c r="F223" s="1" t="b">
        <v>0</v>
      </c>
      <c r="H223" s="29"/>
      <c r="I223" s="29"/>
      <c r="J223" s="29"/>
      <c r="K223" s="10"/>
      <c r="L223" s="1"/>
      <c r="M223" s="1" t="b">
        <v>0</v>
      </c>
      <c r="N223" s="1"/>
      <c r="O223" s="1" t="b">
        <v>0</v>
      </c>
      <c r="P223" s="10"/>
    </row>
    <row r="224" spans="1:16">
      <c r="A224" s="29" t="str">
        <f t="shared" si="0"/>
        <v/>
      </c>
      <c r="B224" s="30"/>
      <c r="C224" s="30" t="str">
        <f>IFERROR(VLOOKUP($B224,'Router Tracking'!A224:H1221,7,FALSE), "")</f>
        <v/>
      </c>
      <c r="D224" s="30" t="str">
        <f>IFERROR(VLOOKUP($B224,'Router Tracking'!$A$3:$H$1000,6,FALSE), "")</f>
        <v/>
      </c>
      <c r="E224" s="30" t="str">
        <f>IFERROR(VLOOKUP($B224,'Router Tracking'!$A$3:$H$1000,4,FALSE), "")</f>
        <v/>
      </c>
      <c r="F224" s="1" t="b">
        <v>0</v>
      </c>
      <c r="H224" s="29"/>
      <c r="I224" s="29"/>
      <c r="J224" s="29"/>
      <c r="K224" s="10"/>
      <c r="L224" s="1"/>
      <c r="M224" s="1" t="b">
        <v>0</v>
      </c>
      <c r="N224" s="1"/>
      <c r="O224" s="1" t="b">
        <v>0</v>
      </c>
      <c r="P224" s="10"/>
    </row>
    <row r="225" spans="1:16">
      <c r="A225" s="29" t="str">
        <f t="shared" si="0"/>
        <v/>
      </c>
      <c r="B225" s="30"/>
      <c r="C225" s="30" t="str">
        <f>IFERROR(VLOOKUP($B225,'Router Tracking'!A225:H1222,7,FALSE), "")</f>
        <v/>
      </c>
      <c r="D225" s="30" t="str">
        <f>IFERROR(VLOOKUP($B225,'Router Tracking'!$A$3:$H$1000,6,FALSE), "")</f>
        <v/>
      </c>
      <c r="E225" s="30" t="str">
        <f>IFERROR(VLOOKUP($B225,'Router Tracking'!$A$3:$H$1000,4,FALSE), "")</f>
        <v/>
      </c>
      <c r="F225" s="1" t="b">
        <v>0</v>
      </c>
      <c r="H225" s="29"/>
      <c r="I225" s="29"/>
      <c r="J225" s="29"/>
      <c r="K225" s="10"/>
      <c r="L225" s="1"/>
      <c r="M225" s="1" t="b">
        <v>0</v>
      </c>
      <c r="N225" s="1"/>
      <c r="O225" s="1" t="b">
        <v>0</v>
      </c>
      <c r="P225" s="10"/>
    </row>
    <row r="226" spans="1:16">
      <c r="A226" s="29" t="str">
        <f t="shared" si="0"/>
        <v/>
      </c>
      <c r="B226" s="30"/>
      <c r="C226" s="30" t="str">
        <f>IFERROR(VLOOKUP($B226,'Router Tracking'!A226:H1223,7,FALSE), "")</f>
        <v/>
      </c>
      <c r="D226" s="30" t="str">
        <f>IFERROR(VLOOKUP($B226,'Router Tracking'!$A$3:$H$1000,6,FALSE), "")</f>
        <v/>
      </c>
      <c r="E226" s="30" t="str">
        <f>IFERROR(VLOOKUP($B226,'Router Tracking'!$A$3:$H$1000,4,FALSE), "")</f>
        <v/>
      </c>
      <c r="F226" s="1" t="b">
        <v>0</v>
      </c>
      <c r="H226" s="29"/>
      <c r="I226" s="29"/>
      <c r="J226" s="29"/>
      <c r="K226" s="10"/>
      <c r="L226" s="1"/>
      <c r="M226" s="1" t="b">
        <v>0</v>
      </c>
      <c r="N226" s="1"/>
      <c r="O226" s="1" t="b">
        <v>0</v>
      </c>
      <c r="P226" s="10"/>
    </row>
    <row r="227" spans="1:16">
      <c r="A227" s="29" t="str">
        <f t="shared" si="0"/>
        <v/>
      </c>
      <c r="B227" s="30"/>
      <c r="C227" s="30" t="str">
        <f>IFERROR(VLOOKUP($B227,'Router Tracking'!A227:H1224,7,FALSE), "")</f>
        <v/>
      </c>
      <c r="D227" s="30" t="str">
        <f>IFERROR(VLOOKUP($B227,'Router Tracking'!$A$3:$H$1000,6,FALSE), "")</f>
        <v/>
      </c>
      <c r="E227" s="30" t="str">
        <f>IFERROR(VLOOKUP($B227,'Router Tracking'!$A$3:$H$1000,4,FALSE), "")</f>
        <v/>
      </c>
      <c r="F227" s="1" t="b">
        <v>0</v>
      </c>
      <c r="H227" s="29"/>
      <c r="I227" s="29"/>
      <c r="J227" s="29"/>
      <c r="K227" s="10"/>
      <c r="L227" s="1"/>
      <c r="M227" s="1" t="b">
        <v>0</v>
      </c>
      <c r="N227" s="1"/>
      <c r="O227" s="1" t="b">
        <v>0</v>
      </c>
      <c r="P227" s="10"/>
    </row>
    <row r="228" spans="1:16">
      <c r="A228" s="29" t="str">
        <f t="shared" si="0"/>
        <v/>
      </c>
      <c r="B228" s="30"/>
      <c r="C228" s="30" t="str">
        <f>IFERROR(VLOOKUP($B228,'Router Tracking'!A228:H1225,7,FALSE), "")</f>
        <v/>
      </c>
      <c r="D228" s="30" t="str">
        <f>IFERROR(VLOOKUP($B228,'Router Tracking'!$A$3:$H$1000,6,FALSE), "")</f>
        <v/>
      </c>
      <c r="E228" s="30" t="str">
        <f>IFERROR(VLOOKUP($B228,'Router Tracking'!$A$3:$H$1000,4,FALSE), "")</f>
        <v/>
      </c>
      <c r="F228" s="1" t="b">
        <v>0</v>
      </c>
      <c r="H228" s="29"/>
      <c r="I228" s="29"/>
      <c r="J228" s="29"/>
      <c r="K228" s="10"/>
      <c r="L228" s="1"/>
      <c r="M228" s="1" t="b">
        <v>0</v>
      </c>
      <c r="N228" s="1"/>
      <c r="O228" s="1" t="b">
        <v>0</v>
      </c>
      <c r="P228" s="10"/>
    </row>
    <row r="229" spans="1:16">
      <c r="A229" s="29" t="str">
        <f t="shared" si="0"/>
        <v/>
      </c>
      <c r="B229" s="30"/>
      <c r="C229" s="30" t="str">
        <f>IFERROR(VLOOKUP($B229,'Router Tracking'!A229:H1226,7,FALSE), "")</f>
        <v/>
      </c>
      <c r="D229" s="30" t="str">
        <f>IFERROR(VLOOKUP($B229,'Router Tracking'!$A$3:$H$1000,6,FALSE), "")</f>
        <v/>
      </c>
      <c r="E229" s="30" t="str">
        <f>IFERROR(VLOOKUP($B229,'Router Tracking'!$A$3:$H$1000,4,FALSE), "")</f>
        <v/>
      </c>
      <c r="F229" s="1" t="b">
        <v>0</v>
      </c>
      <c r="H229" s="29"/>
      <c r="I229" s="29"/>
      <c r="J229" s="29"/>
      <c r="K229" s="10"/>
      <c r="L229" s="1"/>
      <c r="M229" s="1" t="b">
        <v>0</v>
      </c>
      <c r="N229" s="1"/>
      <c r="O229" s="1" t="b">
        <v>0</v>
      </c>
      <c r="P229" s="10"/>
    </row>
    <row r="230" spans="1:16">
      <c r="A230" s="29" t="str">
        <f t="shared" si="0"/>
        <v/>
      </c>
      <c r="B230" s="30"/>
      <c r="C230" s="30" t="str">
        <f>IFERROR(VLOOKUP($B230,'Router Tracking'!A230:H1227,7,FALSE), "")</f>
        <v/>
      </c>
      <c r="D230" s="30" t="str">
        <f>IFERROR(VLOOKUP($B230,'Router Tracking'!$A$3:$H$1000,6,FALSE), "")</f>
        <v/>
      </c>
      <c r="E230" s="30" t="str">
        <f>IFERROR(VLOOKUP($B230,'Router Tracking'!$A$3:$H$1000,4,FALSE), "")</f>
        <v/>
      </c>
      <c r="F230" s="1" t="b">
        <v>0</v>
      </c>
      <c r="H230" s="29"/>
      <c r="I230" s="29"/>
      <c r="J230" s="29"/>
      <c r="K230" s="10"/>
      <c r="L230" s="1"/>
      <c r="M230" s="1" t="b">
        <v>0</v>
      </c>
      <c r="N230" s="1"/>
      <c r="O230" s="1" t="b">
        <v>0</v>
      </c>
      <c r="P230" s="10"/>
    </row>
    <row r="231" spans="1:16">
      <c r="A231" s="29" t="str">
        <f t="shared" si="0"/>
        <v/>
      </c>
      <c r="B231" s="30"/>
      <c r="C231" s="30" t="str">
        <f>IFERROR(VLOOKUP($B231,'Router Tracking'!A231:H1228,7,FALSE), "")</f>
        <v/>
      </c>
      <c r="D231" s="30" t="str">
        <f>IFERROR(VLOOKUP($B231,'Router Tracking'!$A$3:$H$1000,6,FALSE), "")</f>
        <v/>
      </c>
      <c r="E231" s="30" t="str">
        <f>IFERROR(VLOOKUP($B231,'Router Tracking'!$A$3:$H$1000,4,FALSE), "")</f>
        <v/>
      </c>
      <c r="F231" s="1" t="b">
        <v>0</v>
      </c>
      <c r="H231" s="29"/>
      <c r="I231" s="29"/>
      <c r="J231" s="29"/>
      <c r="K231" s="10"/>
      <c r="L231" s="1"/>
      <c r="M231" s="1" t="b">
        <v>0</v>
      </c>
      <c r="N231" s="1"/>
      <c r="O231" s="1" t="b">
        <v>0</v>
      </c>
      <c r="P231" s="10"/>
    </row>
    <row r="232" spans="1:16">
      <c r="A232" s="29" t="str">
        <f t="shared" si="0"/>
        <v/>
      </c>
      <c r="B232" s="30"/>
      <c r="C232" s="30" t="str">
        <f>IFERROR(VLOOKUP($B232,'Router Tracking'!A232:H1229,7,FALSE), "")</f>
        <v/>
      </c>
      <c r="D232" s="30" t="str">
        <f>IFERROR(VLOOKUP($B232,'Router Tracking'!$A$3:$H$1000,6,FALSE), "")</f>
        <v/>
      </c>
      <c r="E232" s="30" t="str">
        <f>IFERROR(VLOOKUP($B232,'Router Tracking'!$A$3:$H$1000,4,FALSE), "")</f>
        <v/>
      </c>
      <c r="F232" s="1" t="b">
        <v>0</v>
      </c>
      <c r="H232" s="29"/>
      <c r="I232" s="29"/>
      <c r="J232" s="29"/>
      <c r="K232" s="10"/>
      <c r="L232" s="1"/>
      <c r="M232" s="1" t="b">
        <v>0</v>
      </c>
      <c r="N232" s="1"/>
      <c r="O232" s="1" t="b">
        <v>0</v>
      </c>
      <c r="P232" s="10"/>
    </row>
    <row r="233" spans="1:16">
      <c r="A233" s="29" t="str">
        <f t="shared" si="0"/>
        <v/>
      </c>
      <c r="B233" s="30"/>
      <c r="C233" s="30" t="str">
        <f>IFERROR(VLOOKUP($B233,'Router Tracking'!A233:H1230,7,FALSE), "")</f>
        <v/>
      </c>
      <c r="D233" s="30" t="str">
        <f>IFERROR(VLOOKUP($B233,'Router Tracking'!$A$3:$H$1000,6,FALSE), "")</f>
        <v/>
      </c>
      <c r="E233" s="30" t="str">
        <f>IFERROR(VLOOKUP($B233,'Router Tracking'!$A$3:$H$1000,4,FALSE), "")</f>
        <v/>
      </c>
      <c r="F233" s="1" t="b">
        <v>0</v>
      </c>
      <c r="H233" s="29"/>
      <c r="I233" s="29"/>
      <c r="J233" s="29"/>
      <c r="K233" s="10"/>
      <c r="L233" s="1"/>
      <c r="M233" s="1" t="b">
        <v>0</v>
      </c>
      <c r="N233" s="1"/>
      <c r="O233" s="1" t="b">
        <v>0</v>
      </c>
      <c r="P233" s="10"/>
    </row>
    <row r="234" spans="1:16">
      <c r="A234" s="29" t="str">
        <f t="shared" si="0"/>
        <v/>
      </c>
      <c r="B234" s="30"/>
      <c r="C234" s="30" t="str">
        <f>IFERROR(VLOOKUP($B234,'Router Tracking'!A234:H1231,7,FALSE), "")</f>
        <v/>
      </c>
      <c r="D234" s="30" t="str">
        <f>IFERROR(VLOOKUP($B234,'Router Tracking'!$A$3:$H$1000,6,FALSE), "")</f>
        <v/>
      </c>
      <c r="E234" s="30" t="str">
        <f>IFERROR(VLOOKUP($B234,'Router Tracking'!$A$3:$H$1000,4,FALSE), "")</f>
        <v/>
      </c>
      <c r="F234" s="1" t="b">
        <v>0</v>
      </c>
      <c r="H234" s="29"/>
      <c r="I234" s="29"/>
      <c r="J234" s="29"/>
      <c r="K234" s="10"/>
      <c r="L234" s="1"/>
      <c r="M234" s="1" t="b">
        <v>0</v>
      </c>
      <c r="N234" s="1"/>
      <c r="O234" s="1" t="b">
        <v>0</v>
      </c>
      <c r="P234" s="10"/>
    </row>
    <row r="235" spans="1:16">
      <c r="A235" s="29" t="str">
        <f t="shared" si="0"/>
        <v/>
      </c>
      <c r="B235" s="30"/>
      <c r="C235" s="30" t="str">
        <f>IFERROR(VLOOKUP($B235,'Router Tracking'!A235:H1232,7,FALSE), "")</f>
        <v/>
      </c>
      <c r="D235" s="30" t="str">
        <f>IFERROR(VLOOKUP($B235,'Router Tracking'!$A$3:$H$1000,6,FALSE), "")</f>
        <v/>
      </c>
      <c r="E235" s="30" t="str">
        <f>IFERROR(VLOOKUP($B235,'Router Tracking'!$A$3:$H$1000,4,FALSE), "")</f>
        <v/>
      </c>
      <c r="F235" s="1" t="b">
        <v>0</v>
      </c>
      <c r="H235" s="29"/>
      <c r="I235" s="29"/>
      <c r="J235" s="29"/>
      <c r="K235" s="10"/>
      <c r="L235" s="1"/>
      <c r="M235" s="1" t="b">
        <v>0</v>
      </c>
      <c r="N235" s="1"/>
      <c r="O235" s="1" t="b">
        <v>0</v>
      </c>
      <c r="P235" s="10"/>
    </row>
    <row r="236" spans="1:16">
      <c r="A236" s="29" t="str">
        <f t="shared" si="0"/>
        <v/>
      </c>
      <c r="B236" s="30"/>
      <c r="C236" s="30" t="str">
        <f>IFERROR(VLOOKUP($B236,'Router Tracking'!A236:H1233,7,FALSE), "")</f>
        <v/>
      </c>
      <c r="D236" s="30" t="str">
        <f>IFERROR(VLOOKUP($B236,'Router Tracking'!$A$3:$H$1000,6,FALSE), "")</f>
        <v/>
      </c>
      <c r="E236" s="30" t="str">
        <f>IFERROR(VLOOKUP($B236,'Router Tracking'!$A$3:$H$1000,4,FALSE), "")</f>
        <v/>
      </c>
      <c r="F236" s="1" t="b">
        <v>0</v>
      </c>
      <c r="H236" s="29"/>
      <c r="I236" s="29"/>
      <c r="J236" s="29"/>
      <c r="K236" s="10"/>
      <c r="L236" s="1"/>
      <c r="M236" s="1" t="b">
        <v>0</v>
      </c>
      <c r="N236" s="1"/>
      <c r="O236" s="1" t="b">
        <v>0</v>
      </c>
      <c r="P236" s="10"/>
    </row>
    <row r="237" spans="1:16">
      <c r="A237" s="29" t="str">
        <f t="shared" si="0"/>
        <v/>
      </c>
      <c r="B237" s="30"/>
      <c r="C237" s="30" t="str">
        <f>IFERROR(VLOOKUP($B237,'Router Tracking'!A237:H1234,7,FALSE), "")</f>
        <v/>
      </c>
      <c r="D237" s="30" t="str">
        <f>IFERROR(VLOOKUP($B237,'Router Tracking'!$A$3:$H$1000,6,FALSE), "")</f>
        <v/>
      </c>
      <c r="E237" s="30" t="str">
        <f>IFERROR(VLOOKUP($B237,'Router Tracking'!$A$3:$H$1000,4,FALSE), "")</f>
        <v/>
      </c>
      <c r="F237" s="1" t="b">
        <v>0</v>
      </c>
      <c r="H237" s="29"/>
      <c r="I237" s="29"/>
      <c r="J237" s="29"/>
      <c r="K237" s="10"/>
      <c r="L237" s="1"/>
      <c r="M237" s="1" t="b">
        <v>0</v>
      </c>
      <c r="N237" s="1"/>
      <c r="O237" s="1" t="b">
        <v>0</v>
      </c>
      <c r="P237" s="10"/>
    </row>
    <row r="238" spans="1:16">
      <c r="A238" s="29" t="str">
        <f t="shared" si="0"/>
        <v/>
      </c>
      <c r="B238" s="30"/>
      <c r="C238" s="30" t="str">
        <f>IFERROR(VLOOKUP($B238,'Router Tracking'!A238:H1235,7,FALSE), "")</f>
        <v/>
      </c>
      <c r="D238" s="30" t="str">
        <f>IFERROR(VLOOKUP($B238,'Router Tracking'!$A$3:$H$1000,6,FALSE), "")</f>
        <v/>
      </c>
      <c r="E238" s="30" t="str">
        <f>IFERROR(VLOOKUP($B238,'Router Tracking'!$A$3:$H$1000,4,FALSE), "")</f>
        <v/>
      </c>
      <c r="F238" s="1" t="b">
        <v>0</v>
      </c>
      <c r="H238" s="29"/>
      <c r="I238" s="29"/>
      <c r="J238" s="29"/>
      <c r="K238" s="10"/>
      <c r="L238" s="1"/>
      <c r="M238" s="1" t="b">
        <v>0</v>
      </c>
      <c r="N238" s="1"/>
      <c r="O238" s="1" t="b">
        <v>0</v>
      </c>
      <c r="P238" s="10"/>
    </row>
    <row r="239" spans="1:16">
      <c r="A239" s="29" t="str">
        <f t="shared" si="0"/>
        <v/>
      </c>
      <c r="B239" s="30"/>
      <c r="C239" s="30" t="str">
        <f>IFERROR(VLOOKUP($B239,'Router Tracking'!A239:H1236,7,FALSE), "")</f>
        <v/>
      </c>
      <c r="D239" s="30" t="str">
        <f>IFERROR(VLOOKUP($B239,'Router Tracking'!$A$3:$H$1000,6,FALSE), "")</f>
        <v/>
      </c>
      <c r="E239" s="30" t="str">
        <f>IFERROR(VLOOKUP($B239,'Router Tracking'!$A$3:$H$1000,4,FALSE), "")</f>
        <v/>
      </c>
      <c r="F239" s="1" t="b">
        <v>0</v>
      </c>
      <c r="H239" s="29"/>
      <c r="I239" s="29"/>
      <c r="J239" s="29"/>
      <c r="K239" s="10"/>
      <c r="L239" s="1"/>
      <c r="M239" s="1" t="b">
        <v>0</v>
      </c>
      <c r="N239" s="1"/>
      <c r="O239" s="1" t="b">
        <v>0</v>
      </c>
      <c r="P239" s="10"/>
    </row>
    <row r="240" spans="1:16">
      <c r="A240" s="29" t="str">
        <f t="shared" si="0"/>
        <v/>
      </c>
      <c r="B240" s="30"/>
      <c r="C240" s="30" t="str">
        <f>IFERROR(VLOOKUP($B240,'Router Tracking'!A240:H1237,7,FALSE), "")</f>
        <v/>
      </c>
      <c r="D240" s="30" t="str">
        <f>IFERROR(VLOOKUP($B240,'Router Tracking'!$A$3:$H$1000,6,FALSE), "")</f>
        <v/>
      </c>
      <c r="E240" s="30" t="str">
        <f>IFERROR(VLOOKUP($B240,'Router Tracking'!$A$3:$H$1000,4,FALSE), "")</f>
        <v/>
      </c>
      <c r="F240" s="1" t="b">
        <v>0</v>
      </c>
      <c r="H240" s="29"/>
      <c r="I240" s="29"/>
      <c r="J240" s="29"/>
      <c r="K240" s="10"/>
      <c r="L240" s="1"/>
      <c r="M240" s="1" t="b">
        <v>0</v>
      </c>
      <c r="N240" s="1"/>
      <c r="O240" s="1" t="b">
        <v>0</v>
      </c>
      <c r="P240" s="10"/>
    </row>
    <row r="241" spans="1:16">
      <c r="A241" s="29" t="str">
        <f t="shared" si="0"/>
        <v/>
      </c>
      <c r="B241" s="30"/>
      <c r="C241" s="30" t="str">
        <f>IFERROR(VLOOKUP($B241,'Router Tracking'!A241:H1238,7,FALSE), "")</f>
        <v/>
      </c>
      <c r="D241" s="30" t="str">
        <f>IFERROR(VLOOKUP($B241,'Router Tracking'!$A$3:$H$1000,6,FALSE), "")</f>
        <v/>
      </c>
      <c r="E241" s="30" t="str">
        <f>IFERROR(VLOOKUP($B241,'Router Tracking'!$A$3:$H$1000,4,FALSE), "")</f>
        <v/>
      </c>
      <c r="F241" s="1" t="b">
        <v>0</v>
      </c>
      <c r="H241" s="29"/>
      <c r="I241" s="29"/>
      <c r="J241" s="29"/>
      <c r="K241" s="10"/>
      <c r="L241" s="1"/>
      <c r="M241" s="1" t="b">
        <v>0</v>
      </c>
      <c r="N241" s="1"/>
      <c r="O241" s="1" t="b">
        <v>0</v>
      </c>
      <c r="P241" s="10"/>
    </row>
    <row r="242" spans="1:16">
      <c r="A242" s="29" t="str">
        <f t="shared" si="0"/>
        <v/>
      </c>
      <c r="B242" s="30"/>
      <c r="C242" s="30" t="str">
        <f>IFERROR(VLOOKUP($B242,'Router Tracking'!A242:H1239,7,FALSE), "")</f>
        <v/>
      </c>
      <c r="D242" s="30" t="str">
        <f>IFERROR(VLOOKUP($B242,'Router Tracking'!$A$3:$H$1000,6,FALSE), "")</f>
        <v/>
      </c>
      <c r="E242" s="30" t="str">
        <f>IFERROR(VLOOKUP($B242,'Router Tracking'!$A$3:$H$1000,4,FALSE), "")</f>
        <v/>
      </c>
      <c r="F242" s="1" t="b">
        <v>0</v>
      </c>
      <c r="H242" s="29"/>
      <c r="I242" s="29"/>
      <c r="J242" s="29"/>
      <c r="K242" s="10"/>
      <c r="L242" s="1"/>
      <c r="M242" s="1" t="b">
        <v>0</v>
      </c>
      <c r="N242" s="1"/>
      <c r="O242" s="1" t="b">
        <v>0</v>
      </c>
      <c r="P242" s="10"/>
    </row>
    <row r="243" spans="1:16">
      <c r="A243" s="29" t="str">
        <f t="shared" si="0"/>
        <v/>
      </c>
      <c r="B243" s="30"/>
      <c r="C243" s="30" t="str">
        <f>IFERROR(VLOOKUP($B243,'Router Tracking'!A243:H1240,7,FALSE), "")</f>
        <v/>
      </c>
      <c r="D243" s="30" t="str">
        <f>IFERROR(VLOOKUP($B243,'Router Tracking'!$A$3:$H$1000,6,FALSE), "")</f>
        <v/>
      </c>
      <c r="E243" s="30" t="str">
        <f>IFERROR(VLOOKUP($B243,'Router Tracking'!$A$3:$H$1000,4,FALSE), "")</f>
        <v/>
      </c>
      <c r="F243" s="1" t="b">
        <v>0</v>
      </c>
      <c r="H243" s="29"/>
      <c r="I243" s="29"/>
      <c r="J243" s="29"/>
      <c r="K243" s="10"/>
      <c r="L243" s="1"/>
      <c r="M243" s="1" t="b">
        <v>0</v>
      </c>
      <c r="N243" s="1"/>
      <c r="O243" s="1" t="b">
        <v>0</v>
      </c>
      <c r="P243" s="10"/>
    </row>
    <row r="244" spans="1:16">
      <c r="A244" s="29" t="str">
        <f t="shared" si="0"/>
        <v/>
      </c>
      <c r="B244" s="30"/>
      <c r="C244" s="30" t="str">
        <f>IFERROR(VLOOKUP($B244,'Router Tracking'!A244:H1241,7,FALSE), "")</f>
        <v/>
      </c>
      <c r="D244" s="30" t="str">
        <f>IFERROR(VLOOKUP($B244,'Router Tracking'!$A$3:$H$1000,6,FALSE), "")</f>
        <v/>
      </c>
      <c r="E244" s="30" t="str">
        <f>IFERROR(VLOOKUP($B244,'Router Tracking'!$A$3:$H$1000,4,FALSE), "")</f>
        <v/>
      </c>
      <c r="F244" s="1" t="b">
        <v>0</v>
      </c>
      <c r="H244" s="29"/>
      <c r="I244" s="29"/>
      <c r="J244" s="29"/>
      <c r="K244" s="10"/>
      <c r="L244" s="1"/>
      <c r="M244" s="1" t="b">
        <v>0</v>
      </c>
      <c r="N244" s="1"/>
      <c r="O244" s="1" t="b">
        <v>0</v>
      </c>
      <c r="P244" s="10"/>
    </row>
    <row r="245" spans="1:16">
      <c r="A245" s="29" t="str">
        <f t="shared" si="0"/>
        <v/>
      </c>
      <c r="B245" s="30"/>
      <c r="C245" s="30" t="str">
        <f>IFERROR(VLOOKUP($B245,'Router Tracking'!A245:H1242,7,FALSE), "")</f>
        <v/>
      </c>
      <c r="D245" s="30" t="str">
        <f>IFERROR(VLOOKUP($B245,'Router Tracking'!$A$3:$H$1000,6,FALSE), "")</f>
        <v/>
      </c>
      <c r="E245" s="30" t="str">
        <f>IFERROR(VLOOKUP($B245,'Router Tracking'!$A$3:$H$1000,4,FALSE), "")</f>
        <v/>
      </c>
      <c r="F245" s="1" t="b">
        <v>0</v>
      </c>
      <c r="H245" s="29"/>
      <c r="I245" s="29"/>
      <c r="J245" s="29"/>
      <c r="K245" s="10"/>
      <c r="L245" s="1"/>
      <c r="M245" s="1" t="b">
        <v>0</v>
      </c>
      <c r="N245" s="1"/>
      <c r="O245" s="1" t="b">
        <v>0</v>
      </c>
      <c r="P245" s="10"/>
    </row>
    <row r="246" spans="1:16">
      <c r="A246" s="29" t="str">
        <f t="shared" si="0"/>
        <v/>
      </c>
      <c r="B246" s="30"/>
      <c r="C246" s="30" t="str">
        <f>IFERROR(VLOOKUP($B246,'Router Tracking'!A246:H1243,7,FALSE), "")</f>
        <v/>
      </c>
      <c r="D246" s="30" t="str">
        <f>IFERROR(VLOOKUP($B246,'Router Tracking'!$A$3:$H$1000,6,FALSE), "")</f>
        <v/>
      </c>
      <c r="E246" s="30" t="str">
        <f>IFERROR(VLOOKUP($B246,'Router Tracking'!$A$3:$H$1000,4,FALSE), "")</f>
        <v/>
      </c>
      <c r="F246" s="1" t="b">
        <v>0</v>
      </c>
      <c r="H246" s="29"/>
      <c r="I246" s="29"/>
      <c r="J246" s="29"/>
      <c r="K246" s="10"/>
      <c r="L246" s="1"/>
      <c r="M246" s="1" t="b">
        <v>0</v>
      </c>
      <c r="N246" s="1"/>
      <c r="O246" s="1" t="b">
        <v>0</v>
      </c>
      <c r="P246" s="10"/>
    </row>
    <row r="247" spans="1:16">
      <c r="A247" s="29" t="str">
        <f t="shared" si="0"/>
        <v/>
      </c>
      <c r="B247" s="30"/>
      <c r="C247" s="30" t="str">
        <f>IFERROR(VLOOKUP($B247,'Router Tracking'!A247:H1244,7,FALSE), "")</f>
        <v/>
      </c>
      <c r="D247" s="30" t="str">
        <f>IFERROR(VLOOKUP($B247,'Router Tracking'!$A$3:$H$1000,6,FALSE), "")</f>
        <v/>
      </c>
      <c r="E247" s="30" t="str">
        <f>IFERROR(VLOOKUP($B247,'Router Tracking'!$A$3:$H$1000,4,FALSE), "")</f>
        <v/>
      </c>
      <c r="F247" s="1" t="b">
        <v>0</v>
      </c>
      <c r="H247" s="29"/>
      <c r="I247" s="29"/>
      <c r="J247" s="29"/>
      <c r="K247" s="10"/>
      <c r="L247" s="1"/>
      <c r="M247" s="1" t="b">
        <v>0</v>
      </c>
      <c r="N247" s="1"/>
      <c r="O247" s="1" t="b">
        <v>0</v>
      </c>
      <c r="P247" s="10"/>
    </row>
    <row r="248" spans="1:16">
      <c r="A248" s="29" t="str">
        <f t="shared" si="0"/>
        <v/>
      </c>
      <c r="B248" s="30"/>
      <c r="C248" s="30" t="str">
        <f>IFERROR(VLOOKUP($B248,'Router Tracking'!A248:H1245,7,FALSE), "")</f>
        <v/>
      </c>
      <c r="D248" s="30" t="str">
        <f>IFERROR(VLOOKUP($B248,'Router Tracking'!$A$3:$H$1000,6,FALSE), "")</f>
        <v/>
      </c>
      <c r="E248" s="30" t="str">
        <f>IFERROR(VLOOKUP($B248,'Router Tracking'!$A$3:$H$1000,4,FALSE), "")</f>
        <v/>
      </c>
      <c r="F248" s="1" t="b">
        <v>0</v>
      </c>
      <c r="H248" s="29"/>
      <c r="I248" s="29"/>
      <c r="J248" s="29"/>
      <c r="K248" s="10"/>
      <c r="L248" s="1"/>
      <c r="M248" s="1" t="b">
        <v>0</v>
      </c>
      <c r="N248" s="1"/>
      <c r="O248" s="1" t="b">
        <v>0</v>
      </c>
      <c r="P248" s="10"/>
    </row>
    <row r="249" spans="1:16">
      <c r="A249" s="29" t="str">
        <f t="shared" si="0"/>
        <v/>
      </c>
      <c r="B249" s="30"/>
      <c r="C249" s="30" t="str">
        <f>IFERROR(VLOOKUP($B249,'Router Tracking'!A249:H1246,7,FALSE), "")</f>
        <v/>
      </c>
      <c r="D249" s="30" t="str">
        <f>IFERROR(VLOOKUP($B249,'Router Tracking'!$A$3:$H$1000,6,FALSE), "")</f>
        <v/>
      </c>
      <c r="E249" s="30" t="str">
        <f>IFERROR(VLOOKUP($B249,'Router Tracking'!$A$3:$H$1000,4,FALSE), "")</f>
        <v/>
      </c>
      <c r="F249" s="1" t="b">
        <v>0</v>
      </c>
      <c r="H249" s="29"/>
      <c r="I249" s="29"/>
      <c r="J249" s="29"/>
      <c r="K249" s="10"/>
      <c r="L249" s="1"/>
      <c r="M249" s="1" t="b">
        <v>0</v>
      </c>
      <c r="N249" s="1"/>
      <c r="O249" s="1" t="b">
        <v>0</v>
      </c>
      <c r="P249" s="10"/>
    </row>
    <row r="250" spans="1:16">
      <c r="A250" s="29" t="str">
        <f t="shared" si="0"/>
        <v/>
      </c>
      <c r="B250" s="30"/>
      <c r="C250" s="30" t="str">
        <f>IFERROR(VLOOKUP($B250,'Router Tracking'!A250:H1247,7,FALSE), "")</f>
        <v/>
      </c>
      <c r="D250" s="30" t="str">
        <f>IFERROR(VLOOKUP($B250,'Router Tracking'!$A$3:$H$1000,6,FALSE), "")</f>
        <v/>
      </c>
      <c r="E250" s="30" t="str">
        <f>IFERROR(VLOOKUP($B250,'Router Tracking'!$A$3:$H$1000,4,FALSE), "")</f>
        <v/>
      </c>
      <c r="F250" s="1" t="b">
        <v>0</v>
      </c>
      <c r="H250" s="29"/>
      <c r="I250" s="29"/>
      <c r="J250" s="29"/>
      <c r="K250" s="10"/>
      <c r="L250" s="1"/>
      <c r="M250" s="1" t="b">
        <v>0</v>
      </c>
      <c r="N250" s="1"/>
      <c r="O250" s="1" t="b">
        <v>0</v>
      </c>
      <c r="P250" s="10"/>
    </row>
    <row r="251" spans="1:16">
      <c r="A251" s="29" t="str">
        <f t="shared" si="0"/>
        <v/>
      </c>
      <c r="B251" s="30"/>
      <c r="C251" s="30" t="str">
        <f>IFERROR(VLOOKUP($B251,'Router Tracking'!A251:H1248,7,FALSE), "")</f>
        <v/>
      </c>
      <c r="D251" s="30" t="str">
        <f>IFERROR(VLOOKUP($B251,'Router Tracking'!$A$3:$H$1000,6,FALSE), "")</f>
        <v/>
      </c>
      <c r="E251" s="30" t="str">
        <f>IFERROR(VLOOKUP($B251,'Router Tracking'!$A$3:$H$1000,4,FALSE), "")</f>
        <v/>
      </c>
      <c r="F251" s="1" t="b">
        <v>0</v>
      </c>
      <c r="H251" s="29"/>
      <c r="I251" s="29"/>
      <c r="J251" s="29"/>
      <c r="K251" s="10"/>
      <c r="L251" s="1"/>
      <c r="M251" s="1" t="b">
        <v>0</v>
      </c>
      <c r="N251" s="1"/>
      <c r="O251" s="1" t="b">
        <v>0</v>
      </c>
      <c r="P251" s="10"/>
    </row>
    <row r="252" spans="1:16">
      <c r="A252" s="29" t="str">
        <f t="shared" si="0"/>
        <v/>
      </c>
      <c r="B252" s="30"/>
      <c r="C252" s="30" t="str">
        <f>IFERROR(VLOOKUP($B252,'Router Tracking'!A252:H1249,7,FALSE), "")</f>
        <v/>
      </c>
      <c r="D252" s="30" t="str">
        <f>IFERROR(VLOOKUP($B252,'Router Tracking'!$A$3:$H$1000,6,FALSE), "")</f>
        <v/>
      </c>
      <c r="E252" s="30" t="str">
        <f>IFERROR(VLOOKUP($B252,'Router Tracking'!$A$3:$H$1000,4,FALSE), "")</f>
        <v/>
      </c>
      <c r="F252" s="1" t="b">
        <v>0</v>
      </c>
      <c r="H252" s="29"/>
      <c r="I252" s="29"/>
      <c r="J252" s="29"/>
      <c r="K252" s="10"/>
      <c r="L252" s="1"/>
      <c r="M252" s="1" t="b">
        <v>0</v>
      </c>
      <c r="N252" s="1"/>
      <c r="O252" s="1" t="b">
        <v>0</v>
      </c>
      <c r="P252" s="10"/>
    </row>
    <row r="253" spans="1:16">
      <c r="A253" s="29" t="str">
        <f t="shared" si="0"/>
        <v/>
      </c>
      <c r="B253" s="30"/>
      <c r="C253" s="30" t="str">
        <f>IFERROR(VLOOKUP($B253,'Router Tracking'!A253:H1250,7,FALSE), "")</f>
        <v/>
      </c>
      <c r="D253" s="30" t="str">
        <f>IFERROR(VLOOKUP($B253,'Router Tracking'!$A$3:$H$1000,6,FALSE), "")</f>
        <v/>
      </c>
      <c r="E253" s="30" t="str">
        <f>IFERROR(VLOOKUP($B253,'Router Tracking'!$A$3:$H$1000,4,FALSE), "")</f>
        <v/>
      </c>
      <c r="F253" s="1" t="b">
        <v>0</v>
      </c>
      <c r="H253" s="29"/>
      <c r="I253" s="29"/>
      <c r="J253" s="29"/>
      <c r="K253" s="10"/>
      <c r="L253" s="1"/>
      <c r="M253" s="1" t="b">
        <v>0</v>
      </c>
      <c r="N253" s="1"/>
      <c r="O253" s="1" t="b">
        <v>0</v>
      </c>
      <c r="P253" s="10"/>
    </row>
    <row r="254" spans="1:16">
      <c r="A254" s="29" t="str">
        <f t="shared" si="0"/>
        <v/>
      </c>
      <c r="B254" s="30"/>
      <c r="C254" s="30" t="str">
        <f>IFERROR(VLOOKUP($B254,'Router Tracking'!A254:H1251,7,FALSE), "")</f>
        <v/>
      </c>
      <c r="D254" s="30" t="str">
        <f>IFERROR(VLOOKUP($B254,'Router Tracking'!$A$3:$H$1000,6,FALSE), "")</f>
        <v/>
      </c>
      <c r="E254" s="30" t="str">
        <f>IFERROR(VLOOKUP($B254,'Router Tracking'!$A$3:$H$1000,4,FALSE), "")</f>
        <v/>
      </c>
      <c r="F254" s="1" t="b">
        <v>0</v>
      </c>
      <c r="H254" s="29"/>
      <c r="I254" s="29"/>
      <c r="J254" s="29"/>
      <c r="K254" s="10"/>
      <c r="L254" s="1"/>
      <c r="M254" s="1" t="b">
        <v>0</v>
      </c>
      <c r="N254" s="1"/>
      <c r="O254" s="1" t="b">
        <v>0</v>
      </c>
      <c r="P254" s="10"/>
    </row>
    <row r="255" spans="1:16">
      <c r="A255" s="29" t="str">
        <f t="shared" si="0"/>
        <v/>
      </c>
      <c r="B255" s="30"/>
      <c r="C255" s="30" t="str">
        <f>IFERROR(VLOOKUP($B255,'Router Tracking'!A255:H1252,7,FALSE), "")</f>
        <v/>
      </c>
      <c r="D255" s="30" t="str">
        <f>IFERROR(VLOOKUP($B255,'Router Tracking'!$A$3:$H$1000,6,FALSE), "")</f>
        <v/>
      </c>
      <c r="E255" s="30" t="str">
        <f>IFERROR(VLOOKUP($B255,'Router Tracking'!$A$3:$H$1000,4,FALSE), "")</f>
        <v/>
      </c>
      <c r="F255" s="1" t="b">
        <v>0</v>
      </c>
      <c r="H255" s="29"/>
      <c r="I255" s="29"/>
      <c r="J255" s="29"/>
      <c r="K255" s="10"/>
      <c r="L255" s="1"/>
      <c r="M255" s="1" t="b">
        <v>0</v>
      </c>
      <c r="N255" s="1"/>
      <c r="O255" s="1" t="b">
        <v>0</v>
      </c>
      <c r="P255" s="10"/>
    </row>
    <row r="256" spans="1:16">
      <c r="A256" s="29" t="str">
        <f t="shared" si="0"/>
        <v/>
      </c>
      <c r="B256" s="30"/>
      <c r="C256" s="30" t="str">
        <f>IFERROR(VLOOKUP($B256,'Router Tracking'!A256:H1253,7,FALSE), "")</f>
        <v/>
      </c>
      <c r="D256" s="30" t="str">
        <f>IFERROR(VLOOKUP($B256,'Router Tracking'!$A$3:$H$1000,6,FALSE), "")</f>
        <v/>
      </c>
      <c r="E256" s="30" t="str">
        <f>IFERROR(VLOOKUP($B256,'Router Tracking'!$A$3:$H$1000,4,FALSE), "")</f>
        <v/>
      </c>
      <c r="F256" s="1" t="b">
        <v>0</v>
      </c>
      <c r="H256" s="29"/>
      <c r="I256" s="29"/>
      <c r="J256" s="29"/>
      <c r="K256" s="10"/>
      <c r="L256" s="1"/>
      <c r="M256" s="1" t="b">
        <v>0</v>
      </c>
      <c r="N256" s="1"/>
      <c r="O256" s="1" t="b">
        <v>0</v>
      </c>
      <c r="P256" s="10"/>
    </row>
    <row r="257" spans="1:16">
      <c r="A257" s="29" t="str">
        <f t="shared" si="0"/>
        <v/>
      </c>
      <c r="B257" s="30"/>
      <c r="C257" s="30" t="str">
        <f>IFERROR(VLOOKUP($B257,'Router Tracking'!A257:H1254,7,FALSE), "")</f>
        <v/>
      </c>
      <c r="D257" s="30" t="str">
        <f>IFERROR(VLOOKUP($B257,'Router Tracking'!$A$3:$H$1000,6,FALSE), "")</f>
        <v/>
      </c>
      <c r="E257" s="30" t="str">
        <f>IFERROR(VLOOKUP($B257,'Router Tracking'!$A$3:$H$1000,4,FALSE), "")</f>
        <v/>
      </c>
      <c r="F257" s="1" t="b">
        <v>0</v>
      </c>
      <c r="H257" s="29"/>
      <c r="I257" s="29"/>
      <c r="J257" s="29"/>
      <c r="K257" s="10"/>
      <c r="L257" s="1"/>
      <c r="M257" s="1" t="b">
        <v>0</v>
      </c>
      <c r="N257" s="1"/>
      <c r="O257" s="1" t="b">
        <v>0</v>
      </c>
      <c r="P257" s="10"/>
    </row>
    <row r="258" spans="1:16">
      <c r="A258" s="29" t="str">
        <f t="shared" ref="A258:A512" si="2">IF(B258&lt;&gt;"","Router","")</f>
        <v/>
      </c>
      <c r="B258" s="30"/>
      <c r="C258" s="30" t="str">
        <f>IFERROR(VLOOKUP($B258,'Router Tracking'!A258:H1255,7,FALSE), "")</f>
        <v/>
      </c>
      <c r="D258" s="30" t="str">
        <f>IFERROR(VLOOKUP($B258,'Router Tracking'!$A$3:$H$1000,6,FALSE), "")</f>
        <v/>
      </c>
      <c r="E258" s="30" t="str">
        <f>IFERROR(VLOOKUP($B258,'Router Tracking'!$A$3:$H$1000,4,FALSE), "")</f>
        <v/>
      </c>
      <c r="F258" s="1" t="b">
        <v>0</v>
      </c>
      <c r="H258" s="29"/>
      <c r="I258" s="29"/>
      <c r="J258" s="29"/>
      <c r="K258" s="10"/>
      <c r="L258" s="1"/>
      <c r="M258" s="1" t="b">
        <v>0</v>
      </c>
      <c r="N258" s="1"/>
      <c r="O258" s="1" t="b">
        <v>0</v>
      </c>
      <c r="P258" s="10"/>
    </row>
    <row r="259" spans="1:16">
      <c r="A259" s="29" t="str">
        <f t="shared" si="2"/>
        <v/>
      </c>
      <c r="B259" s="30"/>
      <c r="C259" s="30" t="str">
        <f>IFERROR(VLOOKUP($B259,'Router Tracking'!A259:H1256,7,FALSE), "")</f>
        <v/>
      </c>
      <c r="D259" s="30" t="str">
        <f>IFERROR(VLOOKUP($B259,'Router Tracking'!$A$3:$H$1000,6,FALSE), "")</f>
        <v/>
      </c>
      <c r="E259" s="30" t="str">
        <f>IFERROR(VLOOKUP($B259,'Router Tracking'!$A$3:$H$1000,4,FALSE), "")</f>
        <v/>
      </c>
      <c r="F259" s="1" t="b">
        <v>0</v>
      </c>
      <c r="H259" s="29"/>
      <c r="I259" s="29"/>
      <c r="J259" s="29"/>
      <c r="K259" s="10"/>
      <c r="L259" s="1"/>
      <c r="M259" s="1" t="b">
        <v>0</v>
      </c>
      <c r="N259" s="1"/>
      <c r="O259" s="1" t="b">
        <v>0</v>
      </c>
      <c r="P259" s="10"/>
    </row>
    <row r="260" spans="1:16">
      <c r="A260" s="29" t="str">
        <f t="shared" si="2"/>
        <v/>
      </c>
      <c r="B260" s="30"/>
      <c r="C260" s="30" t="str">
        <f>IFERROR(VLOOKUP($B260,'Router Tracking'!A260:H1257,7,FALSE), "")</f>
        <v/>
      </c>
      <c r="D260" s="30" t="str">
        <f>IFERROR(VLOOKUP($B260,'Router Tracking'!$A$3:$H$1000,6,FALSE), "")</f>
        <v/>
      </c>
      <c r="E260" s="30" t="str">
        <f>IFERROR(VLOOKUP($B260,'Router Tracking'!$A$3:$H$1000,4,FALSE), "")</f>
        <v/>
      </c>
      <c r="F260" s="1" t="b">
        <v>0</v>
      </c>
      <c r="H260" s="29"/>
      <c r="I260" s="29"/>
      <c r="J260" s="29"/>
      <c r="K260" s="10"/>
      <c r="L260" s="1"/>
      <c r="M260" s="1" t="b">
        <v>0</v>
      </c>
      <c r="N260" s="1"/>
      <c r="O260" s="1" t="b">
        <v>0</v>
      </c>
      <c r="P260" s="10"/>
    </row>
    <row r="261" spans="1:16">
      <c r="A261" s="29" t="str">
        <f t="shared" si="2"/>
        <v/>
      </c>
      <c r="B261" s="30"/>
      <c r="C261" s="30" t="str">
        <f>IFERROR(VLOOKUP($B261,'Router Tracking'!A261:H1258,7,FALSE), "")</f>
        <v/>
      </c>
      <c r="D261" s="30" t="str">
        <f>IFERROR(VLOOKUP($B261,'Router Tracking'!$A$3:$H$1000,6,FALSE), "")</f>
        <v/>
      </c>
      <c r="E261" s="30" t="str">
        <f>IFERROR(VLOOKUP($B261,'Router Tracking'!$A$3:$H$1000,4,FALSE), "")</f>
        <v/>
      </c>
      <c r="F261" s="1" t="b">
        <v>0</v>
      </c>
      <c r="H261" s="29"/>
      <c r="I261" s="29"/>
      <c r="J261" s="29"/>
      <c r="K261" s="10"/>
      <c r="L261" s="1"/>
      <c r="M261" s="1" t="b">
        <v>0</v>
      </c>
      <c r="N261" s="1"/>
      <c r="O261" s="1" t="b">
        <v>0</v>
      </c>
      <c r="P261" s="10"/>
    </row>
    <row r="262" spans="1:16">
      <c r="A262" s="29" t="str">
        <f t="shared" si="2"/>
        <v/>
      </c>
      <c r="B262" s="30"/>
      <c r="C262" s="30" t="str">
        <f>IFERROR(VLOOKUP($B262,'Router Tracking'!A262:H1259,7,FALSE), "")</f>
        <v/>
      </c>
      <c r="D262" s="30" t="str">
        <f>IFERROR(VLOOKUP($B262,'Router Tracking'!$A$3:$H$1000,6,FALSE), "")</f>
        <v/>
      </c>
      <c r="E262" s="30" t="str">
        <f>IFERROR(VLOOKUP($B262,'Router Tracking'!$A$3:$H$1000,4,FALSE), "")</f>
        <v/>
      </c>
      <c r="F262" s="1" t="b">
        <v>0</v>
      </c>
      <c r="H262" s="29"/>
      <c r="I262" s="29"/>
      <c r="J262" s="29"/>
      <c r="K262" s="10"/>
      <c r="L262" s="1"/>
      <c r="M262" s="1" t="b">
        <v>0</v>
      </c>
      <c r="N262" s="1"/>
      <c r="O262" s="1" t="b">
        <v>0</v>
      </c>
      <c r="P262" s="10"/>
    </row>
    <row r="263" spans="1:16">
      <c r="A263" s="29" t="str">
        <f t="shared" si="2"/>
        <v/>
      </c>
      <c r="B263" s="30"/>
      <c r="C263" s="30" t="str">
        <f>IFERROR(VLOOKUP($B263,'Router Tracking'!A263:H1260,7,FALSE), "")</f>
        <v/>
      </c>
      <c r="D263" s="30" t="str">
        <f>IFERROR(VLOOKUP($B263,'Router Tracking'!$A$3:$H$1000,6,FALSE), "")</f>
        <v/>
      </c>
      <c r="E263" s="30" t="str">
        <f>IFERROR(VLOOKUP($B263,'Router Tracking'!$A$3:$H$1000,4,FALSE), "")</f>
        <v/>
      </c>
      <c r="F263" s="1" t="b">
        <v>0</v>
      </c>
      <c r="H263" s="29"/>
      <c r="I263" s="29"/>
      <c r="J263" s="29"/>
      <c r="K263" s="10"/>
      <c r="L263" s="1"/>
      <c r="M263" s="1" t="b">
        <v>0</v>
      </c>
      <c r="N263" s="1"/>
      <c r="O263" s="1" t="b">
        <v>0</v>
      </c>
      <c r="P263" s="10"/>
    </row>
    <row r="264" spans="1:16">
      <c r="A264" s="29" t="str">
        <f t="shared" si="2"/>
        <v/>
      </c>
      <c r="B264" s="30"/>
      <c r="C264" s="30" t="str">
        <f>IFERROR(VLOOKUP($B264,'Router Tracking'!A264:H1261,7,FALSE), "")</f>
        <v/>
      </c>
      <c r="D264" s="30" t="str">
        <f>IFERROR(VLOOKUP($B264,'Router Tracking'!$A$3:$H$1000,6,FALSE), "")</f>
        <v/>
      </c>
      <c r="E264" s="30" t="str">
        <f>IFERROR(VLOOKUP($B264,'Router Tracking'!$A$3:$H$1000,4,FALSE), "")</f>
        <v/>
      </c>
      <c r="F264" s="1" t="b">
        <v>0</v>
      </c>
      <c r="H264" s="29"/>
      <c r="I264" s="29"/>
      <c r="J264" s="29"/>
      <c r="K264" s="10"/>
      <c r="L264" s="1"/>
      <c r="M264" s="1" t="b">
        <v>0</v>
      </c>
      <c r="N264" s="1"/>
      <c r="O264" s="1" t="b">
        <v>0</v>
      </c>
      <c r="P264" s="10"/>
    </row>
    <row r="265" spans="1:16">
      <c r="A265" s="29" t="str">
        <f t="shared" si="2"/>
        <v/>
      </c>
      <c r="B265" s="30"/>
      <c r="C265" s="30" t="str">
        <f>IFERROR(VLOOKUP($B265,'Router Tracking'!A265:H1262,7,FALSE), "")</f>
        <v/>
      </c>
      <c r="D265" s="30" t="str">
        <f>IFERROR(VLOOKUP($B265,'Router Tracking'!$A$3:$H$1000,6,FALSE), "")</f>
        <v/>
      </c>
      <c r="E265" s="30" t="str">
        <f>IFERROR(VLOOKUP($B265,'Router Tracking'!$A$3:$H$1000,4,FALSE), "")</f>
        <v/>
      </c>
      <c r="F265" s="1" t="b">
        <v>0</v>
      </c>
      <c r="H265" s="29"/>
      <c r="I265" s="29"/>
      <c r="J265" s="29"/>
      <c r="K265" s="10"/>
      <c r="L265" s="1"/>
      <c r="M265" s="1" t="b">
        <v>0</v>
      </c>
      <c r="N265" s="1"/>
      <c r="O265" s="1" t="b">
        <v>0</v>
      </c>
      <c r="P265" s="10"/>
    </row>
    <row r="266" spans="1:16">
      <c r="A266" s="29" t="str">
        <f t="shared" si="2"/>
        <v/>
      </c>
      <c r="B266" s="30"/>
      <c r="C266" s="30" t="str">
        <f>IFERROR(VLOOKUP($B266,'Router Tracking'!A266:H1263,7,FALSE), "")</f>
        <v/>
      </c>
      <c r="D266" s="30" t="str">
        <f>IFERROR(VLOOKUP($B266,'Router Tracking'!$A$3:$H$1000,6,FALSE), "")</f>
        <v/>
      </c>
      <c r="E266" s="30" t="str">
        <f>IFERROR(VLOOKUP($B266,'Router Tracking'!$A$3:$H$1000,4,FALSE), "")</f>
        <v/>
      </c>
      <c r="F266" s="1" t="b">
        <v>0</v>
      </c>
      <c r="H266" s="29"/>
      <c r="I266" s="29"/>
      <c r="J266" s="29"/>
      <c r="K266" s="10"/>
      <c r="L266" s="1"/>
      <c r="M266" s="1" t="b">
        <v>0</v>
      </c>
      <c r="N266" s="1"/>
      <c r="O266" s="1" t="b">
        <v>0</v>
      </c>
      <c r="P266" s="10"/>
    </row>
    <row r="267" spans="1:16">
      <c r="A267" s="29" t="str">
        <f t="shared" si="2"/>
        <v/>
      </c>
      <c r="B267" s="30"/>
      <c r="C267" s="30" t="str">
        <f>IFERROR(VLOOKUP($B267,'Router Tracking'!A267:H1264,7,FALSE), "")</f>
        <v/>
      </c>
      <c r="D267" s="30" t="str">
        <f>IFERROR(VLOOKUP($B267,'Router Tracking'!$A$3:$H$1000,6,FALSE), "")</f>
        <v/>
      </c>
      <c r="E267" s="30" t="str">
        <f>IFERROR(VLOOKUP($B267,'Router Tracking'!$A$3:$H$1000,4,FALSE), "")</f>
        <v/>
      </c>
      <c r="F267" s="1" t="b">
        <v>0</v>
      </c>
      <c r="H267" s="29"/>
      <c r="I267" s="29"/>
      <c r="J267" s="29"/>
      <c r="K267" s="10"/>
      <c r="L267" s="1"/>
      <c r="M267" s="1" t="b">
        <v>0</v>
      </c>
      <c r="N267" s="1"/>
      <c r="O267" s="1" t="b">
        <v>0</v>
      </c>
      <c r="P267" s="10"/>
    </row>
    <row r="268" spans="1:16">
      <c r="A268" s="29" t="str">
        <f t="shared" si="2"/>
        <v/>
      </c>
      <c r="B268" s="30"/>
      <c r="C268" s="30" t="str">
        <f>IFERROR(VLOOKUP($B268,'Router Tracking'!A268:H1265,7,FALSE), "")</f>
        <v/>
      </c>
      <c r="D268" s="30" t="str">
        <f>IFERROR(VLOOKUP($B268,'Router Tracking'!$A$3:$H$1000,6,FALSE), "")</f>
        <v/>
      </c>
      <c r="E268" s="30" t="str">
        <f>IFERROR(VLOOKUP($B268,'Router Tracking'!$A$3:$H$1000,4,FALSE), "")</f>
        <v/>
      </c>
      <c r="F268" s="1" t="b">
        <v>0</v>
      </c>
      <c r="H268" s="29"/>
      <c r="I268" s="29"/>
      <c r="J268" s="29"/>
      <c r="K268" s="10"/>
      <c r="L268" s="1"/>
      <c r="M268" s="1" t="b">
        <v>0</v>
      </c>
      <c r="N268" s="1"/>
      <c r="O268" s="1" t="b">
        <v>0</v>
      </c>
      <c r="P268" s="10"/>
    </row>
    <row r="269" spans="1:16">
      <c r="A269" s="29" t="str">
        <f t="shared" si="2"/>
        <v/>
      </c>
      <c r="B269" s="30"/>
      <c r="C269" s="30" t="str">
        <f>IFERROR(VLOOKUP($B269,'Router Tracking'!A269:H1266,7,FALSE), "")</f>
        <v/>
      </c>
      <c r="D269" s="30" t="str">
        <f>IFERROR(VLOOKUP($B269,'Router Tracking'!$A$3:$H$1000,6,FALSE), "")</f>
        <v/>
      </c>
      <c r="E269" s="30" t="str">
        <f>IFERROR(VLOOKUP($B269,'Router Tracking'!$A$3:$H$1000,4,FALSE), "")</f>
        <v/>
      </c>
      <c r="F269" s="1" t="b">
        <v>0</v>
      </c>
      <c r="H269" s="29"/>
      <c r="I269" s="29"/>
      <c r="J269" s="29"/>
      <c r="K269" s="10"/>
      <c r="L269" s="1"/>
      <c r="M269" s="1" t="b">
        <v>0</v>
      </c>
      <c r="N269" s="1"/>
      <c r="O269" s="1" t="b">
        <v>0</v>
      </c>
      <c r="P269" s="10"/>
    </row>
    <row r="270" spans="1:16">
      <c r="A270" s="29" t="str">
        <f t="shared" si="2"/>
        <v/>
      </c>
      <c r="B270" s="30"/>
      <c r="C270" s="30" t="str">
        <f>IFERROR(VLOOKUP($B270,'Router Tracking'!A270:H1267,7,FALSE), "")</f>
        <v/>
      </c>
      <c r="D270" s="30" t="str">
        <f>IFERROR(VLOOKUP($B270,'Router Tracking'!$A$3:$H$1000,6,FALSE), "")</f>
        <v/>
      </c>
      <c r="E270" s="30" t="str">
        <f>IFERROR(VLOOKUP($B270,'Router Tracking'!$A$3:$H$1000,4,FALSE), "")</f>
        <v/>
      </c>
      <c r="F270" s="1" t="b">
        <v>0</v>
      </c>
      <c r="H270" s="29"/>
      <c r="I270" s="29"/>
      <c r="J270" s="29"/>
      <c r="K270" s="10"/>
      <c r="L270" s="1"/>
      <c r="M270" s="1" t="b">
        <v>0</v>
      </c>
      <c r="N270" s="1"/>
      <c r="O270" s="1" t="b">
        <v>0</v>
      </c>
      <c r="P270" s="10"/>
    </row>
    <row r="271" spans="1:16">
      <c r="A271" s="29" t="str">
        <f t="shared" si="2"/>
        <v/>
      </c>
      <c r="B271" s="30"/>
      <c r="C271" s="30" t="str">
        <f>IFERROR(VLOOKUP($B271,'Router Tracking'!A271:H1268,7,FALSE), "")</f>
        <v/>
      </c>
      <c r="D271" s="30" t="str">
        <f>IFERROR(VLOOKUP($B271,'Router Tracking'!$A$3:$H$1000,6,FALSE), "")</f>
        <v/>
      </c>
      <c r="E271" s="30" t="str">
        <f>IFERROR(VLOOKUP($B271,'Router Tracking'!$A$3:$H$1000,4,FALSE), "")</f>
        <v/>
      </c>
      <c r="F271" s="1" t="b">
        <v>0</v>
      </c>
      <c r="H271" s="29"/>
      <c r="I271" s="29"/>
      <c r="J271" s="29"/>
      <c r="K271" s="10"/>
      <c r="L271" s="1"/>
      <c r="M271" s="1" t="b">
        <v>0</v>
      </c>
      <c r="N271" s="1"/>
      <c r="O271" s="1" t="b">
        <v>0</v>
      </c>
      <c r="P271" s="10"/>
    </row>
    <row r="272" spans="1:16">
      <c r="A272" s="29" t="str">
        <f t="shared" si="2"/>
        <v/>
      </c>
      <c r="B272" s="30"/>
      <c r="C272" s="30" t="str">
        <f>IFERROR(VLOOKUP($B272,'Router Tracking'!A272:H1269,7,FALSE), "")</f>
        <v/>
      </c>
      <c r="D272" s="30" t="str">
        <f>IFERROR(VLOOKUP($B272,'Router Tracking'!$A$3:$H$1000,6,FALSE), "")</f>
        <v/>
      </c>
      <c r="E272" s="30" t="str">
        <f>IFERROR(VLOOKUP($B272,'Router Tracking'!$A$3:$H$1000,4,FALSE), "")</f>
        <v/>
      </c>
      <c r="F272" s="1" t="b">
        <v>0</v>
      </c>
      <c r="H272" s="29"/>
      <c r="I272" s="29"/>
      <c r="J272" s="29"/>
      <c r="K272" s="10"/>
      <c r="L272" s="1"/>
      <c r="M272" s="1" t="b">
        <v>0</v>
      </c>
      <c r="N272" s="1"/>
      <c r="O272" s="1" t="b">
        <v>0</v>
      </c>
      <c r="P272" s="10"/>
    </row>
    <row r="273" spans="1:16">
      <c r="A273" s="29" t="str">
        <f t="shared" si="2"/>
        <v/>
      </c>
      <c r="B273" s="30"/>
      <c r="C273" s="30" t="str">
        <f>IFERROR(VLOOKUP($B273,'Router Tracking'!A273:H1270,7,FALSE), "")</f>
        <v/>
      </c>
      <c r="D273" s="30" t="str">
        <f>IFERROR(VLOOKUP($B273,'Router Tracking'!$A$3:$H$1000,6,FALSE), "")</f>
        <v/>
      </c>
      <c r="E273" s="30" t="str">
        <f>IFERROR(VLOOKUP($B273,'Router Tracking'!$A$3:$H$1000,4,FALSE), "")</f>
        <v/>
      </c>
      <c r="F273" s="1" t="b">
        <v>0</v>
      </c>
      <c r="H273" s="29"/>
      <c r="I273" s="29"/>
      <c r="J273" s="29"/>
      <c r="K273" s="10"/>
      <c r="L273" s="1"/>
      <c r="M273" s="1" t="b">
        <v>0</v>
      </c>
      <c r="N273" s="1"/>
      <c r="O273" s="1" t="b">
        <v>0</v>
      </c>
      <c r="P273" s="10"/>
    </row>
    <row r="274" spans="1:16">
      <c r="A274" s="29" t="str">
        <f t="shared" si="2"/>
        <v/>
      </c>
      <c r="B274" s="30"/>
      <c r="C274" s="30" t="str">
        <f>IFERROR(VLOOKUP($B274,'Router Tracking'!A274:H1271,7,FALSE), "")</f>
        <v/>
      </c>
      <c r="D274" s="30" t="str">
        <f>IFERROR(VLOOKUP($B274,'Router Tracking'!$A$3:$H$1000,6,FALSE), "")</f>
        <v/>
      </c>
      <c r="E274" s="30" t="str">
        <f>IFERROR(VLOOKUP($B274,'Router Tracking'!$A$3:$H$1000,4,FALSE), "")</f>
        <v/>
      </c>
      <c r="F274" s="1" t="b">
        <v>0</v>
      </c>
      <c r="H274" s="29"/>
      <c r="I274" s="29"/>
      <c r="J274" s="29"/>
      <c r="K274" s="10"/>
      <c r="L274" s="1"/>
      <c r="M274" s="1" t="b">
        <v>0</v>
      </c>
      <c r="N274" s="1"/>
      <c r="O274" s="1" t="b">
        <v>0</v>
      </c>
      <c r="P274" s="10"/>
    </row>
    <row r="275" spans="1:16">
      <c r="A275" s="29" t="str">
        <f t="shared" si="2"/>
        <v/>
      </c>
      <c r="B275" s="30"/>
      <c r="C275" s="30" t="str">
        <f>IFERROR(VLOOKUP($B275,'Router Tracking'!A275:H1272,7,FALSE), "")</f>
        <v/>
      </c>
      <c r="D275" s="30" t="str">
        <f>IFERROR(VLOOKUP($B275,'Router Tracking'!$A$3:$H$1000,6,FALSE), "")</f>
        <v/>
      </c>
      <c r="E275" s="30" t="str">
        <f>IFERROR(VLOOKUP($B275,'Router Tracking'!$A$3:$H$1000,4,FALSE), "")</f>
        <v/>
      </c>
      <c r="F275" s="1" t="b">
        <v>0</v>
      </c>
      <c r="H275" s="29"/>
      <c r="I275" s="29"/>
      <c r="J275" s="29"/>
      <c r="K275" s="10"/>
      <c r="L275" s="1"/>
      <c r="M275" s="1" t="b">
        <v>0</v>
      </c>
      <c r="N275" s="1"/>
      <c r="O275" s="1" t="b">
        <v>0</v>
      </c>
      <c r="P275" s="10"/>
    </row>
    <row r="276" spans="1:16">
      <c r="A276" s="29" t="str">
        <f t="shared" si="2"/>
        <v/>
      </c>
      <c r="B276" s="30"/>
      <c r="C276" s="30" t="str">
        <f>IFERROR(VLOOKUP($B276,'Router Tracking'!A276:H1273,7,FALSE), "")</f>
        <v/>
      </c>
      <c r="D276" s="30" t="str">
        <f>IFERROR(VLOOKUP($B276,'Router Tracking'!$A$3:$H$1000,6,FALSE), "")</f>
        <v/>
      </c>
      <c r="E276" s="30" t="str">
        <f>IFERROR(VLOOKUP($B276,'Router Tracking'!$A$3:$H$1000,4,FALSE), "")</f>
        <v/>
      </c>
      <c r="F276" s="1" t="b">
        <v>0</v>
      </c>
      <c r="H276" s="29"/>
      <c r="I276" s="29"/>
      <c r="J276" s="29"/>
      <c r="K276" s="10"/>
      <c r="L276" s="1"/>
      <c r="M276" s="1" t="b">
        <v>0</v>
      </c>
      <c r="N276" s="1"/>
      <c r="O276" s="1" t="b">
        <v>0</v>
      </c>
      <c r="P276" s="10"/>
    </row>
    <row r="277" spans="1:16">
      <c r="A277" s="29" t="str">
        <f t="shared" si="2"/>
        <v/>
      </c>
      <c r="B277" s="30"/>
      <c r="C277" s="30" t="str">
        <f>IFERROR(VLOOKUP($B277,'Router Tracking'!A277:H1274,7,FALSE), "")</f>
        <v/>
      </c>
      <c r="D277" s="30" t="str">
        <f>IFERROR(VLOOKUP($B277,'Router Tracking'!$A$3:$H$1000,6,FALSE), "")</f>
        <v/>
      </c>
      <c r="E277" s="30" t="str">
        <f>IFERROR(VLOOKUP($B277,'Router Tracking'!$A$3:$H$1000,4,FALSE), "")</f>
        <v/>
      </c>
      <c r="F277" s="1" t="b">
        <v>0</v>
      </c>
      <c r="H277" s="29"/>
      <c r="I277" s="29"/>
      <c r="J277" s="29"/>
      <c r="K277" s="10"/>
      <c r="L277" s="1"/>
      <c r="M277" s="1" t="b">
        <v>0</v>
      </c>
      <c r="N277" s="1"/>
      <c r="O277" s="1" t="b">
        <v>0</v>
      </c>
      <c r="P277" s="10"/>
    </row>
    <row r="278" spans="1:16">
      <c r="A278" s="29" t="str">
        <f t="shared" si="2"/>
        <v/>
      </c>
      <c r="B278" s="30"/>
      <c r="C278" s="30" t="str">
        <f>IFERROR(VLOOKUP($B278,'Router Tracking'!A278:H1275,7,FALSE), "")</f>
        <v/>
      </c>
      <c r="D278" s="30" t="str">
        <f>IFERROR(VLOOKUP($B278,'Router Tracking'!$A$3:$H$1000,6,FALSE), "")</f>
        <v/>
      </c>
      <c r="E278" s="30" t="str">
        <f>IFERROR(VLOOKUP($B278,'Router Tracking'!$A$3:$H$1000,4,FALSE), "")</f>
        <v/>
      </c>
      <c r="F278" s="1" t="b">
        <v>0</v>
      </c>
      <c r="H278" s="29"/>
      <c r="I278" s="29"/>
      <c r="J278" s="29"/>
      <c r="K278" s="10"/>
      <c r="L278" s="1"/>
      <c r="M278" s="1" t="b">
        <v>0</v>
      </c>
      <c r="N278" s="1"/>
      <c r="O278" s="1" t="b">
        <v>0</v>
      </c>
      <c r="P278" s="10"/>
    </row>
    <row r="279" spans="1:16">
      <c r="A279" s="29" t="str">
        <f t="shared" si="2"/>
        <v/>
      </c>
      <c r="B279" s="30"/>
      <c r="C279" s="30" t="str">
        <f>IFERROR(VLOOKUP($B279,'Router Tracking'!A279:H1276,7,FALSE), "")</f>
        <v/>
      </c>
      <c r="D279" s="30" t="str">
        <f>IFERROR(VLOOKUP($B279,'Router Tracking'!$A$3:$H$1000,6,FALSE), "")</f>
        <v/>
      </c>
      <c r="E279" s="30" t="str">
        <f>IFERROR(VLOOKUP($B279,'Router Tracking'!$A$3:$H$1000,4,FALSE), "")</f>
        <v/>
      </c>
      <c r="F279" s="1" t="b">
        <v>0</v>
      </c>
      <c r="H279" s="29"/>
      <c r="I279" s="29"/>
      <c r="J279" s="29"/>
      <c r="K279" s="10"/>
      <c r="L279" s="1"/>
      <c r="M279" s="1" t="b">
        <v>0</v>
      </c>
      <c r="N279" s="1"/>
      <c r="O279" s="1" t="b">
        <v>0</v>
      </c>
      <c r="P279" s="10"/>
    </row>
    <row r="280" spans="1:16">
      <c r="A280" s="29" t="str">
        <f t="shared" si="2"/>
        <v/>
      </c>
      <c r="B280" s="30"/>
      <c r="C280" s="30" t="str">
        <f>IFERROR(VLOOKUP($B280,'Router Tracking'!A280:H1277,7,FALSE), "")</f>
        <v/>
      </c>
      <c r="D280" s="30" t="str">
        <f>IFERROR(VLOOKUP($B280,'Router Tracking'!$A$3:$H$1000,6,FALSE), "")</f>
        <v/>
      </c>
      <c r="E280" s="30" t="str">
        <f>IFERROR(VLOOKUP($B280,'Router Tracking'!$A$3:$H$1000,4,FALSE), "")</f>
        <v/>
      </c>
      <c r="F280" s="1" t="b">
        <v>0</v>
      </c>
      <c r="H280" s="29"/>
      <c r="I280" s="29"/>
      <c r="J280" s="29"/>
      <c r="K280" s="10"/>
      <c r="L280" s="1"/>
      <c r="M280" s="1" t="b">
        <v>0</v>
      </c>
      <c r="N280" s="1"/>
      <c r="O280" s="1" t="b">
        <v>0</v>
      </c>
      <c r="P280" s="10"/>
    </row>
    <row r="281" spans="1:16">
      <c r="A281" s="29" t="str">
        <f t="shared" si="2"/>
        <v/>
      </c>
      <c r="B281" s="30"/>
      <c r="C281" s="30" t="str">
        <f>IFERROR(VLOOKUP($B281,'Router Tracking'!A281:H1278,7,FALSE), "")</f>
        <v/>
      </c>
      <c r="D281" s="30" t="str">
        <f>IFERROR(VLOOKUP($B281,'Router Tracking'!$A$3:$H$1000,6,FALSE), "")</f>
        <v/>
      </c>
      <c r="E281" s="30" t="str">
        <f>IFERROR(VLOOKUP($B281,'Router Tracking'!$A$3:$H$1000,4,FALSE), "")</f>
        <v/>
      </c>
      <c r="F281" s="1" t="b">
        <v>0</v>
      </c>
      <c r="H281" s="29"/>
      <c r="I281" s="29"/>
      <c r="J281" s="29"/>
      <c r="K281" s="10"/>
      <c r="L281" s="1"/>
      <c r="M281" s="1" t="b">
        <v>0</v>
      </c>
      <c r="N281" s="1"/>
      <c r="O281" s="1" t="b">
        <v>0</v>
      </c>
      <c r="P281" s="10"/>
    </row>
    <row r="282" spans="1:16">
      <c r="A282" s="29" t="str">
        <f t="shared" si="2"/>
        <v/>
      </c>
      <c r="B282" s="30"/>
      <c r="C282" s="30" t="str">
        <f>IFERROR(VLOOKUP($B282,'Router Tracking'!A282:H1279,7,FALSE), "")</f>
        <v/>
      </c>
      <c r="D282" s="30" t="str">
        <f>IFERROR(VLOOKUP($B282,'Router Tracking'!$A$3:$H$1000,6,FALSE), "")</f>
        <v/>
      </c>
      <c r="E282" s="30" t="str">
        <f>IFERROR(VLOOKUP($B282,'Router Tracking'!$A$3:$H$1000,4,FALSE), "")</f>
        <v/>
      </c>
      <c r="F282" s="1" t="b">
        <v>0</v>
      </c>
      <c r="H282" s="29"/>
      <c r="I282" s="29"/>
      <c r="J282" s="29"/>
      <c r="K282" s="10"/>
      <c r="L282" s="1"/>
      <c r="M282" s="1" t="b">
        <v>0</v>
      </c>
      <c r="N282" s="1"/>
      <c r="O282" s="1" t="b">
        <v>0</v>
      </c>
      <c r="P282" s="10"/>
    </row>
    <row r="283" spans="1:16">
      <c r="A283" s="29" t="str">
        <f t="shared" si="2"/>
        <v/>
      </c>
      <c r="B283" s="30"/>
      <c r="C283" s="30" t="str">
        <f>IFERROR(VLOOKUP($B283,'Router Tracking'!A283:H1280,7,FALSE), "")</f>
        <v/>
      </c>
      <c r="D283" s="30" t="str">
        <f>IFERROR(VLOOKUP($B283,'Router Tracking'!$A$3:$H$1000,6,FALSE), "")</f>
        <v/>
      </c>
      <c r="E283" s="30" t="str">
        <f>IFERROR(VLOOKUP($B283,'Router Tracking'!$A$3:$H$1000,4,FALSE), "")</f>
        <v/>
      </c>
      <c r="F283" s="1" t="b">
        <v>0</v>
      </c>
      <c r="H283" s="29"/>
      <c r="I283" s="29"/>
      <c r="J283" s="29"/>
      <c r="K283" s="10"/>
      <c r="L283" s="1"/>
      <c r="M283" s="1" t="b">
        <v>0</v>
      </c>
      <c r="N283" s="1"/>
      <c r="O283" s="1" t="b">
        <v>0</v>
      </c>
      <c r="P283" s="10"/>
    </row>
    <row r="284" spans="1:16">
      <c r="A284" s="29" t="str">
        <f t="shared" si="2"/>
        <v/>
      </c>
      <c r="B284" s="30"/>
      <c r="C284" s="30" t="str">
        <f>IFERROR(VLOOKUP($B284,'Router Tracking'!A284:H1281,7,FALSE), "")</f>
        <v/>
      </c>
      <c r="D284" s="30" t="str">
        <f>IFERROR(VLOOKUP($B284,'Router Tracking'!$A$3:$H$1000,6,FALSE), "")</f>
        <v/>
      </c>
      <c r="E284" s="30" t="str">
        <f>IFERROR(VLOOKUP($B284,'Router Tracking'!$A$3:$H$1000,4,FALSE), "")</f>
        <v/>
      </c>
      <c r="F284" s="1" t="b">
        <v>0</v>
      </c>
      <c r="H284" s="29"/>
      <c r="I284" s="29"/>
      <c r="J284" s="29"/>
      <c r="K284" s="10"/>
      <c r="L284" s="1"/>
      <c r="M284" s="1" t="b">
        <v>0</v>
      </c>
      <c r="N284" s="1"/>
      <c r="O284" s="1" t="b">
        <v>0</v>
      </c>
      <c r="P284" s="10"/>
    </row>
    <row r="285" spans="1:16">
      <c r="A285" s="29" t="str">
        <f t="shared" si="2"/>
        <v/>
      </c>
      <c r="B285" s="30"/>
      <c r="C285" s="30" t="str">
        <f>IFERROR(VLOOKUP($B285,'Router Tracking'!A285:H1282,7,FALSE), "")</f>
        <v/>
      </c>
      <c r="D285" s="30" t="str">
        <f>IFERROR(VLOOKUP($B285,'Router Tracking'!$A$3:$H$1000,6,FALSE), "")</f>
        <v/>
      </c>
      <c r="E285" s="30" t="str">
        <f>IFERROR(VLOOKUP($B285,'Router Tracking'!$A$3:$H$1000,4,FALSE), "")</f>
        <v/>
      </c>
      <c r="F285" s="1" t="b">
        <v>0</v>
      </c>
      <c r="H285" s="29"/>
      <c r="I285" s="29"/>
      <c r="J285" s="29"/>
      <c r="K285" s="10"/>
      <c r="L285" s="1"/>
      <c r="M285" s="1" t="b">
        <v>0</v>
      </c>
      <c r="N285" s="1"/>
      <c r="O285" s="1" t="b">
        <v>0</v>
      </c>
      <c r="P285" s="10"/>
    </row>
    <row r="286" spans="1:16">
      <c r="A286" s="29" t="str">
        <f t="shared" si="2"/>
        <v/>
      </c>
      <c r="B286" s="30"/>
      <c r="C286" s="30" t="str">
        <f>IFERROR(VLOOKUP($B286,'Router Tracking'!A286:H1283,7,FALSE), "")</f>
        <v/>
      </c>
      <c r="D286" s="30" t="str">
        <f>IFERROR(VLOOKUP($B286,'Router Tracking'!$A$3:$H$1000,6,FALSE), "")</f>
        <v/>
      </c>
      <c r="E286" s="30" t="str">
        <f>IFERROR(VLOOKUP($B286,'Router Tracking'!$A$3:$H$1000,4,FALSE), "")</f>
        <v/>
      </c>
      <c r="F286" s="1" t="b">
        <v>0</v>
      </c>
      <c r="H286" s="29"/>
      <c r="I286" s="29"/>
      <c r="J286" s="29"/>
      <c r="K286" s="10"/>
      <c r="L286" s="1"/>
      <c r="M286" s="1" t="b">
        <v>0</v>
      </c>
      <c r="N286" s="1"/>
      <c r="O286" s="1" t="b">
        <v>0</v>
      </c>
      <c r="P286" s="10"/>
    </row>
    <row r="287" spans="1:16">
      <c r="A287" s="29" t="str">
        <f t="shared" si="2"/>
        <v/>
      </c>
      <c r="B287" s="30"/>
      <c r="C287" s="30" t="str">
        <f>IFERROR(VLOOKUP($B287,'Router Tracking'!A287:H1284,7,FALSE), "")</f>
        <v/>
      </c>
      <c r="D287" s="30" t="str">
        <f>IFERROR(VLOOKUP($B287,'Router Tracking'!$A$3:$H$1000,6,FALSE), "")</f>
        <v/>
      </c>
      <c r="E287" s="30" t="str">
        <f>IFERROR(VLOOKUP($B287,'Router Tracking'!$A$3:$H$1000,4,FALSE), "")</f>
        <v/>
      </c>
      <c r="F287" s="1" t="b">
        <v>0</v>
      </c>
      <c r="H287" s="29"/>
      <c r="I287" s="29"/>
      <c r="J287" s="29"/>
      <c r="K287" s="10"/>
      <c r="L287" s="1"/>
      <c r="M287" s="1" t="b">
        <v>0</v>
      </c>
      <c r="N287" s="1"/>
      <c r="O287" s="1" t="b">
        <v>0</v>
      </c>
      <c r="P287" s="10"/>
    </row>
    <row r="288" spans="1:16">
      <c r="A288" s="29" t="str">
        <f t="shared" si="2"/>
        <v/>
      </c>
      <c r="B288" s="30"/>
      <c r="C288" s="30" t="str">
        <f>IFERROR(VLOOKUP($B288,'Router Tracking'!A288:H1285,7,FALSE), "")</f>
        <v/>
      </c>
      <c r="D288" s="30" t="str">
        <f>IFERROR(VLOOKUP($B288,'Router Tracking'!$A$3:$H$1000,6,FALSE), "")</f>
        <v/>
      </c>
      <c r="E288" s="30" t="str">
        <f>IFERROR(VLOOKUP($B288,'Router Tracking'!$A$3:$H$1000,4,FALSE), "")</f>
        <v/>
      </c>
      <c r="F288" s="1" t="b">
        <v>0</v>
      </c>
      <c r="H288" s="29"/>
      <c r="I288" s="29"/>
      <c r="J288" s="29"/>
      <c r="K288" s="10"/>
      <c r="L288" s="1"/>
      <c r="M288" s="1" t="b">
        <v>0</v>
      </c>
      <c r="N288" s="1"/>
      <c r="O288" s="1" t="b">
        <v>0</v>
      </c>
      <c r="P288" s="10"/>
    </row>
    <row r="289" spans="1:16">
      <c r="A289" s="29" t="str">
        <f t="shared" si="2"/>
        <v/>
      </c>
      <c r="B289" s="30"/>
      <c r="C289" s="30" t="str">
        <f>IFERROR(VLOOKUP($B289,'Router Tracking'!A289:H1286,7,FALSE), "")</f>
        <v/>
      </c>
      <c r="D289" s="30" t="str">
        <f>IFERROR(VLOOKUP($B289,'Router Tracking'!$A$3:$H$1000,6,FALSE), "")</f>
        <v/>
      </c>
      <c r="E289" s="30" t="str">
        <f>IFERROR(VLOOKUP($B289,'Router Tracking'!$A$3:$H$1000,4,FALSE), "")</f>
        <v/>
      </c>
      <c r="F289" s="1" t="b">
        <v>0</v>
      </c>
      <c r="H289" s="29"/>
      <c r="I289" s="29"/>
      <c r="J289" s="29"/>
      <c r="K289" s="10"/>
      <c r="L289" s="1"/>
      <c r="M289" s="1" t="b">
        <v>0</v>
      </c>
      <c r="N289" s="1"/>
      <c r="O289" s="1" t="b">
        <v>0</v>
      </c>
      <c r="P289" s="10"/>
    </row>
    <row r="290" spans="1:16">
      <c r="A290" s="29" t="str">
        <f t="shared" si="2"/>
        <v/>
      </c>
      <c r="B290" s="30"/>
      <c r="C290" s="30" t="str">
        <f>IFERROR(VLOOKUP($B290,'Router Tracking'!A290:H1287,7,FALSE), "")</f>
        <v/>
      </c>
      <c r="D290" s="30" t="str">
        <f>IFERROR(VLOOKUP($B290,'Router Tracking'!$A$3:$H$1000,6,FALSE), "")</f>
        <v/>
      </c>
      <c r="E290" s="30" t="str">
        <f>IFERROR(VLOOKUP($B290,'Router Tracking'!$A$3:$H$1000,4,FALSE), "")</f>
        <v/>
      </c>
      <c r="F290" s="1" t="b">
        <v>0</v>
      </c>
      <c r="H290" s="29"/>
      <c r="I290" s="29"/>
      <c r="J290" s="29"/>
      <c r="K290" s="10"/>
      <c r="L290" s="1"/>
      <c r="M290" s="1" t="b">
        <v>0</v>
      </c>
      <c r="N290" s="1"/>
      <c r="O290" s="1" t="b">
        <v>0</v>
      </c>
      <c r="P290" s="10"/>
    </row>
    <row r="291" spans="1:16">
      <c r="A291" s="29" t="str">
        <f t="shared" si="2"/>
        <v/>
      </c>
      <c r="B291" s="30"/>
      <c r="C291" s="30" t="str">
        <f>IFERROR(VLOOKUP($B291,'Router Tracking'!A291:H1288,7,FALSE), "")</f>
        <v/>
      </c>
      <c r="D291" s="30" t="str">
        <f>IFERROR(VLOOKUP($B291,'Router Tracking'!$A$3:$H$1000,6,FALSE), "")</f>
        <v/>
      </c>
      <c r="E291" s="30" t="str">
        <f>IFERROR(VLOOKUP($B291,'Router Tracking'!$A$3:$H$1000,4,FALSE), "")</f>
        <v/>
      </c>
      <c r="F291" s="1" t="b">
        <v>0</v>
      </c>
      <c r="H291" s="29"/>
      <c r="I291" s="29"/>
      <c r="J291" s="29"/>
      <c r="K291" s="10"/>
      <c r="L291" s="1"/>
      <c r="M291" s="1" t="b">
        <v>0</v>
      </c>
      <c r="N291" s="1"/>
      <c r="O291" s="1" t="b">
        <v>0</v>
      </c>
      <c r="P291" s="10"/>
    </row>
    <row r="292" spans="1:16">
      <c r="A292" s="29" t="str">
        <f t="shared" si="2"/>
        <v/>
      </c>
      <c r="B292" s="30"/>
      <c r="C292" s="30" t="str">
        <f>IFERROR(VLOOKUP($B292,'Router Tracking'!A292:H1289,7,FALSE), "")</f>
        <v/>
      </c>
      <c r="D292" s="30" t="str">
        <f>IFERROR(VLOOKUP($B292,'Router Tracking'!$A$3:$H$1000,6,FALSE), "")</f>
        <v/>
      </c>
      <c r="E292" s="30" t="str">
        <f>IFERROR(VLOOKUP($B292,'Router Tracking'!$A$3:$H$1000,4,FALSE), "")</f>
        <v/>
      </c>
      <c r="F292" s="1" t="b">
        <v>0</v>
      </c>
      <c r="H292" s="29"/>
      <c r="I292" s="29"/>
      <c r="J292" s="29"/>
      <c r="K292" s="10"/>
      <c r="L292" s="1"/>
      <c r="M292" s="1" t="b">
        <v>0</v>
      </c>
      <c r="N292" s="1"/>
      <c r="O292" s="1" t="b">
        <v>0</v>
      </c>
      <c r="P292" s="10"/>
    </row>
    <row r="293" spans="1:16">
      <c r="A293" s="29" t="str">
        <f t="shared" si="2"/>
        <v/>
      </c>
      <c r="B293" s="30"/>
      <c r="C293" s="30" t="str">
        <f>IFERROR(VLOOKUP($B293,'Router Tracking'!A293:H1290,7,FALSE), "")</f>
        <v/>
      </c>
      <c r="D293" s="30" t="str">
        <f>IFERROR(VLOOKUP($B293,'Router Tracking'!$A$3:$H$1000,6,FALSE), "")</f>
        <v/>
      </c>
      <c r="E293" s="30" t="str">
        <f>IFERROR(VLOOKUP($B293,'Router Tracking'!$A$3:$H$1000,4,FALSE), "")</f>
        <v/>
      </c>
      <c r="F293" s="1" t="b">
        <v>0</v>
      </c>
      <c r="H293" s="29"/>
      <c r="I293" s="29"/>
      <c r="J293" s="29"/>
      <c r="K293" s="10"/>
      <c r="L293" s="1"/>
      <c r="M293" s="1" t="b">
        <v>0</v>
      </c>
      <c r="N293" s="1"/>
      <c r="O293" s="1" t="b">
        <v>0</v>
      </c>
      <c r="P293" s="10"/>
    </row>
    <row r="294" spans="1:16">
      <c r="A294" s="29" t="str">
        <f t="shared" si="2"/>
        <v/>
      </c>
      <c r="B294" s="30"/>
      <c r="C294" s="30" t="str">
        <f>IFERROR(VLOOKUP($B294,'Router Tracking'!A294:H1291,7,FALSE), "")</f>
        <v/>
      </c>
      <c r="D294" s="30" t="str">
        <f>IFERROR(VLOOKUP($B294,'Router Tracking'!$A$3:$H$1000,6,FALSE), "")</f>
        <v/>
      </c>
      <c r="E294" s="30" t="str">
        <f>IFERROR(VLOOKUP($B294,'Router Tracking'!$A$3:$H$1000,4,FALSE), "")</f>
        <v/>
      </c>
      <c r="F294" s="1" t="b">
        <v>0</v>
      </c>
      <c r="H294" s="29"/>
      <c r="I294" s="29"/>
      <c r="J294" s="29"/>
      <c r="K294" s="10"/>
      <c r="L294" s="1"/>
      <c r="M294" s="1" t="b">
        <v>0</v>
      </c>
      <c r="N294" s="1"/>
      <c r="O294" s="1" t="b">
        <v>0</v>
      </c>
      <c r="P294" s="10"/>
    </row>
    <row r="295" spans="1:16">
      <c r="A295" s="29" t="str">
        <f t="shared" si="2"/>
        <v/>
      </c>
      <c r="B295" s="30"/>
      <c r="C295" s="30" t="str">
        <f>IFERROR(VLOOKUP($B295,'Router Tracking'!A295:H1292,7,FALSE), "")</f>
        <v/>
      </c>
      <c r="D295" s="30" t="str">
        <f>IFERROR(VLOOKUP($B295,'Router Tracking'!$A$3:$H$1000,6,FALSE), "")</f>
        <v/>
      </c>
      <c r="E295" s="30" t="str">
        <f>IFERROR(VLOOKUP($B295,'Router Tracking'!$A$3:$H$1000,4,FALSE), "")</f>
        <v/>
      </c>
      <c r="F295" s="1" t="b">
        <v>0</v>
      </c>
      <c r="H295" s="29"/>
      <c r="I295" s="29"/>
      <c r="J295" s="29"/>
      <c r="K295" s="10"/>
      <c r="L295" s="1"/>
      <c r="M295" s="1" t="b">
        <v>0</v>
      </c>
      <c r="N295" s="1"/>
      <c r="O295" s="1" t="b">
        <v>0</v>
      </c>
      <c r="P295" s="10"/>
    </row>
    <row r="296" spans="1:16">
      <c r="A296" s="29" t="str">
        <f t="shared" si="2"/>
        <v/>
      </c>
      <c r="B296" s="30"/>
      <c r="C296" s="30" t="str">
        <f>IFERROR(VLOOKUP($B296,'Router Tracking'!A296:H1293,7,FALSE), "")</f>
        <v/>
      </c>
      <c r="D296" s="30" t="str">
        <f>IFERROR(VLOOKUP($B296,'Router Tracking'!$A$3:$H$1000,6,FALSE), "")</f>
        <v/>
      </c>
      <c r="E296" s="30" t="str">
        <f>IFERROR(VLOOKUP($B296,'Router Tracking'!$A$3:$H$1000,4,FALSE), "")</f>
        <v/>
      </c>
      <c r="F296" s="1" t="b">
        <v>0</v>
      </c>
      <c r="H296" s="29"/>
      <c r="I296" s="29"/>
      <c r="J296" s="29"/>
      <c r="K296" s="10"/>
      <c r="L296" s="1"/>
      <c r="M296" s="1" t="b">
        <v>0</v>
      </c>
      <c r="N296" s="1"/>
      <c r="O296" s="1" t="b">
        <v>0</v>
      </c>
      <c r="P296" s="10"/>
    </row>
    <row r="297" spans="1:16">
      <c r="A297" s="29" t="str">
        <f t="shared" si="2"/>
        <v/>
      </c>
      <c r="B297" s="30"/>
      <c r="C297" s="30" t="str">
        <f>IFERROR(VLOOKUP($B297,'Router Tracking'!A297:H1294,7,FALSE), "")</f>
        <v/>
      </c>
      <c r="D297" s="30" t="str">
        <f>IFERROR(VLOOKUP($B297,'Router Tracking'!$A$3:$H$1000,6,FALSE), "")</f>
        <v/>
      </c>
      <c r="E297" s="30" t="str">
        <f>IFERROR(VLOOKUP($B297,'Router Tracking'!$A$3:$H$1000,4,FALSE), "")</f>
        <v/>
      </c>
      <c r="F297" s="1" t="b">
        <v>0</v>
      </c>
      <c r="H297" s="29"/>
      <c r="I297" s="29"/>
      <c r="J297" s="29"/>
      <c r="K297" s="10"/>
      <c r="L297" s="1"/>
      <c r="M297" s="1" t="b">
        <v>0</v>
      </c>
      <c r="N297" s="1"/>
      <c r="O297" s="1" t="b">
        <v>0</v>
      </c>
      <c r="P297" s="10"/>
    </row>
    <row r="298" spans="1:16">
      <c r="A298" s="29" t="str">
        <f t="shared" si="2"/>
        <v/>
      </c>
      <c r="B298" s="30"/>
      <c r="C298" s="30" t="str">
        <f>IFERROR(VLOOKUP($B298,'Router Tracking'!A298:H1295,7,FALSE), "")</f>
        <v/>
      </c>
      <c r="D298" s="30" t="str">
        <f>IFERROR(VLOOKUP($B298,'Router Tracking'!$A$3:$H$1000,6,FALSE), "")</f>
        <v/>
      </c>
      <c r="E298" s="30" t="str">
        <f>IFERROR(VLOOKUP($B298,'Router Tracking'!$A$3:$H$1000,4,FALSE), "")</f>
        <v/>
      </c>
      <c r="F298" s="1" t="b">
        <v>0</v>
      </c>
      <c r="H298" s="29"/>
      <c r="I298" s="29"/>
      <c r="J298" s="29"/>
      <c r="K298" s="10"/>
      <c r="L298" s="1"/>
      <c r="M298" s="1" t="b">
        <v>0</v>
      </c>
      <c r="N298" s="1"/>
      <c r="O298" s="1" t="b">
        <v>0</v>
      </c>
      <c r="P298" s="10"/>
    </row>
    <row r="299" spans="1:16">
      <c r="A299" s="29" t="str">
        <f t="shared" si="2"/>
        <v/>
      </c>
      <c r="B299" s="30"/>
      <c r="C299" s="30" t="str">
        <f>IFERROR(VLOOKUP($B299,'Router Tracking'!A299:H1296,7,FALSE), "")</f>
        <v/>
      </c>
      <c r="D299" s="30" t="str">
        <f>IFERROR(VLOOKUP($B299,'Router Tracking'!$A$3:$H$1000,6,FALSE), "")</f>
        <v/>
      </c>
      <c r="E299" s="30" t="str">
        <f>IFERROR(VLOOKUP($B299,'Router Tracking'!$A$3:$H$1000,4,FALSE), "")</f>
        <v/>
      </c>
      <c r="F299" s="1" t="b">
        <v>0</v>
      </c>
      <c r="H299" s="29"/>
      <c r="I299" s="29"/>
      <c r="J299" s="29"/>
      <c r="K299" s="10"/>
      <c r="L299" s="1"/>
      <c r="M299" s="1" t="b">
        <v>0</v>
      </c>
      <c r="N299" s="1"/>
      <c r="O299" s="1" t="b">
        <v>0</v>
      </c>
      <c r="P299" s="10"/>
    </row>
    <row r="300" spans="1:16">
      <c r="A300" s="29" t="str">
        <f t="shared" si="2"/>
        <v/>
      </c>
      <c r="B300" s="30"/>
      <c r="C300" s="30" t="str">
        <f>IFERROR(VLOOKUP($B300,'Router Tracking'!A300:H1297,7,FALSE), "")</f>
        <v/>
      </c>
      <c r="D300" s="30" t="str">
        <f>IFERROR(VLOOKUP($B300,'Router Tracking'!$A$3:$H$1000,6,FALSE), "")</f>
        <v/>
      </c>
      <c r="E300" s="30" t="str">
        <f>IFERROR(VLOOKUP($B300,'Router Tracking'!$A$3:$H$1000,4,FALSE), "")</f>
        <v/>
      </c>
      <c r="F300" s="1" t="b">
        <v>0</v>
      </c>
      <c r="H300" s="29"/>
      <c r="I300" s="29"/>
      <c r="J300" s="29"/>
      <c r="K300" s="10"/>
      <c r="L300" s="1"/>
      <c r="M300" s="1" t="b">
        <v>0</v>
      </c>
      <c r="N300" s="1"/>
      <c r="O300" s="1" t="b">
        <v>0</v>
      </c>
      <c r="P300" s="10"/>
    </row>
    <row r="301" spans="1:16">
      <c r="A301" s="29" t="str">
        <f t="shared" si="2"/>
        <v/>
      </c>
      <c r="B301" s="30"/>
      <c r="C301" s="30" t="str">
        <f>IFERROR(VLOOKUP($B301,'Router Tracking'!A301:H1298,7,FALSE), "")</f>
        <v/>
      </c>
      <c r="D301" s="30" t="str">
        <f>IFERROR(VLOOKUP($B301,'Router Tracking'!$A$3:$H$1000,6,FALSE), "")</f>
        <v/>
      </c>
      <c r="E301" s="30" t="str">
        <f>IFERROR(VLOOKUP($B301,'Router Tracking'!$A$3:$H$1000,4,FALSE), "")</f>
        <v/>
      </c>
      <c r="F301" s="1" t="b">
        <v>0</v>
      </c>
      <c r="H301" s="29"/>
      <c r="I301" s="29"/>
      <c r="J301" s="29"/>
      <c r="K301" s="10"/>
      <c r="L301" s="1"/>
      <c r="M301" s="1" t="b">
        <v>0</v>
      </c>
      <c r="N301" s="1"/>
      <c r="O301" s="1" t="b">
        <v>0</v>
      </c>
      <c r="P301" s="10"/>
    </row>
    <row r="302" spans="1:16">
      <c r="A302" s="29" t="str">
        <f t="shared" si="2"/>
        <v/>
      </c>
      <c r="B302" s="30"/>
      <c r="C302" s="30" t="str">
        <f>IFERROR(VLOOKUP($B302,'Router Tracking'!A302:H1299,7,FALSE), "")</f>
        <v/>
      </c>
      <c r="D302" s="30" t="str">
        <f>IFERROR(VLOOKUP($B302,'Router Tracking'!$A$3:$H$1000,6,FALSE), "")</f>
        <v/>
      </c>
      <c r="E302" s="30" t="str">
        <f>IFERROR(VLOOKUP($B302,'Router Tracking'!$A$3:$H$1000,4,FALSE), "")</f>
        <v/>
      </c>
      <c r="F302" s="1" t="b">
        <v>0</v>
      </c>
      <c r="H302" s="29"/>
      <c r="I302" s="29"/>
      <c r="J302" s="29"/>
      <c r="K302" s="10"/>
      <c r="L302" s="1"/>
      <c r="M302" s="1" t="b">
        <v>0</v>
      </c>
      <c r="N302" s="1"/>
      <c r="O302" s="1" t="b">
        <v>0</v>
      </c>
      <c r="P302" s="10"/>
    </row>
    <row r="303" spans="1:16">
      <c r="A303" s="29" t="str">
        <f t="shared" si="2"/>
        <v/>
      </c>
      <c r="B303" s="30"/>
      <c r="C303" s="30" t="str">
        <f>IFERROR(VLOOKUP($B303,'Router Tracking'!A303:H1300,7,FALSE), "")</f>
        <v/>
      </c>
      <c r="D303" s="30" t="str">
        <f>IFERROR(VLOOKUP($B303,'Router Tracking'!$A$3:$H$1000,6,FALSE), "")</f>
        <v/>
      </c>
      <c r="E303" s="30" t="str">
        <f>IFERROR(VLOOKUP($B303,'Router Tracking'!$A$3:$H$1000,4,FALSE), "")</f>
        <v/>
      </c>
      <c r="F303" s="1" t="b">
        <v>0</v>
      </c>
      <c r="H303" s="29"/>
      <c r="I303" s="29"/>
      <c r="J303" s="29"/>
      <c r="K303" s="10"/>
      <c r="L303" s="1"/>
      <c r="M303" s="1" t="b">
        <v>0</v>
      </c>
      <c r="N303" s="1"/>
      <c r="O303" s="1" t="b">
        <v>0</v>
      </c>
      <c r="P303" s="10"/>
    </row>
    <row r="304" spans="1:16">
      <c r="A304" s="29" t="str">
        <f t="shared" si="2"/>
        <v/>
      </c>
      <c r="B304" s="30"/>
      <c r="C304" s="30" t="str">
        <f>IFERROR(VLOOKUP($B304,'Router Tracking'!A304:H1301,7,FALSE), "")</f>
        <v/>
      </c>
      <c r="D304" s="30" t="str">
        <f>IFERROR(VLOOKUP($B304,'Router Tracking'!$A$3:$H$1000,6,FALSE), "")</f>
        <v/>
      </c>
      <c r="E304" s="30" t="str">
        <f>IFERROR(VLOOKUP($B304,'Router Tracking'!$A$3:$H$1000,4,FALSE), "")</f>
        <v/>
      </c>
      <c r="F304" s="1" t="b">
        <v>0</v>
      </c>
      <c r="H304" s="29"/>
      <c r="I304" s="29"/>
      <c r="J304" s="29"/>
      <c r="K304" s="10"/>
      <c r="L304" s="1"/>
      <c r="M304" s="1" t="b">
        <v>0</v>
      </c>
      <c r="N304" s="1"/>
      <c r="O304" s="1" t="b">
        <v>0</v>
      </c>
      <c r="P304" s="10"/>
    </row>
    <row r="305" spans="1:16">
      <c r="A305" s="29" t="str">
        <f t="shared" si="2"/>
        <v/>
      </c>
      <c r="B305" s="30"/>
      <c r="C305" s="30" t="str">
        <f>IFERROR(VLOOKUP($B305,'Router Tracking'!A305:H1302,7,FALSE), "")</f>
        <v/>
      </c>
      <c r="D305" s="30" t="str">
        <f>IFERROR(VLOOKUP($B305,'Router Tracking'!$A$3:$H$1000,6,FALSE), "")</f>
        <v/>
      </c>
      <c r="E305" s="30" t="str">
        <f>IFERROR(VLOOKUP($B305,'Router Tracking'!$A$3:$H$1000,4,FALSE), "")</f>
        <v/>
      </c>
      <c r="F305" s="1" t="b">
        <v>0</v>
      </c>
      <c r="H305" s="29"/>
      <c r="I305" s="29"/>
      <c r="J305" s="29"/>
      <c r="K305" s="10"/>
      <c r="L305" s="1"/>
      <c r="M305" s="1" t="b">
        <v>0</v>
      </c>
      <c r="N305" s="1"/>
      <c r="O305" s="1" t="b">
        <v>0</v>
      </c>
      <c r="P305" s="10"/>
    </row>
    <row r="306" spans="1:16">
      <c r="A306" s="29" t="str">
        <f t="shared" si="2"/>
        <v/>
      </c>
      <c r="B306" s="30"/>
      <c r="C306" s="30" t="str">
        <f>IFERROR(VLOOKUP($B306,'Router Tracking'!A306:H1303,7,FALSE), "")</f>
        <v/>
      </c>
      <c r="D306" s="30" t="str">
        <f>IFERROR(VLOOKUP($B306,'Router Tracking'!$A$3:$H$1000,6,FALSE), "")</f>
        <v/>
      </c>
      <c r="E306" s="30" t="str">
        <f>IFERROR(VLOOKUP($B306,'Router Tracking'!$A$3:$H$1000,4,FALSE), "")</f>
        <v/>
      </c>
      <c r="F306" s="1" t="b">
        <v>0</v>
      </c>
      <c r="H306" s="29"/>
      <c r="I306" s="29"/>
      <c r="J306" s="29"/>
      <c r="K306" s="10"/>
      <c r="L306" s="1"/>
      <c r="M306" s="1" t="b">
        <v>0</v>
      </c>
      <c r="N306" s="1"/>
      <c r="O306" s="1" t="b">
        <v>0</v>
      </c>
      <c r="P306" s="10"/>
    </row>
    <row r="307" spans="1:16">
      <c r="A307" s="29" t="str">
        <f t="shared" si="2"/>
        <v/>
      </c>
      <c r="B307" s="30"/>
      <c r="C307" s="30" t="str">
        <f>IFERROR(VLOOKUP($B307,'Router Tracking'!A307:H1304,7,FALSE), "")</f>
        <v/>
      </c>
      <c r="D307" s="30" t="str">
        <f>IFERROR(VLOOKUP($B307,'Router Tracking'!$A$3:$H$1000,6,FALSE), "")</f>
        <v/>
      </c>
      <c r="E307" s="30" t="str">
        <f>IFERROR(VLOOKUP($B307,'Router Tracking'!$A$3:$H$1000,4,FALSE), "")</f>
        <v/>
      </c>
      <c r="F307" s="1" t="b">
        <v>0</v>
      </c>
      <c r="H307" s="29"/>
      <c r="I307" s="29"/>
      <c r="J307" s="29"/>
      <c r="K307" s="10"/>
      <c r="L307" s="1"/>
      <c r="M307" s="1" t="b">
        <v>0</v>
      </c>
      <c r="N307" s="1"/>
      <c r="O307" s="1" t="b">
        <v>0</v>
      </c>
      <c r="P307" s="10"/>
    </row>
    <row r="308" spans="1:16">
      <c r="A308" s="29" t="str">
        <f t="shared" si="2"/>
        <v/>
      </c>
      <c r="B308" s="30"/>
      <c r="C308" s="30" t="str">
        <f>IFERROR(VLOOKUP($B308,'Router Tracking'!A308:H1305,7,FALSE), "")</f>
        <v/>
      </c>
      <c r="D308" s="30" t="str">
        <f>IFERROR(VLOOKUP($B308,'Router Tracking'!$A$3:$H$1000,6,FALSE), "")</f>
        <v/>
      </c>
      <c r="E308" s="30" t="str">
        <f>IFERROR(VLOOKUP($B308,'Router Tracking'!$A$3:$H$1000,4,FALSE), "")</f>
        <v/>
      </c>
      <c r="F308" s="1" t="b">
        <v>0</v>
      </c>
      <c r="H308" s="29"/>
      <c r="I308" s="29"/>
      <c r="J308" s="29"/>
      <c r="K308" s="10"/>
      <c r="L308" s="1"/>
      <c r="M308" s="1" t="b">
        <v>0</v>
      </c>
      <c r="N308" s="1"/>
      <c r="O308" s="1" t="b">
        <v>0</v>
      </c>
      <c r="P308" s="10"/>
    </row>
    <row r="309" spans="1:16">
      <c r="A309" s="29" t="str">
        <f t="shared" si="2"/>
        <v/>
      </c>
      <c r="B309" s="30"/>
      <c r="C309" s="30" t="str">
        <f>IFERROR(VLOOKUP($B309,'Router Tracking'!A309:H1306,7,FALSE), "")</f>
        <v/>
      </c>
      <c r="D309" s="30" t="str">
        <f>IFERROR(VLOOKUP($B309,'Router Tracking'!$A$3:$H$1000,6,FALSE), "")</f>
        <v/>
      </c>
      <c r="E309" s="30" t="str">
        <f>IFERROR(VLOOKUP($B309,'Router Tracking'!$A$3:$H$1000,4,FALSE), "")</f>
        <v/>
      </c>
      <c r="F309" s="1" t="b">
        <v>0</v>
      </c>
      <c r="H309" s="29"/>
      <c r="I309" s="29"/>
      <c r="J309" s="29"/>
      <c r="K309" s="10"/>
      <c r="L309" s="1"/>
      <c r="M309" s="1" t="b">
        <v>0</v>
      </c>
      <c r="N309" s="1"/>
      <c r="O309" s="1" t="b">
        <v>0</v>
      </c>
      <c r="P309" s="10"/>
    </row>
    <row r="310" spans="1:16">
      <c r="A310" s="29" t="str">
        <f t="shared" si="2"/>
        <v/>
      </c>
      <c r="B310" s="30"/>
      <c r="C310" s="30" t="str">
        <f>IFERROR(VLOOKUP($B310,'Router Tracking'!A310:H1307,7,FALSE), "")</f>
        <v/>
      </c>
      <c r="D310" s="30" t="str">
        <f>IFERROR(VLOOKUP($B310,'Router Tracking'!$A$3:$H$1000,6,FALSE), "")</f>
        <v/>
      </c>
      <c r="E310" s="30" t="str">
        <f>IFERROR(VLOOKUP($B310,'Router Tracking'!$A$3:$H$1000,4,FALSE), "")</f>
        <v/>
      </c>
      <c r="F310" s="1" t="b">
        <v>0</v>
      </c>
      <c r="H310" s="29"/>
      <c r="I310" s="29"/>
      <c r="J310" s="29"/>
      <c r="K310" s="10"/>
      <c r="L310" s="1"/>
      <c r="M310" s="1" t="b">
        <v>0</v>
      </c>
      <c r="N310" s="1"/>
      <c r="O310" s="1" t="b">
        <v>0</v>
      </c>
      <c r="P310" s="10"/>
    </row>
    <row r="311" spans="1:16">
      <c r="A311" s="29" t="str">
        <f t="shared" si="2"/>
        <v/>
      </c>
      <c r="B311" s="30"/>
      <c r="C311" s="30" t="str">
        <f>IFERROR(VLOOKUP($B311,'Router Tracking'!A311:H1308,7,FALSE), "")</f>
        <v/>
      </c>
      <c r="D311" s="30" t="str">
        <f>IFERROR(VLOOKUP($B311,'Router Tracking'!$A$3:$H$1000,6,FALSE), "")</f>
        <v/>
      </c>
      <c r="E311" s="30" t="str">
        <f>IFERROR(VLOOKUP($B311,'Router Tracking'!$A$3:$H$1000,4,FALSE), "")</f>
        <v/>
      </c>
      <c r="F311" s="1" t="b">
        <v>0</v>
      </c>
      <c r="H311" s="29"/>
      <c r="I311" s="29"/>
      <c r="J311" s="29"/>
      <c r="K311" s="10"/>
      <c r="L311" s="1"/>
      <c r="M311" s="1" t="b">
        <v>0</v>
      </c>
      <c r="N311" s="1"/>
      <c r="O311" s="1" t="b">
        <v>0</v>
      </c>
      <c r="P311" s="10"/>
    </row>
    <row r="312" spans="1:16">
      <c r="A312" s="29" t="str">
        <f t="shared" si="2"/>
        <v/>
      </c>
      <c r="B312" s="30"/>
      <c r="C312" s="30" t="str">
        <f>IFERROR(VLOOKUP($B312,'Router Tracking'!A312:H1309,7,FALSE), "")</f>
        <v/>
      </c>
      <c r="D312" s="30" t="str">
        <f>IFERROR(VLOOKUP($B312,'Router Tracking'!$A$3:$H$1000,6,FALSE), "")</f>
        <v/>
      </c>
      <c r="E312" s="30" t="str">
        <f>IFERROR(VLOOKUP($B312,'Router Tracking'!$A$3:$H$1000,4,FALSE), "")</f>
        <v/>
      </c>
      <c r="F312" s="1" t="b">
        <v>0</v>
      </c>
      <c r="H312" s="29"/>
      <c r="I312" s="29"/>
      <c r="J312" s="29"/>
      <c r="K312" s="10"/>
      <c r="L312" s="1"/>
      <c r="M312" s="1" t="b">
        <v>0</v>
      </c>
      <c r="N312" s="1"/>
      <c r="O312" s="1" t="b">
        <v>0</v>
      </c>
      <c r="P312" s="10"/>
    </row>
    <row r="313" spans="1:16">
      <c r="A313" s="29" t="str">
        <f t="shared" si="2"/>
        <v/>
      </c>
      <c r="B313" s="30"/>
      <c r="C313" s="30" t="str">
        <f>IFERROR(VLOOKUP($B313,'Router Tracking'!A313:H1310,7,FALSE), "")</f>
        <v/>
      </c>
      <c r="D313" s="30" t="str">
        <f>IFERROR(VLOOKUP($B313,'Router Tracking'!$A$3:$H$1000,6,FALSE), "")</f>
        <v/>
      </c>
      <c r="E313" s="30" t="str">
        <f>IFERROR(VLOOKUP($B313,'Router Tracking'!$A$3:$H$1000,4,FALSE), "")</f>
        <v/>
      </c>
      <c r="F313" s="1" t="b">
        <v>0</v>
      </c>
      <c r="H313" s="29"/>
      <c r="I313" s="29"/>
      <c r="J313" s="29"/>
      <c r="K313" s="10"/>
      <c r="L313" s="1"/>
      <c r="M313" s="1" t="b">
        <v>0</v>
      </c>
      <c r="N313" s="1"/>
      <c r="O313" s="1" t="b">
        <v>0</v>
      </c>
      <c r="P313" s="10"/>
    </row>
    <row r="314" spans="1:16">
      <c r="A314" s="29" t="str">
        <f t="shared" si="2"/>
        <v/>
      </c>
      <c r="B314" s="30"/>
      <c r="C314" s="30" t="str">
        <f>IFERROR(VLOOKUP($B314,'Router Tracking'!A314:H1311,7,FALSE), "")</f>
        <v/>
      </c>
      <c r="D314" s="30" t="str">
        <f>IFERROR(VLOOKUP($B314,'Router Tracking'!$A$3:$H$1000,6,FALSE), "")</f>
        <v/>
      </c>
      <c r="E314" s="30" t="str">
        <f>IFERROR(VLOOKUP($B314,'Router Tracking'!$A$3:$H$1000,4,FALSE), "")</f>
        <v/>
      </c>
      <c r="F314" s="1" t="b">
        <v>0</v>
      </c>
      <c r="H314" s="29"/>
      <c r="I314" s="29"/>
      <c r="J314" s="29"/>
      <c r="K314" s="10"/>
      <c r="L314" s="1"/>
      <c r="M314" s="1" t="b">
        <v>0</v>
      </c>
      <c r="N314" s="1"/>
      <c r="O314" s="1" t="b">
        <v>0</v>
      </c>
      <c r="P314" s="10"/>
    </row>
    <row r="315" spans="1:16">
      <c r="A315" s="29" t="str">
        <f t="shared" si="2"/>
        <v/>
      </c>
      <c r="B315" s="30"/>
      <c r="C315" s="30" t="str">
        <f>IFERROR(VLOOKUP($B315,'Router Tracking'!A315:H1312,7,FALSE), "")</f>
        <v/>
      </c>
      <c r="D315" s="30" t="str">
        <f>IFERROR(VLOOKUP($B315,'Router Tracking'!$A$3:$H$1000,6,FALSE), "")</f>
        <v/>
      </c>
      <c r="E315" s="30" t="str">
        <f>IFERROR(VLOOKUP($B315,'Router Tracking'!$A$3:$H$1000,4,FALSE), "")</f>
        <v/>
      </c>
      <c r="F315" s="1" t="b">
        <v>0</v>
      </c>
      <c r="H315" s="29"/>
      <c r="I315" s="29"/>
      <c r="J315" s="29"/>
      <c r="K315" s="10"/>
      <c r="L315" s="1"/>
      <c r="M315" s="1" t="b">
        <v>0</v>
      </c>
      <c r="N315" s="1"/>
      <c r="O315" s="1" t="b">
        <v>0</v>
      </c>
      <c r="P315" s="10"/>
    </row>
    <row r="316" spans="1:16">
      <c r="A316" s="29" t="str">
        <f t="shared" si="2"/>
        <v/>
      </c>
      <c r="B316" s="30"/>
      <c r="C316" s="30" t="str">
        <f>IFERROR(VLOOKUP($B316,'Router Tracking'!A316:H1313,7,FALSE), "")</f>
        <v/>
      </c>
      <c r="D316" s="30" t="str">
        <f>IFERROR(VLOOKUP($B316,'Router Tracking'!$A$3:$H$1000,6,FALSE), "")</f>
        <v/>
      </c>
      <c r="E316" s="30" t="str">
        <f>IFERROR(VLOOKUP($B316,'Router Tracking'!$A$3:$H$1000,4,FALSE), "")</f>
        <v/>
      </c>
      <c r="F316" s="1" t="b">
        <v>0</v>
      </c>
      <c r="H316" s="29"/>
      <c r="I316" s="29"/>
      <c r="J316" s="29"/>
      <c r="K316" s="10"/>
      <c r="L316" s="1"/>
      <c r="M316" s="1" t="b">
        <v>0</v>
      </c>
      <c r="N316" s="1"/>
      <c r="O316" s="1" t="b">
        <v>0</v>
      </c>
      <c r="P316" s="10"/>
    </row>
    <row r="317" spans="1:16">
      <c r="A317" s="29" t="str">
        <f t="shared" si="2"/>
        <v/>
      </c>
      <c r="B317" s="30"/>
      <c r="C317" s="30" t="str">
        <f>IFERROR(VLOOKUP($B317,'Router Tracking'!A317:H1314,7,FALSE), "")</f>
        <v/>
      </c>
      <c r="D317" s="30" t="str">
        <f>IFERROR(VLOOKUP($B317,'Router Tracking'!$A$3:$H$1000,6,FALSE), "")</f>
        <v/>
      </c>
      <c r="E317" s="30" t="str">
        <f>IFERROR(VLOOKUP($B317,'Router Tracking'!$A$3:$H$1000,4,FALSE), "")</f>
        <v/>
      </c>
      <c r="F317" s="1" t="b">
        <v>0</v>
      </c>
      <c r="H317" s="29"/>
      <c r="I317" s="29"/>
      <c r="J317" s="29"/>
      <c r="K317" s="10"/>
      <c r="L317" s="1"/>
      <c r="M317" s="1" t="b">
        <v>0</v>
      </c>
      <c r="N317" s="1"/>
      <c r="O317" s="1" t="b">
        <v>0</v>
      </c>
      <c r="P317" s="10"/>
    </row>
    <row r="318" spans="1:16">
      <c r="A318" s="29" t="str">
        <f t="shared" si="2"/>
        <v/>
      </c>
      <c r="B318" s="30"/>
      <c r="C318" s="30" t="str">
        <f>IFERROR(VLOOKUP($B318,'Router Tracking'!A318:H1315,7,FALSE), "")</f>
        <v/>
      </c>
      <c r="D318" s="30" t="str">
        <f>IFERROR(VLOOKUP($B318,'Router Tracking'!$A$3:$H$1000,6,FALSE), "")</f>
        <v/>
      </c>
      <c r="E318" s="30" t="str">
        <f>IFERROR(VLOOKUP($B318,'Router Tracking'!$A$3:$H$1000,4,FALSE), "")</f>
        <v/>
      </c>
      <c r="F318" s="1" t="b">
        <v>0</v>
      </c>
      <c r="H318" s="29"/>
      <c r="I318" s="29"/>
      <c r="J318" s="29"/>
      <c r="K318" s="10"/>
      <c r="L318" s="1"/>
      <c r="M318" s="1" t="b">
        <v>0</v>
      </c>
      <c r="N318" s="1"/>
      <c r="O318" s="1" t="b">
        <v>0</v>
      </c>
      <c r="P318" s="10"/>
    </row>
    <row r="319" spans="1:16">
      <c r="A319" s="29" t="str">
        <f t="shared" si="2"/>
        <v/>
      </c>
      <c r="B319" s="30"/>
      <c r="C319" s="30" t="str">
        <f>IFERROR(VLOOKUP($B319,'Router Tracking'!A319:H1316,7,FALSE), "")</f>
        <v/>
      </c>
      <c r="D319" s="30" t="str">
        <f>IFERROR(VLOOKUP($B319,'Router Tracking'!$A$3:$H$1000,6,FALSE), "")</f>
        <v/>
      </c>
      <c r="E319" s="30" t="str">
        <f>IFERROR(VLOOKUP($B319,'Router Tracking'!$A$3:$H$1000,4,FALSE), "")</f>
        <v/>
      </c>
      <c r="F319" s="1" t="b">
        <v>0</v>
      </c>
      <c r="H319" s="29"/>
      <c r="I319" s="29"/>
      <c r="J319" s="29"/>
      <c r="K319" s="10"/>
      <c r="L319" s="1"/>
      <c r="M319" s="1" t="b">
        <v>0</v>
      </c>
      <c r="N319" s="1"/>
      <c r="O319" s="1" t="b">
        <v>0</v>
      </c>
      <c r="P319" s="10"/>
    </row>
    <row r="320" spans="1:16">
      <c r="A320" s="29" t="str">
        <f t="shared" si="2"/>
        <v/>
      </c>
      <c r="B320" s="30"/>
      <c r="C320" s="30" t="str">
        <f>IFERROR(VLOOKUP($B320,'Router Tracking'!A320:H1317,7,FALSE), "")</f>
        <v/>
      </c>
      <c r="D320" s="30" t="str">
        <f>IFERROR(VLOOKUP($B320,'Router Tracking'!$A$3:$H$1000,6,FALSE), "")</f>
        <v/>
      </c>
      <c r="E320" s="30" t="str">
        <f>IFERROR(VLOOKUP($B320,'Router Tracking'!$A$3:$H$1000,4,FALSE), "")</f>
        <v/>
      </c>
      <c r="F320" s="1" t="b">
        <v>0</v>
      </c>
      <c r="H320" s="29"/>
      <c r="I320" s="29"/>
      <c r="J320" s="29"/>
      <c r="K320" s="10"/>
      <c r="L320" s="1"/>
      <c r="M320" s="1" t="b">
        <v>0</v>
      </c>
      <c r="N320" s="1"/>
      <c r="O320" s="1" t="b">
        <v>0</v>
      </c>
      <c r="P320" s="10"/>
    </row>
    <row r="321" spans="1:16">
      <c r="A321" s="29" t="str">
        <f t="shared" si="2"/>
        <v/>
      </c>
      <c r="B321" s="30"/>
      <c r="C321" s="30" t="str">
        <f>IFERROR(VLOOKUP($B321,'Router Tracking'!A321:H1318,7,FALSE), "")</f>
        <v/>
      </c>
      <c r="D321" s="30" t="str">
        <f>IFERROR(VLOOKUP($B321,'Router Tracking'!$A$3:$H$1000,6,FALSE), "")</f>
        <v/>
      </c>
      <c r="E321" s="30" t="str">
        <f>IFERROR(VLOOKUP($B321,'Router Tracking'!$A$3:$H$1000,4,FALSE), "")</f>
        <v/>
      </c>
      <c r="F321" s="1" t="b">
        <v>0</v>
      </c>
      <c r="H321" s="29"/>
      <c r="I321" s="29"/>
      <c r="J321" s="29"/>
      <c r="K321" s="10"/>
      <c r="L321" s="1"/>
      <c r="M321" s="1" t="b">
        <v>0</v>
      </c>
      <c r="N321" s="1"/>
      <c r="O321" s="1" t="b">
        <v>0</v>
      </c>
      <c r="P321" s="10"/>
    </row>
    <row r="322" spans="1:16">
      <c r="A322" s="29" t="str">
        <f t="shared" si="2"/>
        <v/>
      </c>
      <c r="B322" s="30"/>
      <c r="C322" s="30" t="str">
        <f>IFERROR(VLOOKUP($B322,'Router Tracking'!A322:H1319,7,FALSE), "")</f>
        <v/>
      </c>
      <c r="D322" s="30" t="str">
        <f>IFERROR(VLOOKUP($B322,'Router Tracking'!$A$3:$H$1000,6,FALSE), "")</f>
        <v/>
      </c>
      <c r="E322" s="30" t="str">
        <f>IFERROR(VLOOKUP($B322,'Router Tracking'!$A$3:$H$1000,4,FALSE), "")</f>
        <v/>
      </c>
      <c r="F322" s="1" t="b">
        <v>0</v>
      </c>
      <c r="H322" s="29"/>
      <c r="I322" s="29"/>
      <c r="J322" s="29"/>
      <c r="K322" s="10"/>
      <c r="L322" s="1"/>
      <c r="M322" s="1" t="b">
        <v>0</v>
      </c>
      <c r="N322" s="1"/>
      <c r="O322" s="1" t="b">
        <v>0</v>
      </c>
      <c r="P322" s="10"/>
    </row>
    <row r="323" spans="1:16">
      <c r="A323" s="29" t="str">
        <f t="shared" si="2"/>
        <v/>
      </c>
      <c r="B323" s="30"/>
      <c r="C323" s="30" t="str">
        <f>IFERROR(VLOOKUP($B323,'Router Tracking'!A323:H1320,7,FALSE), "")</f>
        <v/>
      </c>
      <c r="D323" s="30" t="str">
        <f>IFERROR(VLOOKUP($B323,'Router Tracking'!$A$3:$H$1000,6,FALSE), "")</f>
        <v/>
      </c>
      <c r="E323" s="30" t="str">
        <f>IFERROR(VLOOKUP($B323,'Router Tracking'!$A$3:$H$1000,4,FALSE), "")</f>
        <v/>
      </c>
      <c r="F323" s="1" t="b">
        <v>0</v>
      </c>
      <c r="H323" s="29"/>
      <c r="I323" s="29"/>
      <c r="J323" s="29"/>
      <c r="K323" s="10"/>
      <c r="L323" s="1"/>
      <c r="M323" s="1" t="b">
        <v>0</v>
      </c>
      <c r="N323" s="1"/>
      <c r="O323" s="1" t="b">
        <v>0</v>
      </c>
      <c r="P323" s="10"/>
    </row>
    <row r="324" spans="1:16">
      <c r="A324" s="29" t="str">
        <f t="shared" si="2"/>
        <v/>
      </c>
      <c r="B324" s="30"/>
      <c r="C324" s="30" t="str">
        <f>IFERROR(VLOOKUP($B324,'Router Tracking'!A324:H1321,7,FALSE), "")</f>
        <v/>
      </c>
      <c r="D324" s="30" t="str">
        <f>IFERROR(VLOOKUP($B324,'Router Tracking'!$A$3:$H$1000,6,FALSE), "")</f>
        <v/>
      </c>
      <c r="E324" s="30" t="str">
        <f>IFERROR(VLOOKUP($B324,'Router Tracking'!$A$3:$H$1000,4,FALSE), "")</f>
        <v/>
      </c>
      <c r="F324" s="1" t="b">
        <v>0</v>
      </c>
      <c r="H324" s="29"/>
      <c r="I324" s="29"/>
      <c r="J324" s="29"/>
      <c r="K324" s="10"/>
      <c r="L324" s="1"/>
      <c r="M324" s="1" t="b">
        <v>0</v>
      </c>
      <c r="N324" s="1"/>
      <c r="O324" s="1" t="b">
        <v>0</v>
      </c>
      <c r="P324" s="10"/>
    </row>
    <row r="325" spans="1:16">
      <c r="A325" s="29" t="str">
        <f t="shared" si="2"/>
        <v/>
      </c>
      <c r="B325" s="30"/>
      <c r="C325" s="30" t="str">
        <f>IFERROR(VLOOKUP($B325,'Router Tracking'!A325:H1322,7,FALSE), "")</f>
        <v/>
      </c>
      <c r="D325" s="30" t="str">
        <f>IFERROR(VLOOKUP($B325,'Router Tracking'!$A$3:$H$1000,6,FALSE), "")</f>
        <v/>
      </c>
      <c r="E325" s="30" t="str">
        <f>IFERROR(VLOOKUP($B325,'Router Tracking'!$A$3:$H$1000,4,FALSE), "")</f>
        <v/>
      </c>
      <c r="F325" s="1" t="b">
        <v>0</v>
      </c>
      <c r="H325" s="29"/>
      <c r="I325" s="29"/>
      <c r="J325" s="29"/>
      <c r="K325" s="10"/>
      <c r="L325" s="1"/>
      <c r="M325" s="1" t="b">
        <v>0</v>
      </c>
      <c r="N325" s="1"/>
      <c r="O325" s="1" t="b">
        <v>0</v>
      </c>
      <c r="P325" s="10"/>
    </row>
    <row r="326" spans="1:16">
      <c r="A326" s="29" t="str">
        <f t="shared" si="2"/>
        <v/>
      </c>
      <c r="B326" s="30"/>
      <c r="C326" s="30" t="str">
        <f>IFERROR(VLOOKUP($B326,'Router Tracking'!A326:H1323,7,FALSE), "")</f>
        <v/>
      </c>
      <c r="D326" s="30" t="str">
        <f>IFERROR(VLOOKUP($B326,'Router Tracking'!$A$3:$H$1000,6,FALSE), "")</f>
        <v/>
      </c>
      <c r="E326" s="30" t="str">
        <f>IFERROR(VLOOKUP($B326,'Router Tracking'!$A$3:$H$1000,4,FALSE), "")</f>
        <v/>
      </c>
      <c r="F326" s="1" t="b">
        <v>0</v>
      </c>
      <c r="H326" s="29"/>
      <c r="I326" s="29"/>
      <c r="J326" s="29"/>
      <c r="K326" s="10"/>
      <c r="L326" s="1"/>
      <c r="M326" s="1" t="b">
        <v>0</v>
      </c>
      <c r="N326" s="1"/>
      <c r="O326" s="1" t="b">
        <v>0</v>
      </c>
      <c r="P326" s="10"/>
    </row>
    <row r="327" spans="1:16">
      <c r="A327" s="29" t="str">
        <f t="shared" si="2"/>
        <v/>
      </c>
      <c r="B327" s="30"/>
      <c r="C327" s="30" t="str">
        <f>IFERROR(VLOOKUP($B327,'Router Tracking'!A327:H1324,7,FALSE), "")</f>
        <v/>
      </c>
      <c r="D327" s="30" t="str">
        <f>IFERROR(VLOOKUP($B327,'Router Tracking'!$A$3:$H$1000,6,FALSE), "")</f>
        <v/>
      </c>
      <c r="E327" s="30" t="str">
        <f>IFERROR(VLOOKUP($B327,'Router Tracking'!$A$3:$H$1000,4,FALSE), "")</f>
        <v/>
      </c>
      <c r="F327" s="1" t="b">
        <v>0</v>
      </c>
      <c r="H327" s="29"/>
      <c r="I327" s="29"/>
      <c r="J327" s="29"/>
      <c r="K327" s="10"/>
      <c r="L327" s="1"/>
      <c r="M327" s="1" t="b">
        <v>0</v>
      </c>
      <c r="N327" s="1"/>
      <c r="O327" s="1" t="b">
        <v>0</v>
      </c>
      <c r="P327" s="10"/>
    </row>
    <row r="328" spans="1:16">
      <c r="A328" s="29" t="str">
        <f t="shared" si="2"/>
        <v/>
      </c>
      <c r="B328" s="30"/>
      <c r="C328" s="30" t="str">
        <f>IFERROR(VLOOKUP($B328,'Router Tracking'!A328:H1325,7,FALSE), "")</f>
        <v/>
      </c>
      <c r="D328" s="30" t="str">
        <f>IFERROR(VLOOKUP($B328,'Router Tracking'!$A$3:$H$1000,6,FALSE), "")</f>
        <v/>
      </c>
      <c r="E328" s="30" t="str">
        <f>IFERROR(VLOOKUP($B328,'Router Tracking'!$A$3:$H$1000,4,FALSE), "")</f>
        <v/>
      </c>
      <c r="F328" s="1" t="b">
        <v>0</v>
      </c>
      <c r="H328" s="29"/>
      <c r="I328" s="29"/>
      <c r="J328" s="29"/>
      <c r="K328" s="10"/>
      <c r="L328" s="1"/>
      <c r="M328" s="1" t="b">
        <v>0</v>
      </c>
      <c r="N328" s="1"/>
      <c r="O328" s="1" t="b">
        <v>0</v>
      </c>
      <c r="P328" s="10"/>
    </row>
    <row r="329" spans="1:16">
      <c r="A329" s="29" t="str">
        <f t="shared" si="2"/>
        <v/>
      </c>
      <c r="B329" s="30"/>
      <c r="C329" s="30" t="str">
        <f>IFERROR(VLOOKUP($B329,'Router Tracking'!A329:H1326,7,FALSE), "")</f>
        <v/>
      </c>
      <c r="D329" s="30" t="str">
        <f>IFERROR(VLOOKUP($B329,'Router Tracking'!$A$3:$H$1000,6,FALSE), "")</f>
        <v/>
      </c>
      <c r="E329" s="30" t="str">
        <f>IFERROR(VLOOKUP($B329,'Router Tracking'!$A$3:$H$1000,4,FALSE), "")</f>
        <v/>
      </c>
      <c r="F329" s="1" t="b">
        <v>0</v>
      </c>
      <c r="H329" s="29"/>
      <c r="I329" s="29"/>
      <c r="J329" s="29"/>
      <c r="K329" s="10"/>
      <c r="L329" s="1"/>
      <c r="M329" s="1" t="b">
        <v>0</v>
      </c>
      <c r="N329" s="1"/>
      <c r="O329" s="1" t="b">
        <v>0</v>
      </c>
      <c r="P329" s="10"/>
    </row>
    <row r="330" spans="1:16">
      <c r="A330" s="29" t="str">
        <f t="shared" si="2"/>
        <v/>
      </c>
      <c r="B330" s="30"/>
      <c r="C330" s="30" t="str">
        <f>IFERROR(VLOOKUP($B330,'Router Tracking'!A330:H1327,7,FALSE), "")</f>
        <v/>
      </c>
      <c r="D330" s="30" t="str">
        <f>IFERROR(VLOOKUP($B330,'Router Tracking'!$A$3:$H$1000,6,FALSE), "")</f>
        <v/>
      </c>
      <c r="E330" s="30" t="str">
        <f>IFERROR(VLOOKUP($B330,'Router Tracking'!$A$3:$H$1000,4,FALSE), "")</f>
        <v/>
      </c>
      <c r="F330" s="1" t="b">
        <v>0</v>
      </c>
      <c r="H330" s="29"/>
      <c r="I330" s="29"/>
      <c r="J330" s="29"/>
      <c r="K330" s="10"/>
      <c r="L330" s="1"/>
      <c r="M330" s="1" t="b">
        <v>0</v>
      </c>
      <c r="N330" s="1"/>
      <c r="O330" s="1" t="b">
        <v>0</v>
      </c>
      <c r="P330" s="10"/>
    </row>
    <row r="331" spans="1:16">
      <c r="A331" s="29" t="str">
        <f t="shared" si="2"/>
        <v/>
      </c>
      <c r="B331" s="30"/>
      <c r="C331" s="30" t="str">
        <f>IFERROR(VLOOKUP($B331,'Router Tracking'!A331:H1328,7,FALSE), "")</f>
        <v/>
      </c>
      <c r="D331" s="30" t="str">
        <f>IFERROR(VLOOKUP($B331,'Router Tracking'!$A$3:$H$1000,6,FALSE), "")</f>
        <v/>
      </c>
      <c r="E331" s="30" t="str">
        <f>IFERROR(VLOOKUP($B331,'Router Tracking'!$A$3:$H$1000,4,FALSE), "")</f>
        <v/>
      </c>
      <c r="F331" s="1" t="b">
        <v>0</v>
      </c>
      <c r="H331" s="29"/>
      <c r="I331" s="29"/>
      <c r="J331" s="29"/>
      <c r="K331" s="10"/>
      <c r="L331" s="1"/>
      <c r="M331" s="1" t="b">
        <v>0</v>
      </c>
      <c r="N331" s="1"/>
      <c r="O331" s="1" t="b">
        <v>0</v>
      </c>
      <c r="P331" s="10"/>
    </row>
    <row r="332" spans="1:16">
      <c r="A332" s="29" t="str">
        <f t="shared" si="2"/>
        <v/>
      </c>
      <c r="B332" s="30"/>
      <c r="C332" s="30" t="str">
        <f>IFERROR(VLOOKUP($B332,'Router Tracking'!A332:H1329,7,FALSE), "")</f>
        <v/>
      </c>
      <c r="D332" s="30" t="str">
        <f>IFERROR(VLOOKUP($B332,'Router Tracking'!$A$3:$H$1000,6,FALSE), "")</f>
        <v/>
      </c>
      <c r="E332" s="30" t="str">
        <f>IFERROR(VLOOKUP($B332,'Router Tracking'!$A$3:$H$1000,4,FALSE), "")</f>
        <v/>
      </c>
      <c r="F332" s="1" t="b">
        <v>0</v>
      </c>
      <c r="H332" s="29"/>
      <c r="I332" s="29"/>
      <c r="J332" s="29"/>
      <c r="K332" s="10"/>
      <c r="L332" s="1"/>
      <c r="M332" s="1" t="b">
        <v>0</v>
      </c>
      <c r="N332" s="1"/>
      <c r="O332" s="1" t="b">
        <v>0</v>
      </c>
      <c r="P332" s="10"/>
    </row>
    <row r="333" spans="1:16">
      <c r="A333" s="29" t="str">
        <f t="shared" si="2"/>
        <v/>
      </c>
      <c r="B333" s="30"/>
      <c r="C333" s="30" t="str">
        <f>IFERROR(VLOOKUP($B333,'Router Tracking'!A333:H1330,7,FALSE), "")</f>
        <v/>
      </c>
      <c r="D333" s="30" t="str">
        <f>IFERROR(VLOOKUP($B333,'Router Tracking'!$A$3:$H$1000,6,FALSE), "")</f>
        <v/>
      </c>
      <c r="E333" s="30" t="str">
        <f>IFERROR(VLOOKUP($B333,'Router Tracking'!$A$3:$H$1000,4,FALSE), "")</f>
        <v/>
      </c>
      <c r="F333" s="1" t="b">
        <v>0</v>
      </c>
      <c r="H333" s="29"/>
      <c r="I333" s="29"/>
      <c r="J333" s="29"/>
      <c r="K333" s="10"/>
      <c r="L333" s="1"/>
      <c r="M333" s="1" t="b">
        <v>0</v>
      </c>
      <c r="N333" s="1"/>
      <c r="O333" s="1" t="b">
        <v>0</v>
      </c>
      <c r="P333" s="10"/>
    </row>
    <row r="334" spans="1:16">
      <c r="A334" s="29" t="str">
        <f t="shared" si="2"/>
        <v/>
      </c>
      <c r="B334" s="30"/>
      <c r="C334" s="30" t="str">
        <f>IFERROR(VLOOKUP($B334,'Router Tracking'!A334:H1331,7,FALSE), "")</f>
        <v/>
      </c>
      <c r="D334" s="30" t="str">
        <f>IFERROR(VLOOKUP($B334,'Router Tracking'!$A$3:$H$1000,6,FALSE), "")</f>
        <v/>
      </c>
      <c r="E334" s="30" t="str">
        <f>IFERROR(VLOOKUP($B334,'Router Tracking'!$A$3:$H$1000,4,FALSE), "")</f>
        <v/>
      </c>
      <c r="F334" s="1" t="b">
        <v>0</v>
      </c>
      <c r="H334" s="29"/>
      <c r="I334" s="29"/>
      <c r="J334" s="29"/>
      <c r="K334" s="10"/>
      <c r="L334" s="1"/>
      <c r="M334" s="1" t="b">
        <v>0</v>
      </c>
      <c r="N334" s="1"/>
      <c r="O334" s="1" t="b">
        <v>0</v>
      </c>
      <c r="P334" s="10"/>
    </row>
    <row r="335" spans="1:16">
      <c r="A335" s="29" t="str">
        <f t="shared" si="2"/>
        <v/>
      </c>
      <c r="B335" s="30"/>
      <c r="C335" s="30" t="str">
        <f>IFERROR(VLOOKUP($B335,'Router Tracking'!A335:H1332,7,FALSE), "")</f>
        <v/>
      </c>
      <c r="D335" s="30" t="str">
        <f>IFERROR(VLOOKUP($B335,'Router Tracking'!$A$3:$H$1000,6,FALSE), "")</f>
        <v/>
      </c>
      <c r="E335" s="30" t="str">
        <f>IFERROR(VLOOKUP($B335,'Router Tracking'!$A$3:$H$1000,4,FALSE), "")</f>
        <v/>
      </c>
      <c r="F335" s="1" t="b">
        <v>0</v>
      </c>
      <c r="H335" s="29"/>
      <c r="I335" s="29"/>
      <c r="J335" s="29"/>
      <c r="K335" s="10"/>
      <c r="L335" s="1"/>
      <c r="M335" s="1" t="b">
        <v>0</v>
      </c>
      <c r="N335" s="1"/>
      <c r="O335" s="1" t="b">
        <v>0</v>
      </c>
      <c r="P335" s="10"/>
    </row>
    <row r="336" spans="1:16">
      <c r="A336" s="29" t="str">
        <f t="shared" si="2"/>
        <v/>
      </c>
      <c r="B336" s="30"/>
      <c r="C336" s="30" t="str">
        <f>IFERROR(VLOOKUP($B336,'Router Tracking'!A336:H1333,7,FALSE), "")</f>
        <v/>
      </c>
      <c r="D336" s="30" t="str">
        <f>IFERROR(VLOOKUP($B336,'Router Tracking'!$A$3:$H$1000,6,FALSE), "")</f>
        <v/>
      </c>
      <c r="E336" s="30" t="str">
        <f>IFERROR(VLOOKUP($B336,'Router Tracking'!$A$3:$H$1000,4,FALSE), "")</f>
        <v/>
      </c>
      <c r="F336" s="1" t="b">
        <v>0</v>
      </c>
      <c r="H336" s="29"/>
      <c r="I336" s="29"/>
      <c r="J336" s="29"/>
      <c r="K336" s="10"/>
      <c r="L336" s="1"/>
      <c r="M336" s="1" t="b">
        <v>0</v>
      </c>
      <c r="N336" s="1"/>
      <c r="O336" s="1" t="b">
        <v>0</v>
      </c>
      <c r="P336" s="10"/>
    </row>
    <row r="337" spans="1:16">
      <c r="A337" s="29" t="str">
        <f t="shared" si="2"/>
        <v/>
      </c>
      <c r="B337" s="30"/>
      <c r="C337" s="30" t="str">
        <f>IFERROR(VLOOKUP($B337,'Router Tracking'!A337:H1334,7,FALSE), "")</f>
        <v/>
      </c>
      <c r="D337" s="30" t="str">
        <f>IFERROR(VLOOKUP($B337,'Router Tracking'!$A$3:$H$1000,6,FALSE), "")</f>
        <v/>
      </c>
      <c r="E337" s="30" t="str">
        <f>IFERROR(VLOOKUP($B337,'Router Tracking'!$A$3:$H$1000,4,FALSE), "")</f>
        <v/>
      </c>
      <c r="F337" s="1" t="b">
        <v>0</v>
      </c>
      <c r="H337" s="29"/>
      <c r="I337" s="29"/>
      <c r="J337" s="29"/>
      <c r="K337" s="10"/>
      <c r="L337" s="1"/>
      <c r="M337" s="1" t="b">
        <v>0</v>
      </c>
      <c r="N337" s="1"/>
      <c r="O337" s="1" t="b">
        <v>0</v>
      </c>
      <c r="P337" s="10"/>
    </row>
    <row r="338" spans="1:16">
      <c r="A338" s="29" t="str">
        <f t="shared" si="2"/>
        <v/>
      </c>
      <c r="B338" s="30"/>
      <c r="C338" s="30" t="str">
        <f>IFERROR(VLOOKUP($B338,'Router Tracking'!A338:H1335,7,FALSE), "")</f>
        <v/>
      </c>
      <c r="D338" s="30" t="str">
        <f>IFERROR(VLOOKUP($B338,'Router Tracking'!$A$3:$H$1000,6,FALSE), "")</f>
        <v/>
      </c>
      <c r="E338" s="30" t="str">
        <f>IFERROR(VLOOKUP($B338,'Router Tracking'!$A$3:$H$1000,4,FALSE), "")</f>
        <v/>
      </c>
      <c r="F338" s="1" t="b">
        <v>0</v>
      </c>
      <c r="H338" s="29"/>
      <c r="I338" s="29"/>
      <c r="J338" s="29"/>
      <c r="K338" s="10"/>
      <c r="L338" s="1"/>
      <c r="M338" s="1" t="b">
        <v>0</v>
      </c>
      <c r="N338" s="1"/>
      <c r="O338" s="1" t="b">
        <v>0</v>
      </c>
      <c r="P338" s="10"/>
    </row>
    <row r="339" spans="1:16">
      <c r="A339" s="29" t="str">
        <f t="shared" si="2"/>
        <v/>
      </c>
      <c r="B339" s="30"/>
      <c r="C339" s="30" t="str">
        <f>IFERROR(VLOOKUP($B339,'Router Tracking'!A339:H1336,7,FALSE), "")</f>
        <v/>
      </c>
      <c r="D339" s="30" t="str">
        <f>IFERROR(VLOOKUP($B339,'Router Tracking'!$A$3:$H$1000,6,FALSE), "")</f>
        <v/>
      </c>
      <c r="E339" s="30" t="str">
        <f>IFERROR(VLOOKUP($B339,'Router Tracking'!$A$3:$H$1000,4,FALSE), "")</f>
        <v/>
      </c>
      <c r="F339" s="1" t="b">
        <v>0</v>
      </c>
      <c r="H339" s="29"/>
      <c r="I339" s="29"/>
      <c r="J339" s="29"/>
      <c r="K339" s="10"/>
      <c r="L339" s="1"/>
      <c r="M339" s="1" t="b">
        <v>0</v>
      </c>
      <c r="N339" s="1"/>
      <c r="O339" s="1" t="b">
        <v>0</v>
      </c>
      <c r="P339" s="10"/>
    </row>
    <row r="340" spans="1:16">
      <c r="A340" s="29" t="str">
        <f t="shared" si="2"/>
        <v/>
      </c>
      <c r="B340" s="30"/>
      <c r="C340" s="30" t="str">
        <f>IFERROR(VLOOKUP($B340,'Router Tracking'!A340:H1337,7,FALSE), "")</f>
        <v/>
      </c>
      <c r="D340" s="30" t="str">
        <f>IFERROR(VLOOKUP($B340,'Router Tracking'!$A$3:$H$1000,6,FALSE), "")</f>
        <v/>
      </c>
      <c r="E340" s="30" t="str">
        <f>IFERROR(VLOOKUP($B340,'Router Tracking'!$A$3:$H$1000,4,FALSE), "")</f>
        <v/>
      </c>
      <c r="F340" s="1" t="b">
        <v>0</v>
      </c>
      <c r="H340" s="29"/>
      <c r="I340" s="29"/>
      <c r="J340" s="29"/>
      <c r="K340" s="10"/>
      <c r="L340" s="1"/>
      <c r="M340" s="1" t="b">
        <v>0</v>
      </c>
      <c r="N340" s="1"/>
      <c r="O340" s="1" t="b">
        <v>0</v>
      </c>
      <c r="P340" s="10"/>
    </row>
    <row r="341" spans="1:16">
      <c r="A341" s="29" t="str">
        <f t="shared" si="2"/>
        <v/>
      </c>
      <c r="B341" s="30"/>
      <c r="C341" s="30" t="str">
        <f>IFERROR(VLOOKUP($B341,'Router Tracking'!A341:H1338,7,FALSE), "")</f>
        <v/>
      </c>
      <c r="D341" s="30" t="str">
        <f>IFERROR(VLOOKUP($B341,'Router Tracking'!$A$3:$H$1000,6,FALSE), "")</f>
        <v/>
      </c>
      <c r="E341" s="30" t="str">
        <f>IFERROR(VLOOKUP($B341,'Router Tracking'!$A$3:$H$1000,4,FALSE), "")</f>
        <v/>
      </c>
      <c r="F341" s="1" t="b">
        <v>0</v>
      </c>
      <c r="H341" s="29"/>
      <c r="I341" s="29"/>
      <c r="J341" s="29"/>
      <c r="K341" s="10"/>
      <c r="L341" s="1"/>
      <c r="M341" s="1" t="b">
        <v>0</v>
      </c>
      <c r="N341" s="1"/>
      <c r="O341" s="1" t="b">
        <v>0</v>
      </c>
      <c r="P341" s="10"/>
    </row>
    <row r="342" spans="1:16">
      <c r="A342" s="29" t="str">
        <f t="shared" si="2"/>
        <v/>
      </c>
      <c r="B342" s="30"/>
      <c r="C342" s="30" t="str">
        <f>IFERROR(VLOOKUP($B342,'Router Tracking'!A342:H1339,7,FALSE), "")</f>
        <v/>
      </c>
      <c r="D342" s="30" t="str">
        <f>IFERROR(VLOOKUP($B342,'Router Tracking'!$A$3:$H$1000,6,FALSE), "")</f>
        <v/>
      </c>
      <c r="E342" s="30" t="str">
        <f>IFERROR(VLOOKUP($B342,'Router Tracking'!$A$3:$H$1000,4,FALSE), "")</f>
        <v/>
      </c>
      <c r="F342" s="1" t="b">
        <v>0</v>
      </c>
      <c r="H342" s="29"/>
      <c r="I342" s="29"/>
      <c r="J342" s="29"/>
      <c r="K342" s="10"/>
      <c r="L342" s="1"/>
      <c r="M342" s="1" t="b">
        <v>0</v>
      </c>
      <c r="N342" s="1"/>
      <c r="O342" s="1" t="b">
        <v>0</v>
      </c>
      <c r="P342" s="10"/>
    </row>
    <row r="343" spans="1:16">
      <c r="A343" s="29" t="str">
        <f t="shared" si="2"/>
        <v/>
      </c>
      <c r="B343" s="30"/>
      <c r="C343" s="30" t="str">
        <f>IFERROR(VLOOKUP($B343,'Router Tracking'!A343:H1340,7,FALSE), "")</f>
        <v/>
      </c>
      <c r="D343" s="30" t="str">
        <f>IFERROR(VLOOKUP($B343,'Router Tracking'!$A$3:$H$1000,6,FALSE), "")</f>
        <v/>
      </c>
      <c r="E343" s="30" t="str">
        <f>IFERROR(VLOOKUP($B343,'Router Tracking'!$A$3:$H$1000,4,FALSE), "")</f>
        <v/>
      </c>
      <c r="F343" s="1" t="b">
        <v>0</v>
      </c>
      <c r="H343" s="29"/>
      <c r="I343" s="29"/>
      <c r="J343" s="29"/>
      <c r="K343" s="10"/>
      <c r="L343" s="1"/>
      <c r="M343" s="1" t="b">
        <v>0</v>
      </c>
      <c r="N343" s="1"/>
      <c r="O343" s="1" t="b">
        <v>0</v>
      </c>
      <c r="P343" s="10"/>
    </row>
    <row r="344" spans="1:16">
      <c r="A344" s="29" t="str">
        <f t="shared" si="2"/>
        <v/>
      </c>
      <c r="B344" s="30"/>
      <c r="C344" s="30" t="str">
        <f>IFERROR(VLOOKUP($B344,'Router Tracking'!A344:H1341,7,FALSE), "")</f>
        <v/>
      </c>
      <c r="D344" s="30" t="str">
        <f>IFERROR(VLOOKUP($B344,'Router Tracking'!$A$3:$H$1000,6,FALSE), "")</f>
        <v/>
      </c>
      <c r="E344" s="30" t="str">
        <f>IFERROR(VLOOKUP($B344,'Router Tracking'!$A$3:$H$1000,4,FALSE), "")</f>
        <v/>
      </c>
      <c r="F344" s="1" t="b">
        <v>0</v>
      </c>
      <c r="H344" s="29"/>
      <c r="I344" s="29"/>
      <c r="J344" s="29"/>
      <c r="K344" s="10"/>
      <c r="L344" s="1"/>
      <c r="M344" s="1" t="b">
        <v>0</v>
      </c>
      <c r="N344" s="1"/>
      <c r="O344" s="1" t="b">
        <v>0</v>
      </c>
      <c r="P344" s="10"/>
    </row>
    <row r="345" spans="1:16">
      <c r="A345" s="29" t="str">
        <f t="shared" si="2"/>
        <v/>
      </c>
      <c r="B345" s="30"/>
      <c r="C345" s="30" t="str">
        <f>IFERROR(VLOOKUP($B345,'Router Tracking'!A345:H1342,7,FALSE), "")</f>
        <v/>
      </c>
      <c r="D345" s="30" t="str">
        <f>IFERROR(VLOOKUP($B345,'Router Tracking'!$A$3:$H$1000,6,FALSE), "")</f>
        <v/>
      </c>
      <c r="E345" s="30" t="str">
        <f>IFERROR(VLOOKUP($B345,'Router Tracking'!$A$3:$H$1000,4,FALSE), "")</f>
        <v/>
      </c>
      <c r="F345" s="1" t="b">
        <v>0</v>
      </c>
      <c r="H345" s="29"/>
      <c r="I345" s="29"/>
      <c r="J345" s="29"/>
      <c r="K345" s="10"/>
      <c r="L345" s="1"/>
      <c r="M345" s="1" t="b">
        <v>0</v>
      </c>
      <c r="N345" s="1"/>
      <c r="O345" s="1" t="b">
        <v>0</v>
      </c>
      <c r="P345" s="10"/>
    </row>
    <row r="346" spans="1:16">
      <c r="A346" s="29" t="str">
        <f t="shared" si="2"/>
        <v/>
      </c>
      <c r="B346" s="30"/>
      <c r="C346" s="30" t="str">
        <f>IFERROR(VLOOKUP($B346,'Router Tracking'!A346:H1343,7,FALSE), "")</f>
        <v/>
      </c>
      <c r="D346" s="30" t="str">
        <f>IFERROR(VLOOKUP($B346,'Router Tracking'!$A$3:$H$1000,6,FALSE), "")</f>
        <v/>
      </c>
      <c r="E346" s="30" t="str">
        <f>IFERROR(VLOOKUP($B346,'Router Tracking'!$A$3:$H$1000,4,FALSE), "")</f>
        <v/>
      </c>
      <c r="F346" s="1" t="b">
        <v>0</v>
      </c>
      <c r="H346" s="29"/>
      <c r="I346" s="29"/>
      <c r="J346" s="29"/>
      <c r="K346" s="10"/>
      <c r="L346" s="1"/>
      <c r="M346" s="1" t="b">
        <v>0</v>
      </c>
      <c r="N346" s="1"/>
      <c r="O346" s="1" t="b">
        <v>0</v>
      </c>
      <c r="P346" s="10"/>
    </row>
    <row r="347" spans="1:16">
      <c r="A347" s="29" t="str">
        <f t="shared" si="2"/>
        <v/>
      </c>
      <c r="B347" s="30"/>
      <c r="C347" s="30" t="str">
        <f>IFERROR(VLOOKUP($B347,'Router Tracking'!A347:H1344,7,FALSE), "")</f>
        <v/>
      </c>
      <c r="D347" s="30" t="str">
        <f>IFERROR(VLOOKUP($B347,'Router Tracking'!$A$3:$H$1000,6,FALSE), "")</f>
        <v/>
      </c>
      <c r="E347" s="30" t="str">
        <f>IFERROR(VLOOKUP($B347,'Router Tracking'!$A$3:$H$1000,4,FALSE), "")</f>
        <v/>
      </c>
      <c r="F347" s="1" t="b">
        <v>0</v>
      </c>
      <c r="H347" s="29"/>
      <c r="I347" s="29"/>
      <c r="J347" s="29"/>
      <c r="K347" s="10"/>
      <c r="L347" s="1"/>
      <c r="M347" s="1" t="b">
        <v>0</v>
      </c>
      <c r="N347" s="1"/>
      <c r="O347" s="1" t="b">
        <v>0</v>
      </c>
      <c r="P347" s="10"/>
    </row>
    <row r="348" spans="1:16">
      <c r="A348" s="29" t="str">
        <f t="shared" si="2"/>
        <v/>
      </c>
      <c r="B348" s="30"/>
      <c r="C348" s="30" t="str">
        <f>IFERROR(VLOOKUP($B348,'Router Tracking'!A348:H1345,7,FALSE), "")</f>
        <v/>
      </c>
      <c r="D348" s="30" t="str">
        <f>IFERROR(VLOOKUP($B348,'Router Tracking'!$A$3:$H$1000,6,FALSE), "")</f>
        <v/>
      </c>
      <c r="E348" s="30" t="str">
        <f>IFERROR(VLOOKUP($B348,'Router Tracking'!$A$3:$H$1000,4,FALSE), "")</f>
        <v/>
      </c>
      <c r="F348" s="1" t="b">
        <v>0</v>
      </c>
      <c r="H348" s="29"/>
      <c r="I348" s="29"/>
      <c r="J348" s="29"/>
      <c r="K348" s="10"/>
      <c r="L348" s="1"/>
      <c r="M348" s="1" t="b">
        <v>0</v>
      </c>
      <c r="N348" s="1"/>
      <c r="O348" s="1" t="b">
        <v>0</v>
      </c>
      <c r="P348" s="10"/>
    </row>
    <row r="349" spans="1:16">
      <c r="A349" s="29" t="str">
        <f t="shared" si="2"/>
        <v/>
      </c>
      <c r="B349" s="30"/>
      <c r="C349" s="30" t="str">
        <f>IFERROR(VLOOKUP($B349,'Router Tracking'!A349:H1346,7,FALSE), "")</f>
        <v/>
      </c>
      <c r="D349" s="30" t="str">
        <f>IFERROR(VLOOKUP($B349,'Router Tracking'!$A$3:$H$1000,6,FALSE), "")</f>
        <v/>
      </c>
      <c r="E349" s="30" t="str">
        <f>IFERROR(VLOOKUP($B349,'Router Tracking'!$A$3:$H$1000,4,FALSE), "")</f>
        <v/>
      </c>
      <c r="F349" s="1" t="b">
        <v>0</v>
      </c>
      <c r="H349" s="29"/>
      <c r="I349" s="29"/>
      <c r="J349" s="29"/>
      <c r="K349" s="10"/>
      <c r="L349" s="1"/>
      <c r="M349" s="1" t="b">
        <v>0</v>
      </c>
      <c r="N349" s="1"/>
      <c r="O349" s="1" t="b">
        <v>0</v>
      </c>
      <c r="P349" s="10"/>
    </row>
    <row r="350" spans="1:16">
      <c r="A350" s="29" t="str">
        <f t="shared" si="2"/>
        <v/>
      </c>
      <c r="B350" s="30"/>
      <c r="C350" s="30" t="str">
        <f>IFERROR(VLOOKUP($B350,'Router Tracking'!A350:H1347,7,FALSE), "")</f>
        <v/>
      </c>
      <c r="D350" s="30" t="str">
        <f>IFERROR(VLOOKUP($B350,'Router Tracking'!$A$3:$H$1000,6,FALSE), "")</f>
        <v/>
      </c>
      <c r="E350" s="30" t="str">
        <f>IFERROR(VLOOKUP($B350,'Router Tracking'!$A$3:$H$1000,4,FALSE), "")</f>
        <v/>
      </c>
      <c r="F350" s="1" t="b">
        <v>0</v>
      </c>
      <c r="H350" s="29"/>
      <c r="I350" s="29"/>
      <c r="J350" s="29"/>
      <c r="K350" s="10"/>
      <c r="L350" s="1"/>
      <c r="M350" s="1" t="b">
        <v>0</v>
      </c>
      <c r="N350" s="1"/>
      <c r="O350" s="1" t="b">
        <v>0</v>
      </c>
      <c r="P350" s="10"/>
    </row>
    <row r="351" spans="1:16">
      <c r="A351" s="29" t="str">
        <f t="shared" si="2"/>
        <v/>
      </c>
      <c r="B351" s="30"/>
      <c r="C351" s="30" t="str">
        <f>IFERROR(VLOOKUP($B351,'Router Tracking'!A351:H1348,7,FALSE), "")</f>
        <v/>
      </c>
      <c r="D351" s="30" t="str">
        <f>IFERROR(VLOOKUP($B351,'Router Tracking'!$A$3:$H$1000,6,FALSE), "")</f>
        <v/>
      </c>
      <c r="E351" s="30" t="str">
        <f>IFERROR(VLOOKUP($B351,'Router Tracking'!$A$3:$H$1000,4,FALSE), "")</f>
        <v/>
      </c>
      <c r="F351" s="1" t="b">
        <v>0</v>
      </c>
      <c r="H351" s="29"/>
      <c r="I351" s="29"/>
      <c r="J351" s="29"/>
      <c r="K351" s="10"/>
      <c r="L351" s="1"/>
      <c r="M351" s="1" t="b">
        <v>0</v>
      </c>
      <c r="N351" s="1"/>
      <c r="O351" s="1" t="b">
        <v>0</v>
      </c>
      <c r="P351" s="10"/>
    </row>
    <row r="352" spans="1:16">
      <c r="A352" s="29" t="str">
        <f t="shared" si="2"/>
        <v/>
      </c>
      <c r="B352" s="30"/>
      <c r="C352" s="30" t="str">
        <f>IFERROR(VLOOKUP($B352,'Router Tracking'!A352:H1349,7,FALSE), "")</f>
        <v/>
      </c>
      <c r="D352" s="30" t="str">
        <f>IFERROR(VLOOKUP($B352,'Router Tracking'!$A$3:$H$1000,6,FALSE), "")</f>
        <v/>
      </c>
      <c r="E352" s="30" t="str">
        <f>IFERROR(VLOOKUP($B352,'Router Tracking'!$A$3:$H$1000,4,FALSE), "")</f>
        <v/>
      </c>
      <c r="F352" s="1" t="b">
        <v>0</v>
      </c>
      <c r="H352" s="29"/>
      <c r="I352" s="29"/>
      <c r="J352" s="29"/>
      <c r="K352" s="10"/>
      <c r="L352" s="1"/>
      <c r="M352" s="1" t="b">
        <v>0</v>
      </c>
      <c r="N352" s="1"/>
      <c r="O352" s="1" t="b">
        <v>0</v>
      </c>
      <c r="P352" s="10"/>
    </row>
    <row r="353" spans="1:16">
      <c r="A353" s="29" t="str">
        <f t="shared" si="2"/>
        <v/>
      </c>
      <c r="B353" s="30"/>
      <c r="C353" s="30" t="str">
        <f>IFERROR(VLOOKUP($B353,'Router Tracking'!A353:H1350,7,FALSE), "")</f>
        <v/>
      </c>
      <c r="D353" s="30" t="str">
        <f>IFERROR(VLOOKUP($B353,'Router Tracking'!$A$3:$H$1000,6,FALSE), "")</f>
        <v/>
      </c>
      <c r="E353" s="30" t="str">
        <f>IFERROR(VLOOKUP($B353,'Router Tracking'!$A$3:$H$1000,4,FALSE), "")</f>
        <v/>
      </c>
      <c r="F353" s="1" t="b">
        <v>0</v>
      </c>
      <c r="H353" s="29"/>
      <c r="I353" s="29"/>
      <c r="J353" s="29"/>
      <c r="K353" s="10"/>
      <c r="L353" s="1"/>
      <c r="M353" s="1" t="b">
        <v>0</v>
      </c>
      <c r="N353" s="1"/>
      <c r="O353" s="1" t="b">
        <v>0</v>
      </c>
      <c r="P353" s="10"/>
    </row>
    <row r="354" spans="1:16">
      <c r="A354" s="29" t="str">
        <f t="shared" si="2"/>
        <v/>
      </c>
      <c r="B354" s="30"/>
      <c r="C354" s="30" t="str">
        <f>IFERROR(VLOOKUP($B354,'Router Tracking'!A354:H1351,7,FALSE), "")</f>
        <v/>
      </c>
      <c r="D354" s="30" t="str">
        <f>IFERROR(VLOOKUP($B354,'Router Tracking'!$A$3:$H$1000,6,FALSE), "")</f>
        <v/>
      </c>
      <c r="E354" s="30" t="str">
        <f>IFERROR(VLOOKUP($B354,'Router Tracking'!$A$3:$H$1000,4,FALSE), "")</f>
        <v/>
      </c>
      <c r="F354" s="1" t="b">
        <v>0</v>
      </c>
      <c r="H354" s="29"/>
      <c r="I354" s="29"/>
      <c r="J354" s="29"/>
      <c r="K354" s="10"/>
      <c r="L354" s="1"/>
      <c r="M354" s="1" t="b">
        <v>0</v>
      </c>
      <c r="N354" s="1"/>
      <c r="O354" s="1" t="b">
        <v>0</v>
      </c>
      <c r="P354" s="10"/>
    </row>
    <row r="355" spans="1:16">
      <c r="A355" s="29" t="str">
        <f t="shared" si="2"/>
        <v/>
      </c>
      <c r="B355" s="30"/>
      <c r="C355" s="30" t="str">
        <f>IFERROR(VLOOKUP($B355,'Router Tracking'!A355:H1352,7,FALSE), "")</f>
        <v/>
      </c>
      <c r="D355" s="30" t="str">
        <f>IFERROR(VLOOKUP($B355,'Router Tracking'!$A$3:$H$1000,6,FALSE), "")</f>
        <v/>
      </c>
      <c r="E355" s="30" t="str">
        <f>IFERROR(VLOOKUP($B355,'Router Tracking'!$A$3:$H$1000,4,FALSE), "")</f>
        <v/>
      </c>
      <c r="F355" s="1" t="b">
        <v>0</v>
      </c>
      <c r="H355" s="29"/>
      <c r="I355" s="29"/>
      <c r="J355" s="29"/>
      <c r="K355" s="10"/>
      <c r="L355" s="1"/>
      <c r="M355" s="1" t="b">
        <v>0</v>
      </c>
      <c r="N355" s="1"/>
      <c r="O355" s="1" t="b">
        <v>0</v>
      </c>
      <c r="P355" s="10"/>
    </row>
    <row r="356" spans="1:16">
      <c r="A356" s="29" t="str">
        <f t="shared" si="2"/>
        <v/>
      </c>
      <c r="B356" s="30"/>
      <c r="C356" s="30" t="str">
        <f>IFERROR(VLOOKUP($B356,'Router Tracking'!A356:H1353,7,FALSE), "")</f>
        <v/>
      </c>
      <c r="D356" s="30" t="str">
        <f>IFERROR(VLOOKUP($B356,'Router Tracking'!$A$3:$H$1000,6,FALSE), "")</f>
        <v/>
      </c>
      <c r="E356" s="30" t="str">
        <f>IFERROR(VLOOKUP($B356,'Router Tracking'!$A$3:$H$1000,4,FALSE), "")</f>
        <v/>
      </c>
      <c r="F356" s="1" t="b">
        <v>0</v>
      </c>
      <c r="H356" s="29"/>
      <c r="I356" s="29"/>
      <c r="J356" s="29"/>
      <c r="K356" s="10"/>
      <c r="L356" s="1"/>
      <c r="M356" s="1" t="b">
        <v>0</v>
      </c>
      <c r="N356" s="1"/>
      <c r="O356" s="1" t="b">
        <v>0</v>
      </c>
      <c r="P356" s="10"/>
    </row>
    <row r="357" spans="1:16">
      <c r="A357" s="29" t="str">
        <f t="shared" si="2"/>
        <v/>
      </c>
      <c r="B357" s="30"/>
      <c r="C357" s="30" t="str">
        <f>IFERROR(VLOOKUP($B357,'Router Tracking'!A357:H1354,7,FALSE), "")</f>
        <v/>
      </c>
      <c r="D357" s="30" t="str">
        <f>IFERROR(VLOOKUP($B357,'Router Tracking'!$A$3:$H$1000,6,FALSE), "")</f>
        <v/>
      </c>
      <c r="E357" s="30" t="str">
        <f>IFERROR(VLOOKUP($B357,'Router Tracking'!$A$3:$H$1000,4,FALSE), "")</f>
        <v/>
      </c>
      <c r="F357" s="1" t="b">
        <v>0</v>
      </c>
      <c r="H357" s="29"/>
      <c r="I357" s="29"/>
      <c r="J357" s="29"/>
      <c r="K357" s="10"/>
      <c r="L357" s="1"/>
      <c r="M357" s="1" t="b">
        <v>0</v>
      </c>
      <c r="N357" s="1"/>
      <c r="O357" s="1" t="b">
        <v>0</v>
      </c>
      <c r="P357" s="10"/>
    </row>
    <row r="358" spans="1:16">
      <c r="A358" s="29" t="str">
        <f t="shared" si="2"/>
        <v/>
      </c>
      <c r="B358" s="30"/>
      <c r="C358" s="30" t="str">
        <f>IFERROR(VLOOKUP($B358,'Router Tracking'!A358:H1355,7,FALSE), "")</f>
        <v/>
      </c>
      <c r="D358" s="30" t="str">
        <f>IFERROR(VLOOKUP($B358,'Router Tracking'!$A$3:$H$1000,6,FALSE), "")</f>
        <v/>
      </c>
      <c r="E358" s="30" t="str">
        <f>IFERROR(VLOOKUP($B358,'Router Tracking'!$A$3:$H$1000,4,FALSE), "")</f>
        <v/>
      </c>
      <c r="F358" s="1" t="b">
        <v>0</v>
      </c>
      <c r="H358" s="29"/>
      <c r="I358" s="29"/>
      <c r="J358" s="29"/>
      <c r="K358" s="10"/>
      <c r="L358" s="1"/>
      <c r="M358" s="1" t="b">
        <v>0</v>
      </c>
      <c r="N358" s="1"/>
      <c r="O358" s="1" t="b">
        <v>0</v>
      </c>
      <c r="P358" s="10"/>
    </row>
    <row r="359" spans="1:16">
      <c r="A359" s="29" t="str">
        <f t="shared" si="2"/>
        <v/>
      </c>
      <c r="B359" s="30"/>
      <c r="C359" s="30" t="str">
        <f>IFERROR(VLOOKUP($B359,'Router Tracking'!A359:H1356,7,FALSE), "")</f>
        <v/>
      </c>
      <c r="D359" s="30" t="str">
        <f>IFERROR(VLOOKUP($B359,'Router Tracking'!$A$3:$H$1000,6,FALSE), "")</f>
        <v/>
      </c>
      <c r="E359" s="30" t="str">
        <f>IFERROR(VLOOKUP($B359,'Router Tracking'!$A$3:$H$1000,4,FALSE), "")</f>
        <v/>
      </c>
      <c r="F359" s="1" t="b">
        <v>0</v>
      </c>
      <c r="H359" s="29"/>
      <c r="I359" s="29"/>
      <c r="J359" s="29"/>
      <c r="K359" s="10"/>
      <c r="L359" s="1"/>
      <c r="M359" s="1" t="b">
        <v>0</v>
      </c>
      <c r="N359" s="1"/>
      <c r="O359" s="1" t="b">
        <v>0</v>
      </c>
      <c r="P359" s="10"/>
    </row>
    <row r="360" spans="1:16">
      <c r="A360" s="29" t="str">
        <f t="shared" si="2"/>
        <v/>
      </c>
      <c r="B360" s="30"/>
      <c r="C360" s="30" t="str">
        <f>IFERROR(VLOOKUP($B360,'Router Tracking'!A360:H1357,7,FALSE), "")</f>
        <v/>
      </c>
      <c r="D360" s="30" t="str">
        <f>IFERROR(VLOOKUP($B360,'Router Tracking'!$A$3:$H$1000,6,FALSE), "")</f>
        <v/>
      </c>
      <c r="E360" s="30" t="str">
        <f>IFERROR(VLOOKUP($B360,'Router Tracking'!$A$3:$H$1000,4,FALSE), "")</f>
        <v/>
      </c>
      <c r="F360" s="1" t="b">
        <v>0</v>
      </c>
      <c r="H360" s="29"/>
      <c r="I360" s="29"/>
      <c r="J360" s="29"/>
      <c r="K360" s="10"/>
      <c r="L360" s="1"/>
      <c r="M360" s="1" t="b">
        <v>0</v>
      </c>
      <c r="N360" s="1"/>
      <c r="O360" s="1" t="b">
        <v>0</v>
      </c>
      <c r="P360" s="10"/>
    </row>
    <row r="361" spans="1:16">
      <c r="A361" s="29" t="str">
        <f t="shared" si="2"/>
        <v/>
      </c>
      <c r="B361" s="30"/>
      <c r="C361" s="30" t="str">
        <f>IFERROR(VLOOKUP($B361,'Router Tracking'!A361:H1358,7,FALSE), "")</f>
        <v/>
      </c>
      <c r="D361" s="30" t="str">
        <f>IFERROR(VLOOKUP($B361,'Router Tracking'!$A$3:$H$1000,6,FALSE), "")</f>
        <v/>
      </c>
      <c r="E361" s="30" t="str">
        <f>IFERROR(VLOOKUP($B361,'Router Tracking'!$A$3:$H$1000,4,FALSE), "")</f>
        <v/>
      </c>
      <c r="F361" s="1" t="b">
        <v>0</v>
      </c>
      <c r="H361" s="29"/>
      <c r="I361" s="29"/>
      <c r="J361" s="29"/>
      <c r="K361" s="10"/>
      <c r="L361" s="1"/>
      <c r="M361" s="1" t="b">
        <v>0</v>
      </c>
      <c r="N361" s="1"/>
      <c r="O361" s="1" t="b">
        <v>0</v>
      </c>
      <c r="P361" s="10"/>
    </row>
    <row r="362" spans="1:16">
      <c r="A362" s="29" t="str">
        <f t="shared" si="2"/>
        <v/>
      </c>
      <c r="B362" s="30"/>
      <c r="C362" s="30" t="str">
        <f>IFERROR(VLOOKUP($B362,'Router Tracking'!A362:H1359,7,FALSE), "")</f>
        <v/>
      </c>
      <c r="D362" s="30" t="str">
        <f>IFERROR(VLOOKUP($B362,'Router Tracking'!$A$3:$H$1000,6,FALSE), "")</f>
        <v/>
      </c>
      <c r="E362" s="30" t="str">
        <f>IFERROR(VLOOKUP($B362,'Router Tracking'!$A$3:$H$1000,4,FALSE), "")</f>
        <v/>
      </c>
      <c r="F362" s="1" t="b">
        <v>0</v>
      </c>
      <c r="H362" s="29"/>
      <c r="I362" s="29"/>
      <c r="J362" s="29"/>
      <c r="K362" s="10"/>
      <c r="L362" s="1"/>
      <c r="M362" s="1" t="b">
        <v>0</v>
      </c>
      <c r="N362" s="1"/>
      <c r="O362" s="1" t="b">
        <v>0</v>
      </c>
      <c r="P362" s="10"/>
    </row>
    <row r="363" spans="1:16">
      <c r="A363" s="29" t="str">
        <f t="shared" si="2"/>
        <v/>
      </c>
      <c r="B363" s="30"/>
      <c r="C363" s="30" t="str">
        <f>IFERROR(VLOOKUP($B363,'Router Tracking'!A363:H1360,7,FALSE), "")</f>
        <v/>
      </c>
      <c r="D363" s="30" t="str">
        <f>IFERROR(VLOOKUP($B363,'Router Tracking'!$A$3:$H$1000,6,FALSE), "")</f>
        <v/>
      </c>
      <c r="E363" s="30" t="str">
        <f>IFERROR(VLOOKUP($B363,'Router Tracking'!$A$3:$H$1000,4,FALSE), "")</f>
        <v/>
      </c>
      <c r="F363" s="1" t="b">
        <v>0</v>
      </c>
      <c r="H363" s="29"/>
      <c r="I363" s="29"/>
      <c r="J363" s="29"/>
      <c r="K363" s="10"/>
      <c r="L363" s="1"/>
      <c r="M363" s="1" t="b">
        <v>0</v>
      </c>
      <c r="N363" s="1"/>
      <c r="O363" s="1" t="b">
        <v>0</v>
      </c>
      <c r="P363" s="10"/>
    </row>
    <row r="364" spans="1:16">
      <c r="A364" s="29" t="str">
        <f t="shared" si="2"/>
        <v/>
      </c>
      <c r="B364" s="30"/>
      <c r="C364" s="30" t="str">
        <f>IFERROR(VLOOKUP($B364,'Router Tracking'!A364:H1361,7,FALSE), "")</f>
        <v/>
      </c>
      <c r="D364" s="30" t="str">
        <f>IFERROR(VLOOKUP($B364,'Router Tracking'!$A$3:$H$1000,6,FALSE), "")</f>
        <v/>
      </c>
      <c r="E364" s="30" t="str">
        <f>IFERROR(VLOOKUP($B364,'Router Tracking'!$A$3:$H$1000,4,FALSE), "")</f>
        <v/>
      </c>
      <c r="F364" s="1" t="b">
        <v>0</v>
      </c>
      <c r="H364" s="29"/>
      <c r="I364" s="29"/>
      <c r="J364" s="29"/>
      <c r="K364" s="10"/>
      <c r="L364" s="1"/>
      <c r="M364" s="1" t="b">
        <v>0</v>
      </c>
      <c r="N364" s="1"/>
      <c r="O364" s="1" t="b">
        <v>0</v>
      </c>
      <c r="P364" s="10"/>
    </row>
    <row r="365" spans="1:16">
      <c r="A365" s="29" t="str">
        <f t="shared" si="2"/>
        <v/>
      </c>
      <c r="B365" s="30"/>
      <c r="C365" s="30" t="str">
        <f>IFERROR(VLOOKUP($B365,'Router Tracking'!A365:H1362,7,FALSE), "")</f>
        <v/>
      </c>
      <c r="D365" s="30" t="str">
        <f>IFERROR(VLOOKUP($B365,'Router Tracking'!$A$3:$H$1000,6,FALSE), "")</f>
        <v/>
      </c>
      <c r="E365" s="30" t="str">
        <f>IFERROR(VLOOKUP($B365,'Router Tracking'!$A$3:$H$1000,4,FALSE), "")</f>
        <v/>
      </c>
      <c r="F365" s="1" t="b">
        <v>0</v>
      </c>
      <c r="H365" s="29"/>
      <c r="I365" s="29"/>
      <c r="J365" s="29"/>
      <c r="K365" s="10"/>
      <c r="L365" s="1"/>
      <c r="M365" s="1" t="b">
        <v>0</v>
      </c>
      <c r="N365" s="1"/>
      <c r="O365" s="1" t="b">
        <v>0</v>
      </c>
      <c r="P365" s="10"/>
    </row>
    <row r="366" spans="1:16">
      <c r="A366" s="29" t="str">
        <f t="shared" si="2"/>
        <v/>
      </c>
      <c r="B366" s="30"/>
      <c r="C366" s="30" t="str">
        <f>IFERROR(VLOOKUP($B366,'Router Tracking'!A366:H1363,7,FALSE), "")</f>
        <v/>
      </c>
      <c r="D366" s="30" t="str">
        <f>IFERROR(VLOOKUP($B366,'Router Tracking'!$A$3:$H$1000,6,FALSE), "")</f>
        <v/>
      </c>
      <c r="E366" s="30" t="str">
        <f>IFERROR(VLOOKUP($B366,'Router Tracking'!$A$3:$H$1000,4,FALSE), "")</f>
        <v/>
      </c>
      <c r="F366" s="1" t="b">
        <v>0</v>
      </c>
      <c r="H366" s="29"/>
      <c r="I366" s="29"/>
      <c r="J366" s="29"/>
      <c r="K366" s="10"/>
      <c r="L366" s="1"/>
      <c r="M366" s="1" t="b">
        <v>0</v>
      </c>
      <c r="N366" s="1"/>
      <c r="O366" s="1" t="b">
        <v>0</v>
      </c>
      <c r="P366" s="10"/>
    </row>
    <row r="367" spans="1:16">
      <c r="A367" s="29" t="str">
        <f t="shared" si="2"/>
        <v/>
      </c>
      <c r="B367" s="30"/>
      <c r="C367" s="30" t="str">
        <f>IFERROR(VLOOKUP($B367,'Router Tracking'!A367:H1364,7,FALSE), "")</f>
        <v/>
      </c>
      <c r="D367" s="30" t="str">
        <f>IFERROR(VLOOKUP($B367,'Router Tracking'!$A$3:$H$1000,6,FALSE), "")</f>
        <v/>
      </c>
      <c r="E367" s="30" t="str">
        <f>IFERROR(VLOOKUP($B367,'Router Tracking'!$A$3:$H$1000,4,FALSE), "")</f>
        <v/>
      </c>
      <c r="F367" s="1" t="b">
        <v>0</v>
      </c>
      <c r="H367" s="29"/>
      <c r="I367" s="29"/>
      <c r="J367" s="29"/>
      <c r="K367" s="10"/>
      <c r="L367" s="1"/>
      <c r="M367" s="1" t="b">
        <v>0</v>
      </c>
      <c r="N367" s="1"/>
      <c r="O367" s="1" t="b">
        <v>0</v>
      </c>
      <c r="P367" s="10"/>
    </row>
    <row r="368" spans="1:16">
      <c r="A368" s="29" t="str">
        <f t="shared" si="2"/>
        <v/>
      </c>
      <c r="B368" s="30"/>
      <c r="C368" s="30" t="str">
        <f>IFERROR(VLOOKUP($B368,'Router Tracking'!A368:H1365,7,FALSE), "")</f>
        <v/>
      </c>
      <c r="D368" s="30" t="str">
        <f>IFERROR(VLOOKUP($B368,'Router Tracking'!$A$3:$H$1000,6,FALSE), "")</f>
        <v/>
      </c>
      <c r="E368" s="30" t="str">
        <f>IFERROR(VLOOKUP($B368,'Router Tracking'!$A$3:$H$1000,4,FALSE), "")</f>
        <v/>
      </c>
      <c r="F368" s="1" t="b">
        <v>0</v>
      </c>
      <c r="H368" s="29"/>
      <c r="I368" s="29"/>
      <c r="J368" s="29"/>
      <c r="K368" s="10"/>
      <c r="L368" s="1"/>
      <c r="M368" s="1" t="b">
        <v>0</v>
      </c>
      <c r="N368" s="1"/>
      <c r="O368" s="1" t="b">
        <v>0</v>
      </c>
      <c r="P368" s="10"/>
    </row>
    <row r="369" spans="1:16">
      <c r="A369" s="29" t="str">
        <f t="shared" si="2"/>
        <v/>
      </c>
      <c r="B369" s="30"/>
      <c r="C369" s="30" t="str">
        <f>IFERROR(VLOOKUP($B369,'Router Tracking'!A369:H1366,7,FALSE), "")</f>
        <v/>
      </c>
      <c r="D369" s="30" t="str">
        <f>IFERROR(VLOOKUP($B369,'Router Tracking'!$A$3:$H$1000,6,FALSE), "")</f>
        <v/>
      </c>
      <c r="E369" s="30" t="str">
        <f>IFERROR(VLOOKUP($B369,'Router Tracking'!$A$3:$H$1000,4,FALSE), "")</f>
        <v/>
      </c>
      <c r="F369" s="1" t="b">
        <v>0</v>
      </c>
      <c r="H369" s="29"/>
      <c r="I369" s="29"/>
      <c r="J369" s="29"/>
      <c r="K369" s="10"/>
      <c r="L369" s="1"/>
      <c r="M369" s="1" t="b">
        <v>0</v>
      </c>
      <c r="N369" s="1"/>
      <c r="O369" s="1" t="b">
        <v>0</v>
      </c>
      <c r="P369" s="10"/>
    </row>
    <row r="370" spans="1:16">
      <c r="A370" s="29" t="str">
        <f t="shared" si="2"/>
        <v/>
      </c>
      <c r="B370" s="30"/>
      <c r="C370" s="30" t="str">
        <f>IFERROR(VLOOKUP($B370,'Router Tracking'!A370:H1367,7,FALSE), "")</f>
        <v/>
      </c>
      <c r="D370" s="30" t="str">
        <f>IFERROR(VLOOKUP($B370,'Router Tracking'!$A$3:$H$1000,6,FALSE), "")</f>
        <v/>
      </c>
      <c r="E370" s="30" t="str">
        <f>IFERROR(VLOOKUP($B370,'Router Tracking'!$A$3:$H$1000,4,FALSE), "")</f>
        <v/>
      </c>
      <c r="F370" s="1" t="b">
        <v>0</v>
      </c>
      <c r="H370" s="29"/>
      <c r="I370" s="29"/>
      <c r="J370" s="29"/>
      <c r="K370" s="10"/>
      <c r="L370" s="1"/>
      <c r="M370" s="1" t="b">
        <v>0</v>
      </c>
      <c r="N370" s="1"/>
      <c r="O370" s="1" t="b">
        <v>0</v>
      </c>
      <c r="P370" s="10"/>
    </row>
    <row r="371" spans="1:16">
      <c r="A371" s="29" t="str">
        <f t="shared" si="2"/>
        <v/>
      </c>
      <c r="B371" s="30"/>
      <c r="C371" s="30" t="str">
        <f>IFERROR(VLOOKUP($B371,'Router Tracking'!A371:H1368,7,FALSE), "")</f>
        <v/>
      </c>
      <c r="D371" s="30" t="str">
        <f>IFERROR(VLOOKUP($B371,'Router Tracking'!$A$3:$H$1000,6,FALSE), "")</f>
        <v/>
      </c>
      <c r="E371" s="30" t="str">
        <f>IFERROR(VLOOKUP($B371,'Router Tracking'!$A$3:$H$1000,4,FALSE), "")</f>
        <v/>
      </c>
      <c r="F371" s="1" t="b">
        <v>0</v>
      </c>
      <c r="H371" s="29"/>
      <c r="I371" s="29"/>
      <c r="J371" s="29"/>
      <c r="K371" s="10"/>
      <c r="L371" s="1"/>
      <c r="M371" s="1" t="b">
        <v>0</v>
      </c>
      <c r="N371" s="1"/>
      <c r="O371" s="1" t="b">
        <v>0</v>
      </c>
      <c r="P371" s="10"/>
    </row>
    <row r="372" spans="1:16">
      <c r="A372" s="29" t="str">
        <f t="shared" si="2"/>
        <v/>
      </c>
      <c r="B372" s="30"/>
      <c r="C372" s="30" t="str">
        <f>IFERROR(VLOOKUP($B372,'Router Tracking'!A372:H1369,7,FALSE), "")</f>
        <v/>
      </c>
      <c r="D372" s="30" t="str">
        <f>IFERROR(VLOOKUP($B372,'Router Tracking'!$A$3:$H$1000,6,FALSE), "")</f>
        <v/>
      </c>
      <c r="E372" s="30" t="str">
        <f>IFERROR(VLOOKUP($B372,'Router Tracking'!$A$3:$H$1000,4,FALSE), "")</f>
        <v/>
      </c>
      <c r="F372" s="1" t="b">
        <v>0</v>
      </c>
      <c r="H372" s="29"/>
      <c r="I372" s="29"/>
      <c r="J372" s="29"/>
      <c r="K372" s="10"/>
      <c r="L372" s="1"/>
      <c r="M372" s="1" t="b">
        <v>0</v>
      </c>
      <c r="N372" s="1"/>
      <c r="O372" s="1" t="b">
        <v>0</v>
      </c>
      <c r="P372" s="10"/>
    </row>
    <row r="373" spans="1:16">
      <c r="A373" s="29" t="str">
        <f t="shared" si="2"/>
        <v/>
      </c>
      <c r="B373" s="30"/>
      <c r="C373" s="30" t="str">
        <f>IFERROR(VLOOKUP($B373,'Router Tracking'!A373:H1370,7,FALSE), "")</f>
        <v/>
      </c>
      <c r="D373" s="30" t="str">
        <f>IFERROR(VLOOKUP($B373,'Router Tracking'!$A$3:$H$1000,6,FALSE), "")</f>
        <v/>
      </c>
      <c r="E373" s="30" t="str">
        <f>IFERROR(VLOOKUP($B373,'Router Tracking'!$A$3:$H$1000,4,FALSE), "")</f>
        <v/>
      </c>
      <c r="F373" s="1" t="b">
        <v>0</v>
      </c>
      <c r="H373" s="29"/>
      <c r="I373" s="29"/>
      <c r="J373" s="29"/>
      <c r="K373" s="10"/>
      <c r="L373" s="1"/>
      <c r="M373" s="1" t="b">
        <v>0</v>
      </c>
      <c r="N373" s="1"/>
      <c r="O373" s="1" t="b">
        <v>0</v>
      </c>
      <c r="P373" s="10"/>
    </row>
    <row r="374" spans="1:16">
      <c r="A374" s="29" t="str">
        <f t="shared" si="2"/>
        <v/>
      </c>
      <c r="B374" s="30"/>
      <c r="C374" s="30" t="str">
        <f>IFERROR(VLOOKUP($B374,'Router Tracking'!A374:H1371,7,FALSE), "")</f>
        <v/>
      </c>
      <c r="D374" s="30" t="str">
        <f>IFERROR(VLOOKUP($B374,'Router Tracking'!$A$3:$H$1000,6,FALSE), "")</f>
        <v/>
      </c>
      <c r="E374" s="30" t="str">
        <f>IFERROR(VLOOKUP($B374,'Router Tracking'!$A$3:$H$1000,4,FALSE), "")</f>
        <v/>
      </c>
      <c r="F374" s="1" t="b">
        <v>0</v>
      </c>
      <c r="H374" s="29"/>
      <c r="I374" s="29"/>
      <c r="J374" s="29"/>
      <c r="K374" s="10"/>
      <c r="L374" s="1"/>
      <c r="M374" s="1" t="b">
        <v>0</v>
      </c>
      <c r="N374" s="1"/>
      <c r="O374" s="1" t="b">
        <v>0</v>
      </c>
      <c r="P374" s="10"/>
    </row>
    <row r="375" spans="1:16">
      <c r="A375" s="29" t="str">
        <f t="shared" si="2"/>
        <v/>
      </c>
      <c r="B375" s="30"/>
      <c r="C375" s="30" t="str">
        <f>IFERROR(VLOOKUP($B375,'Router Tracking'!A375:H1372,7,FALSE), "")</f>
        <v/>
      </c>
      <c r="D375" s="30" t="str">
        <f>IFERROR(VLOOKUP($B375,'Router Tracking'!$A$3:$H$1000,6,FALSE), "")</f>
        <v/>
      </c>
      <c r="E375" s="30" t="str">
        <f>IFERROR(VLOOKUP($B375,'Router Tracking'!$A$3:$H$1000,4,FALSE), "")</f>
        <v/>
      </c>
      <c r="F375" s="1" t="b">
        <v>0</v>
      </c>
      <c r="H375" s="29"/>
      <c r="I375" s="29"/>
      <c r="J375" s="29"/>
      <c r="K375" s="10"/>
      <c r="L375" s="1"/>
      <c r="M375" s="1" t="b">
        <v>0</v>
      </c>
      <c r="N375" s="1"/>
      <c r="O375" s="1" t="b">
        <v>0</v>
      </c>
      <c r="P375" s="10"/>
    </row>
    <row r="376" spans="1:16">
      <c r="A376" s="29" t="str">
        <f t="shared" si="2"/>
        <v/>
      </c>
      <c r="B376" s="30"/>
      <c r="C376" s="30" t="str">
        <f>IFERROR(VLOOKUP($B376,'Router Tracking'!A376:H1373,7,FALSE), "")</f>
        <v/>
      </c>
      <c r="D376" s="30" t="str">
        <f>IFERROR(VLOOKUP($B376,'Router Tracking'!$A$3:$H$1000,6,FALSE), "")</f>
        <v/>
      </c>
      <c r="E376" s="30" t="str">
        <f>IFERROR(VLOOKUP($B376,'Router Tracking'!$A$3:$H$1000,4,FALSE), "")</f>
        <v/>
      </c>
      <c r="F376" s="1" t="b">
        <v>0</v>
      </c>
      <c r="H376" s="29"/>
      <c r="I376" s="29"/>
      <c r="J376" s="29"/>
      <c r="K376" s="10"/>
      <c r="L376" s="1"/>
      <c r="M376" s="1" t="b">
        <v>0</v>
      </c>
      <c r="N376" s="1"/>
      <c r="O376" s="1" t="b">
        <v>0</v>
      </c>
      <c r="P376" s="10"/>
    </row>
    <row r="377" spans="1:16">
      <c r="A377" s="29" t="str">
        <f t="shared" si="2"/>
        <v/>
      </c>
      <c r="B377" s="30"/>
      <c r="C377" s="30" t="str">
        <f>IFERROR(VLOOKUP($B377,'Router Tracking'!A377:H1374,7,FALSE), "")</f>
        <v/>
      </c>
      <c r="D377" s="30" t="str">
        <f>IFERROR(VLOOKUP($B377,'Router Tracking'!$A$3:$H$1000,6,FALSE), "")</f>
        <v/>
      </c>
      <c r="E377" s="30" t="str">
        <f>IFERROR(VLOOKUP($B377,'Router Tracking'!$A$3:$H$1000,4,FALSE), "")</f>
        <v/>
      </c>
      <c r="F377" s="1" t="b">
        <v>0</v>
      </c>
      <c r="H377" s="29"/>
      <c r="I377" s="29"/>
      <c r="J377" s="29"/>
      <c r="K377" s="10"/>
      <c r="L377" s="1"/>
      <c r="M377" s="1" t="b">
        <v>0</v>
      </c>
      <c r="N377" s="1"/>
      <c r="O377" s="1" t="b">
        <v>0</v>
      </c>
      <c r="P377" s="10"/>
    </row>
    <row r="378" spans="1:16">
      <c r="A378" s="29" t="str">
        <f t="shared" si="2"/>
        <v/>
      </c>
      <c r="B378" s="30"/>
      <c r="C378" s="30" t="str">
        <f>IFERROR(VLOOKUP($B378,'Router Tracking'!A378:H1375,7,FALSE), "")</f>
        <v/>
      </c>
      <c r="D378" s="30" t="str">
        <f>IFERROR(VLOOKUP($B378,'Router Tracking'!$A$3:$H$1000,6,FALSE), "")</f>
        <v/>
      </c>
      <c r="E378" s="30" t="str">
        <f>IFERROR(VLOOKUP($B378,'Router Tracking'!$A$3:$H$1000,4,FALSE), "")</f>
        <v/>
      </c>
      <c r="F378" s="1" t="b">
        <v>0</v>
      </c>
      <c r="H378" s="29"/>
      <c r="I378" s="29"/>
      <c r="J378" s="29"/>
      <c r="K378" s="10"/>
      <c r="L378" s="1"/>
      <c r="M378" s="1" t="b">
        <v>0</v>
      </c>
      <c r="N378" s="1"/>
      <c r="O378" s="1" t="b">
        <v>0</v>
      </c>
      <c r="P378" s="10"/>
    </row>
    <row r="379" spans="1:16">
      <c r="A379" s="29" t="str">
        <f t="shared" si="2"/>
        <v/>
      </c>
      <c r="B379" s="30"/>
      <c r="C379" s="30" t="str">
        <f>IFERROR(VLOOKUP($B379,'Router Tracking'!A379:H1376,7,FALSE), "")</f>
        <v/>
      </c>
      <c r="D379" s="30" t="str">
        <f>IFERROR(VLOOKUP($B379,'Router Tracking'!$A$3:$H$1000,6,FALSE), "")</f>
        <v/>
      </c>
      <c r="E379" s="30" t="str">
        <f>IFERROR(VLOOKUP($B379,'Router Tracking'!$A$3:$H$1000,4,FALSE), "")</f>
        <v/>
      </c>
      <c r="F379" s="1" t="b">
        <v>0</v>
      </c>
      <c r="H379" s="29"/>
      <c r="I379" s="29"/>
      <c r="J379" s="29"/>
      <c r="K379" s="10"/>
      <c r="L379" s="1"/>
      <c r="M379" s="1" t="b">
        <v>0</v>
      </c>
      <c r="N379" s="1"/>
      <c r="O379" s="1" t="b">
        <v>0</v>
      </c>
      <c r="P379" s="10"/>
    </row>
    <row r="380" spans="1:16">
      <c r="A380" s="29" t="str">
        <f t="shared" si="2"/>
        <v/>
      </c>
      <c r="B380" s="30"/>
      <c r="C380" s="30" t="str">
        <f>IFERROR(VLOOKUP($B380,'Router Tracking'!A380:H1377,7,FALSE), "")</f>
        <v/>
      </c>
      <c r="D380" s="30" t="str">
        <f>IFERROR(VLOOKUP($B380,'Router Tracking'!$A$3:$H$1000,6,FALSE), "")</f>
        <v/>
      </c>
      <c r="E380" s="30" t="str">
        <f>IFERROR(VLOOKUP($B380,'Router Tracking'!$A$3:$H$1000,4,FALSE), "")</f>
        <v/>
      </c>
      <c r="F380" s="1" t="b">
        <v>0</v>
      </c>
      <c r="H380" s="29"/>
      <c r="I380" s="29"/>
      <c r="J380" s="29"/>
      <c r="K380" s="10"/>
      <c r="L380" s="1"/>
      <c r="M380" s="1" t="b">
        <v>0</v>
      </c>
      <c r="N380" s="1"/>
      <c r="O380" s="1" t="b">
        <v>0</v>
      </c>
      <c r="P380" s="10"/>
    </row>
    <row r="381" spans="1:16">
      <c r="A381" s="29" t="str">
        <f t="shared" si="2"/>
        <v/>
      </c>
      <c r="B381" s="30"/>
      <c r="C381" s="30" t="str">
        <f>IFERROR(VLOOKUP($B381,'Router Tracking'!A381:H1378,7,FALSE), "")</f>
        <v/>
      </c>
      <c r="D381" s="30" t="str">
        <f>IFERROR(VLOOKUP($B381,'Router Tracking'!$A$3:$H$1000,6,FALSE), "")</f>
        <v/>
      </c>
      <c r="E381" s="30" t="str">
        <f>IFERROR(VLOOKUP($B381,'Router Tracking'!$A$3:$H$1000,4,FALSE), "")</f>
        <v/>
      </c>
      <c r="F381" s="1" t="b">
        <v>0</v>
      </c>
      <c r="H381" s="29"/>
      <c r="I381" s="29"/>
      <c r="J381" s="29"/>
      <c r="K381" s="10"/>
      <c r="L381" s="1"/>
      <c r="M381" s="1" t="b">
        <v>0</v>
      </c>
      <c r="N381" s="1"/>
      <c r="O381" s="1" t="b">
        <v>0</v>
      </c>
      <c r="P381" s="10"/>
    </row>
    <row r="382" spans="1:16">
      <c r="A382" s="29" t="str">
        <f t="shared" si="2"/>
        <v/>
      </c>
      <c r="B382" s="30"/>
      <c r="C382" s="30" t="str">
        <f>IFERROR(VLOOKUP($B382,'Router Tracking'!A382:H1379,7,FALSE), "")</f>
        <v/>
      </c>
      <c r="D382" s="30" t="str">
        <f>IFERROR(VLOOKUP($B382,'Router Tracking'!$A$3:$H$1000,6,FALSE), "")</f>
        <v/>
      </c>
      <c r="E382" s="30" t="str">
        <f>IFERROR(VLOOKUP($B382,'Router Tracking'!$A$3:$H$1000,4,FALSE), "")</f>
        <v/>
      </c>
      <c r="F382" s="1" t="b">
        <v>0</v>
      </c>
      <c r="H382" s="29"/>
      <c r="I382" s="29"/>
      <c r="J382" s="29"/>
      <c r="K382" s="10"/>
      <c r="L382" s="1"/>
      <c r="M382" s="1" t="b">
        <v>0</v>
      </c>
      <c r="N382" s="1"/>
      <c r="O382" s="1" t="b">
        <v>0</v>
      </c>
      <c r="P382" s="10"/>
    </row>
    <row r="383" spans="1:16">
      <c r="A383" s="29" t="str">
        <f t="shared" si="2"/>
        <v/>
      </c>
      <c r="B383" s="30"/>
      <c r="C383" s="30" t="str">
        <f>IFERROR(VLOOKUP($B383,'Router Tracking'!A383:H1380,7,FALSE), "")</f>
        <v/>
      </c>
      <c r="D383" s="30" t="str">
        <f>IFERROR(VLOOKUP($B383,'Router Tracking'!$A$3:$H$1000,6,FALSE), "")</f>
        <v/>
      </c>
      <c r="E383" s="30" t="str">
        <f>IFERROR(VLOOKUP($B383,'Router Tracking'!$A$3:$H$1000,4,FALSE), "")</f>
        <v/>
      </c>
      <c r="F383" s="1" t="b">
        <v>0</v>
      </c>
      <c r="H383" s="29"/>
      <c r="I383" s="29"/>
      <c r="J383" s="29"/>
      <c r="K383" s="10"/>
      <c r="L383" s="1"/>
      <c r="M383" s="1" t="b">
        <v>0</v>
      </c>
      <c r="N383" s="1"/>
      <c r="O383" s="1" t="b">
        <v>0</v>
      </c>
      <c r="P383" s="10"/>
    </row>
    <row r="384" spans="1:16">
      <c r="A384" s="29" t="str">
        <f t="shared" si="2"/>
        <v/>
      </c>
      <c r="B384" s="30"/>
      <c r="C384" s="30" t="str">
        <f>IFERROR(VLOOKUP($B384,'Router Tracking'!A384:H1381,7,FALSE), "")</f>
        <v/>
      </c>
      <c r="D384" s="30" t="str">
        <f>IFERROR(VLOOKUP($B384,'Router Tracking'!$A$3:$H$1000,6,FALSE), "")</f>
        <v/>
      </c>
      <c r="E384" s="30" t="str">
        <f>IFERROR(VLOOKUP($B384,'Router Tracking'!$A$3:$H$1000,4,FALSE), "")</f>
        <v/>
      </c>
      <c r="F384" s="1" t="b">
        <v>0</v>
      </c>
      <c r="H384" s="29"/>
      <c r="I384" s="29"/>
      <c r="J384" s="29"/>
      <c r="K384" s="10"/>
      <c r="L384" s="1"/>
      <c r="M384" s="1" t="b">
        <v>0</v>
      </c>
      <c r="N384" s="1"/>
      <c r="O384" s="1" t="b">
        <v>0</v>
      </c>
      <c r="P384" s="10"/>
    </row>
    <row r="385" spans="1:16">
      <c r="A385" s="29" t="str">
        <f t="shared" si="2"/>
        <v/>
      </c>
      <c r="B385" s="30"/>
      <c r="C385" s="30" t="str">
        <f>IFERROR(VLOOKUP($B385,'Router Tracking'!A385:H1382,7,FALSE), "")</f>
        <v/>
      </c>
      <c r="D385" s="30" t="str">
        <f>IFERROR(VLOOKUP($B385,'Router Tracking'!$A$3:$H$1000,6,FALSE), "")</f>
        <v/>
      </c>
      <c r="E385" s="30" t="str">
        <f>IFERROR(VLOOKUP($B385,'Router Tracking'!$A$3:$H$1000,4,FALSE), "")</f>
        <v/>
      </c>
      <c r="F385" s="1" t="b">
        <v>0</v>
      </c>
      <c r="H385" s="29"/>
      <c r="I385" s="29"/>
      <c r="J385" s="29"/>
      <c r="K385" s="10"/>
      <c r="L385" s="1"/>
      <c r="M385" s="1" t="b">
        <v>0</v>
      </c>
      <c r="N385" s="1"/>
      <c r="O385" s="1" t="b">
        <v>0</v>
      </c>
      <c r="P385" s="10"/>
    </row>
    <row r="386" spans="1:16">
      <c r="A386" s="29" t="str">
        <f t="shared" si="2"/>
        <v/>
      </c>
      <c r="B386" s="30"/>
      <c r="C386" s="30" t="str">
        <f>IFERROR(VLOOKUP($B386,'Router Tracking'!A386:H1383,7,FALSE), "")</f>
        <v/>
      </c>
      <c r="D386" s="30" t="str">
        <f>IFERROR(VLOOKUP($B386,'Router Tracking'!$A$3:$H$1000,6,FALSE), "")</f>
        <v/>
      </c>
      <c r="E386" s="30" t="str">
        <f>IFERROR(VLOOKUP($B386,'Router Tracking'!$A$3:$H$1000,4,FALSE), "")</f>
        <v/>
      </c>
      <c r="F386" s="1" t="b">
        <v>0</v>
      </c>
      <c r="H386" s="29"/>
      <c r="I386" s="29"/>
      <c r="J386" s="29"/>
      <c r="K386" s="10"/>
      <c r="L386" s="1"/>
      <c r="M386" s="1" t="b">
        <v>0</v>
      </c>
      <c r="N386" s="1"/>
      <c r="O386" s="1" t="b">
        <v>0</v>
      </c>
      <c r="P386" s="10"/>
    </row>
    <row r="387" spans="1:16">
      <c r="A387" s="29" t="str">
        <f t="shared" si="2"/>
        <v/>
      </c>
      <c r="B387" s="30"/>
      <c r="C387" s="30" t="str">
        <f>IFERROR(VLOOKUP($B387,'Router Tracking'!A387:H1384,7,FALSE), "")</f>
        <v/>
      </c>
      <c r="D387" s="30" t="str">
        <f>IFERROR(VLOOKUP($B387,'Router Tracking'!$A$3:$H$1000,6,FALSE), "")</f>
        <v/>
      </c>
      <c r="E387" s="30" t="str">
        <f>IFERROR(VLOOKUP($B387,'Router Tracking'!$A$3:$H$1000,4,FALSE), "")</f>
        <v/>
      </c>
      <c r="F387" s="1" t="b">
        <v>0</v>
      </c>
      <c r="H387" s="29"/>
      <c r="I387" s="29"/>
      <c r="J387" s="29"/>
      <c r="K387" s="10"/>
      <c r="L387" s="1"/>
      <c r="M387" s="1" t="b">
        <v>0</v>
      </c>
      <c r="N387" s="1"/>
      <c r="O387" s="1" t="b">
        <v>0</v>
      </c>
      <c r="P387" s="10"/>
    </row>
    <row r="388" spans="1:16">
      <c r="A388" s="29" t="str">
        <f t="shared" si="2"/>
        <v/>
      </c>
      <c r="B388" s="30"/>
      <c r="C388" s="30" t="str">
        <f>IFERROR(VLOOKUP($B388,'Router Tracking'!A388:H1385,7,FALSE), "")</f>
        <v/>
      </c>
      <c r="D388" s="30" t="str">
        <f>IFERROR(VLOOKUP($B388,'Router Tracking'!$A$3:$H$1000,6,FALSE), "")</f>
        <v/>
      </c>
      <c r="E388" s="30" t="str">
        <f>IFERROR(VLOOKUP($B388,'Router Tracking'!$A$3:$H$1000,4,FALSE), "")</f>
        <v/>
      </c>
      <c r="F388" s="1" t="b">
        <v>0</v>
      </c>
      <c r="H388" s="29"/>
      <c r="I388" s="29"/>
      <c r="J388" s="29"/>
      <c r="K388" s="10"/>
      <c r="L388" s="1"/>
      <c r="M388" s="1" t="b">
        <v>0</v>
      </c>
      <c r="N388" s="1"/>
      <c r="O388" s="1" t="b">
        <v>0</v>
      </c>
      <c r="P388" s="10"/>
    </row>
    <row r="389" spans="1:16">
      <c r="A389" s="29" t="str">
        <f t="shared" si="2"/>
        <v/>
      </c>
      <c r="B389" s="30"/>
      <c r="C389" s="30" t="str">
        <f>IFERROR(VLOOKUP($B389,'Router Tracking'!A389:H1386,7,FALSE), "")</f>
        <v/>
      </c>
      <c r="D389" s="30" t="str">
        <f>IFERROR(VLOOKUP($B389,'Router Tracking'!$A$3:$H$1000,6,FALSE), "")</f>
        <v/>
      </c>
      <c r="E389" s="30" t="str">
        <f>IFERROR(VLOOKUP($B389,'Router Tracking'!$A$3:$H$1000,4,FALSE), "")</f>
        <v/>
      </c>
      <c r="F389" s="1" t="b">
        <v>0</v>
      </c>
      <c r="H389" s="29"/>
      <c r="I389" s="29"/>
      <c r="J389" s="29"/>
      <c r="K389" s="10"/>
      <c r="L389" s="1"/>
      <c r="M389" s="1" t="b">
        <v>0</v>
      </c>
      <c r="N389" s="1"/>
      <c r="O389" s="1" t="b">
        <v>0</v>
      </c>
      <c r="P389" s="10"/>
    </row>
    <row r="390" spans="1:16">
      <c r="A390" s="29" t="str">
        <f t="shared" si="2"/>
        <v/>
      </c>
      <c r="B390" s="30"/>
      <c r="C390" s="30" t="str">
        <f>IFERROR(VLOOKUP($B390,'Router Tracking'!A390:H1387,7,FALSE), "")</f>
        <v/>
      </c>
      <c r="D390" s="30" t="str">
        <f>IFERROR(VLOOKUP($B390,'Router Tracking'!$A$3:$H$1000,6,FALSE), "")</f>
        <v/>
      </c>
      <c r="E390" s="30" t="str">
        <f>IFERROR(VLOOKUP($B390,'Router Tracking'!$A$3:$H$1000,4,FALSE), "")</f>
        <v/>
      </c>
      <c r="F390" s="1" t="b">
        <v>0</v>
      </c>
      <c r="H390" s="29"/>
      <c r="I390" s="29"/>
      <c r="J390" s="29"/>
      <c r="K390" s="10"/>
      <c r="L390" s="1"/>
      <c r="M390" s="1" t="b">
        <v>0</v>
      </c>
      <c r="N390" s="1"/>
      <c r="O390" s="1" t="b">
        <v>0</v>
      </c>
      <c r="P390" s="10"/>
    </row>
    <row r="391" spans="1:16">
      <c r="A391" s="29" t="str">
        <f t="shared" si="2"/>
        <v/>
      </c>
      <c r="B391" s="30"/>
      <c r="C391" s="30" t="str">
        <f>IFERROR(VLOOKUP($B391,'Router Tracking'!A391:H1388,7,FALSE), "")</f>
        <v/>
      </c>
      <c r="D391" s="30" t="str">
        <f>IFERROR(VLOOKUP($B391,'Router Tracking'!$A$3:$H$1000,6,FALSE), "")</f>
        <v/>
      </c>
      <c r="E391" s="30" t="str">
        <f>IFERROR(VLOOKUP($B391,'Router Tracking'!$A$3:$H$1000,4,FALSE), "")</f>
        <v/>
      </c>
      <c r="F391" s="1" t="b">
        <v>0</v>
      </c>
      <c r="H391" s="29"/>
      <c r="I391" s="29"/>
      <c r="J391" s="29"/>
      <c r="K391" s="10"/>
      <c r="L391" s="1"/>
      <c r="M391" s="1" t="b">
        <v>0</v>
      </c>
      <c r="N391" s="1"/>
      <c r="O391" s="1" t="b">
        <v>0</v>
      </c>
      <c r="P391" s="10"/>
    </row>
    <row r="392" spans="1:16">
      <c r="A392" s="29" t="str">
        <f t="shared" si="2"/>
        <v/>
      </c>
      <c r="B392" s="30"/>
      <c r="C392" s="30" t="str">
        <f>IFERROR(VLOOKUP($B392,'Router Tracking'!A392:H1389,7,FALSE), "")</f>
        <v/>
      </c>
      <c r="D392" s="30" t="str">
        <f>IFERROR(VLOOKUP($B392,'Router Tracking'!$A$3:$H$1000,6,FALSE), "")</f>
        <v/>
      </c>
      <c r="E392" s="30" t="str">
        <f>IFERROR(VLOOKUP($B392,'Router Tracking'!$A$3:$H$1000,4,FALSE), "")</f>
        <v/>
      </c>
      <c r="F392" s="1" t="b">
        <v>0</v>
      </c>
      <c r="H392" s="29"/>
      <c r="I392" s="29"/>
      <c r="J392" s="29"/>
      <c r="K392" s="10"/>
      <c r="L392" s="1"/>
      <c r="M392" s="1" t="b">
        <v>0</v>
      </c>
      <c r="N392" s="1"/>
      <c r="O392" s="1" t="b">
        <v>0</v>
      </c>
      <c r="P392" s="10"/>
    </row>
    <row r="393" spans="1:16">
      <c r="A393" s="29" t="str">
        <f t="shared" si="2"/>
        <v/>
      </c>
      <c r="B393" s="30"/>
      <c r="C393" s="30" t="str">
        <f>IFERROR(VLOOKUP($B393,'Router Tracking'!A393:H1390,7,FALSE), "")</f>
        <v/>
      </c>
      <c r="D393" s="30" t="str">
        <f>IFERROR(VLOOKUP($B393,'Router Tracking'!$A$3:$H$1000,6,FALSE), "")</f>
        <v/>
      </c>
      <c r="E393" s="30" t="str">
        <f>IFERROR(VLOOKUP($B393,'Router Tracking'!$A$3:$H$1000,4,FALSE), "")</f>
        <v/>
      </c>
      <c r="F393" s="1" t="b">
        <v>0</v>
      </c>
      <c r="H393" s="29"/>
      <c r="I393" s="29"/>
      <c r="J393" s="29"/>
      <c r="K393" s="10"/>
      <c r="L393" s="1"/>
      <c r="M393" s="1" t="b">
        <v>0</v>
      </c>
      <c r="N393" s="1"/>
      <c r="O393" s="1" t="b">
        <v>0</v>
      </c>
      <c r="P393" s="10"/>
    </row>
    <row r="394" spans="1:16">
      <c r="A394" s="29" t="str">
        <f t="shared" si="2"/>
        <v/>
      </c>
      <c r="B394" s="30"/>
      <c r="C394" s="30" t="str">
        <f>IFERROR(VLOOKUP($B394,'Router Tracking'!A394:H1391,7,FALSE), "")</f>
        <v/>
      </c>
      <c r="D394" s="30" t="str">
        <f>IFERROR(VLOOKUP($B394,'Router Tracking'!$A$3:$H$1000,6,FALSE), "")</f>
        <v/>
      </c>
      <c r="E394" s="30" t="str">
        <f>IFERROR(VLOOKUP($B394,'Router Tracking'!$A$3:$H$1000,4,FALSE), "")</f>
        <v/>
      </c>
      <c r="F394" s="1" t="b">
        <v>0</v>
      </c>
      <c r="H394" s="29"/>
      <c r="I394" s="29"/>
      <c r="J394" s="29"/>
      <c r="K394" s="10"/>
      <c r="L394" s="1"/>
      <c r="M394" s="1" t="b">
        <v>0</v>
      </c>
      <c r="N394" s="1"/>
      <c r="O394" s="1" t="b">
        <v>0</v>
      </c>
      <c r="P394" s="10"/>
    </row>
    <row r="395" spans="1:16">
      <c r="A395" s="29" t="str">
        <f t="shared" si="2"/>
        <v/>
      </c>
      <c r="B395" s="30"/>
      <c r="C395" s="30" t="str">
        <f>IFERROR(VLOOKUP($B395,'Router Tracking'!A395:H1392,7,FALSE), "")</f>
        <v/>
      </c>
      <c r="D395" s="30" t="str">
        <f>IFERROR(VLOOKUP($B395,'Router Tracking'!$A$3:$H$1000,6,FALSE), "")</f>
        <v/>
      </c>
      <c r="E395" s="30" t="str">
        <f>IFERROR(VLOOKUP($B395,'Router Tracking'!$A$3:$H$1000,4,FALSE), "")</f>
        <v/>
      </c>
      <c r="F395" s="1" t="b">
        <v>0</v>
      </c>
      <c r="H395" s="29"/>
      <c r="I395" s="29"/>
      <c r="J395" s="29"/>
      <c r="K395" s="10"/>
      <c r="L395" s="1"/>
      <c r="M395" s="1" t="b">
        <v>0</v>
      </c>
      <c r="N395" s="1"/>
      <c r="O395" s="1" t="b">
        <v>0</v>
      </c>
      <c r="P395" s="10"/>
    </row>
    <row r="396" spans="1:16">
      <c r="A396" s="29" t="str">
        <f t="shared" si="2"/>
        <v/>
      </c>
      <c r="B396" s="30"/>
      <c r="C396" s="30" t="str">
        <f>IFERROR(VLOOKUP($B396,'Router Tracking'!A396:H1393,7,FALSE), "")</f>
        <v/>
      </c>
      <c r="D396" s="30" t="str">
        <f>IFERROR(VLOOKUP($B396,'Router Tracking'!$A$3:$H$1000,6,FALSE), "")</f>
        <v/>
      </c>
      <c r="E396" s="30" t="str">
        <f>IFERROR(VLOOKUP($B396,'Router Tracking'!$A$3:$H$1000,4,FALSE), "")</f>
        <v/>
      </c>
      <c r="F396" s="1" t="b">
        <v>0</v>
      </c>
      <c r="H396" s="29"/>
      <c r="I396" s="29"/>
      <c r="J396" s="29"/>
      <c r="K396" s="10"/>
      <c r="L396" s="1"/>
      <c r="M396" s="1" t="b">
        <v>0</v>
      </c>
      <c r="N396" s="1"/>
      <c r="O396" s="1" t="b">
        <v>0</v>
      </c>
      <c r="P396" s="10"/>
    </row>
    <row r="397" spans="1:16">
      <c r="A397" s="29" t="str">
        <f t="shared" si="2"/>
        <v/>
      </c>
      <c r="B397" s="30"/>
      <c r="C397" s="30" t="str">
        <f>IFERROR(VLOOKUP($B397,'Router Tracking'!A397:H1394,7,FALSE), "")</f>
        <v/>
      </c>
      <c r="D397" s="30" t="str">
        <f>IFERROR(VLOOKUP($B397,'Router Tracking'!$A$3:$H$1000,6,FALSE), "")</f>
        <v/>
      </c>
      <c r="E397" s="30" t="str">
        <f>IFERROR(VLOOKUP($B397,'Router Tracking'!$A$3:$H$1000,4,FALSE), "")</f>
        <v/>
      </c>
      <c r="F397" s="1" t="b">
        <v>0</v>
      </c>
      <c r="H397" s="29"/>
      <c r="I397" s="29"/>
      <c r="J397" s="29"/>
      <c r="K397" s="10"/>
      <c r="L397" s="1"/>
      <c r="M397" s="1" t="b">
        <v>0</v>
      </c>
      <c r="N397" s="1"/>
      <c r="O397" s="1" t="b">
        <v>0</v>
      </c>
      <c r="P397" s="10"/>
    </row>
    <row r="398" spans="1:16">
      <c r="A398" s="29" t="str">
        <f t="shared" si="2"/>
        <v/>
      </c>
      <c r="B398" s="30"/>
      <c r="C398" s="30" t="str">
        <f>IFERROR(VLOOKUP($B398,'Router Tracking'!A398:H1395,7,FALSE), "")</f>
        <v/>
      </c>
      <c r="D398" s="30" t="str">
        <f>IFERROR(VLOOKUP($B398,'Router Tracking'!$A$3:$H$1000,6,FALSE), "")</f>
        <v/>
      </c>
      <c r="E398" s="30" t="str">
        <f>IFERROR(VLOOKUP($B398,'Router Tracking'!$A$3:$H$1000,4,FALSE), "")</f>
        <v/>
      </c>
      <c r="F398" s="1" t="b">
        <v>0</v>
      </c>
      <c r="H398" s="29"/>
      <c r="I398" s="29"/>
      <c r="J398" s="29"/>
      <c r="K398" s="10"/>
      <c r="L398" s="1"/>
      <c r="M398" s="1" t="b">
        <v>0</v>
      </c>
      <c r="N398" s="1"/>
      <c r="O398" s="1" t="b">
        <v>0</v>
      </c>
      <c r="P398" s="10"/>
    </row>
    <row r="399" spans="1:16">
      <c r="A399" s="29" t="str">
        <f t="shared" si="2"/>
        <v/>
      </c>
      <c r="B399" s="30"/>
      <c r="C399" s="30" t="str">
        <f>IFERROR(VLOOKUP($B399,'Router Tracking'!A399:H1396,7,FALSE), "")</f>
        <v/>
      </c>
      <c r="D399" s="30" t="str">
        <f>IFERROR(VLOOKUP($B399,'Router Tracking'!$A$3:$H$1000,6,FALSE), "")</f>
        <v/>
      </c>
      <c r="E399" s="30" t="str">
        <f>IFERROR(VLOOKUP($B399,'Router Tracking'!$A$3:$H$1000,4,FALSE), "")</f>
        <v/>
      </c>
      <c r="F399" s="1" t="b">
        <v>0</v>
      </c>
      <c r="H399" s="29"/>
      <c r="I399" s="29"/>
      <c r="J399" s="29"/>
      <c r="K399" s="10"/>
      <c r="L399" s="1"/>
      <c r="M399" s="1" t="b">
        <v>0</v>
      </c>
      <c r="N399" s="1"/>
      <c r="O399" s="1" t="b">
        <v>0</v>
      </c>
      <c r="P399" s="10"/>
    </row>
    <row r="400" spans="1:16">
      <c r="A400" s="29" t="str">
        <f t="shared" si="2"/>
        <v/>
      </c>
      <c r="B400" s="30"/>
      <c r="C400" s="30" t="str">
        <f>IFERROR(VLOOKUP($B400,'Router Tracking'!A400:H1397,7,FALSE), "")</f>
        <v/>
      </c>
      <c r="D400" s="30" t="str">
        <f>IFERROR(VLOOKUP($B400,'Router Tracking'!$A$3:$H$1000,6,FALSE), "")</f>
        <v/>
      </c>
      <c r="E400" s="30" t="str">
        <f>IFERROR(VLOOKUP($B400,'Router Tracking'!$A$3:$H$1000,4,FALSE), "")</f>
        <v/>
      </c>
      <c r="F400" s="1" t="b">
        <v>0</v>
      </c>
      <c r="H400" s="29"/>
      <c r="I400" s="29"/>
      <c r="J400" s="29"/>
      <c r="K400" s="10"/>
      <c r="L400" s="1"/>
      <c r="M400" s="1" t="b">
        <v>0</v>
      </c>
      <c r="N400" s="1"/>
      <c r="O400" s="1" t="b">
        <v>0</v>
      </c>
      <c r="P400" s="10"/>
    </row>
    <row r="401" spans="1:16">
      <c r="A401" s="29" t="str">
        <f t="shared" si="2"/>
        <v/>
      </c>
      <c r="B401" s="30"/>
      <c r="C401" s="30" t="str">
        <f>IFERROR(VLOOKUP($B401,'Router Tracking'!A401:H1398,7,FALSE), "")</f>
        <v/>
      </c>
      <c r="D401" s="30" t="str">
        <f>IFERROR(VLOOKUP($B401,'Router Tracking'!$A$3:$H$1000,6,FALSE), "")</f>
        <v/>
      </c>
      <c r="E401" s="30" t="str">
        <f>IFERROR(VLOOKUP($B401,'Router Tracking'!$A$3:$H$1000,4,FALSE), "")</f>
        <v/>
      </c>
      <c r="F401" s="1" t="b">
        <v>0</v>
      </c>
      <c r="H401" s="29"/>
      <c r="I401" s="29"/>
      <c r="J401" s="29"/>
      <c r="K401" s="10"/>
      <c r="L401" s="1"/>
      <c r="M401" s="1" t="b">
        <v>0</v>
      </c>
      <c r="N401" s="1"/>
      <c r="O401" s="1" t="b">
        <v>0</v>
      </c>
      <c r="P401" s="10"/>
    </row>
    <row r="402" spans="1:16">
      <c r="A402" s="29" t="str">
        <f t="shared" si="2"/>
        <v/>
      </c>
      <c r="B402" s="30"/>
      <c r="C402" s="30" t="str">
        <f>IFERROR(VLOOKUP($B402,'Router Tracking'!A402:H1399,7,FALSE), "")</f>
        <v/>
      </c>
      <c r="D402" s="30" t="str">
        <f>IFERROR(VLOOKUP($B402,'Router Tracking'!$A$3:$H$1000,6,FALSE), "")</f>
        <v/>
      </c>
      <c r="E402" s="30" t="str">
        <f>IFERROR(VLOOKUP($B402,'Router Tracking'!$A$3:$H$1000,4,FALSE), "")</f>
        <v/>
      </c>
      <c r="F402" s="1" t="b">
        <v>0</v>
      </c>
      <c r="H402" s="29"/>
      <c r="I402" s="29"/>
      <c r="J402" s="29"/>
      <c r="K402" s="10"/>
      <c r="L402" s="1"/>
      <c r="M402" s="1" t="b">
        <v>0</v>
      </c>
      <c r="N402" s="1"/>
      <c r="O402" s="1" t="b">
        <v>0</v>
      </c>
      <c r="P402" s="10"/>
    </row>
    <row r="403" spans="1:16">
      <c r="A403" s="29" t="str">
        <f t="shared" si="2"/>
        <v/>
      </c>
      <c r="B403" s="30"/>
      <c r="C403" s="30" t="str">
        <f>IFERROR(VLOOKUP($B403,'Router Tracking'!A403:H1400,7,FALSE), "")</f>
        <v/>
      </c>
      <c r="D403" s="30" t="str">
        <f>IFERROR(VLOOKUP($B403,'Router Tracking'!$A$3:$H$1000,6,FALSE), "")</f>
        <v/>
      </c>
      <c r="E403" s="30" t="str">
        <f>IFERROR(VLOOKUP($B403,'Router Tracking'!$A$3:$H$1000,4,FALSE), "")</f>
        <v/>
      </c>
      <c r="F403" s="1" t="b">
        <v>0</v>
      </c>
      <c r="H403" s="29"/>
      <c r="I403" s="29"/>
      <c r="J403" s="29"/>
      <c r="K403" s="10"/>
      <c r="L403" s="1"/>
      <c r="M403" s="1" t="b">
        <v>0</v>
      </c>
      <c r="N403" s="1"/>
      <c r="O403" s="1" t="b">
        <v>0</v>
      </c>
      <c r="P403" s="10"/>
    </row>
    <row r="404" spans="1:16">
      <c r="A404" s="29" t="str">
        <f t="shared" si="2"/>
        <v/>
      </c>
      <c r="B404" s="30"/>
      <c r="C404" s="30" t="str">
        <f>IFERROR(VLOOKUP($B404,'Router Tracking'!A404:H1401,7,FALSE), "")</f>
        <v/>
      </c>
      <c r="D404" s="30" t="str">
        <f>IFERROR(VLOOKUP($B404,'Router Tracking'!$A$3:$H$1000,6,FALSE), "")</f>
        <v/>
      </c>
      <c r="E404" s="30" t="str">
        <f>IFERROR(VLOOKUP($B404,'Router Tracking'!$A$3:$H$1000,4,FALSE), "")</f>
        <v/>
      </c>
      <c r="F404" s="1" t="b">
        <v>0</v>
      </c>
      <c r="H404" s="29"/>
      <c r="I404" s="29"/>
      <c r="J404" s="29"/>
      <c r="K404" s="10"/>
      <c r="L404" s="1"/>
      <c r="M404" s="1" t="b">
        <v>0</v>
      </c>
      <c r="N404" s="1"/>
      <c r="O404" s="1" t="b">
        <v>0</v>
      </c>
      <c r="P404" s="10"/>
    </row>
    <row r="405" spans="1:16">
      <c r="A405" s="29" t="str">
        <f t="shared" si="2"/>
        <v/>
      </c>
      <c r="B405" s="30"/>
      <c r="C405" s="30" t="str">
        <f>IFERROR(VLOOKUP($B405,'Router Tracking'!A405:H1402,7,FALSE), "")</f>
        <v/>
      </c>
      <c r="D405" s="30" t="str">
        <f>IFERROR(VLOOKUP($B405,'Router Tracking'!$A$3:$H$1000,6,FALSE), "")</f>
        <v/>
      </c>
      <c r="E405" s="30" t="str">
        <f>IFERROR(VLOOKUP($B405,'Router Tracking'!$A$3:$H$1000,4,FALSE), "")</f>
        <v/>
      </c>
      <c r="F405" s="1" t="b">
        <v>0</v>
      </c>
      <c r="H405" s="29"/>
      <c r="I405" s="29"/>
      <c r="J405" s="29"/>
      <c r="K405" s="10"/>
      <c r="L405" s="1"/>
      <c r="M405" s="1" t="b">
        <v>0</v>
      </c>
      <c r="N405" s="1"/>
      <c r="O405" s="1" t="b">
        <v>0</v>
      </c>
      <c r="P405" s="10"/>
    </row>
    <row r="406" spans="1:16">
      <c r="A406" s="29" t="str">
        <f t="shared" si="2"/>
        <v/>
      </c>
      <c r="B406" s="30"/>
      <c r="C406" s="30" t="str">
        <f>IFERROR(VLOOKUP($B406,'Router Tracking'!A406:H1403,7,FALSE), "")</f>
        <v/>
      </c>
      <c r="D406" s="30" t="str">
        <f>IFERROR(VLOOKUP($B406,'Router Tracking'!$A$3:$H$1000,6,FALSE), "")</f>
        <v/>
      </c>
      <c r="E406" s="30" t="str">
        <f>IFERROR(VLOOKUP($B406,'Router Tracking'!$A$3:$H$1000,4,FALSE), "")</f>
        <v/>
      </c>
      <c r="F406" s="1" t="b">
        <v>0</v>
      </c>
      <c r="H406" s="29"/>
      <c r="I406" s="29"/>
      <c r="J406" s="29"/>
      <c r="K406" s="10"/>
      <c r="L406" s="1"/>
      <c r="M406" s="1" t="b">
        <v>0</v>
      </c>
      <c r="N406" s="1"/>
      <c r="O406" s="1" t="b">
        <v>0</v>
      </c>
      <c r="P406" s="10"/>
    </row>
    <row r="407" spans="1:16">
      <c r="A407" s="29" t="str">
        <f t="shared" si="2"/>
        <v/>
      </c>
      <c r="B407" s="30"/>
      <c r="C407" s="30" t="str">
        <f>IFERROR(VLOOKUP($B407,'Router Tracking'!A407:H1404,7,FALSE), "")</f>
        <v/>
      </c>
      <c r="D407" s="30" t="str">
        <f>IFERROR(VLOOKUP($B407,'Router Tracking'!$A$3:$H$1000,6,FALSE), "")</f>
        <v/>
      </c>
      <c r="E407" s="30" t="str">
        <f>IFERROR(VLOOKUP($B407,'Router Tracking'!$A$3:$H$1000,4,FALSE), "")</f>
        <v/>
      </c>
      <c r="F407" s="1" t="b">
        <v>0</v>
      </c>
      <c r="H407" s="29"/>
      <c r="I407" s="29"/>
      <c r="J407" s="29"/>
      <c r="K407" s="10"/>
      <c r="L407" s="1"/>
      <c r="M407" s="1" t="b">
        <v>0</v>
      </c>
      <c r="N407" s="1"/>
      <c r="O407" s="1" t="b">
        <v>0</v>
      </c>
      <c r="P407" s="10"/>
    </row>
    <row r="408" spans="1:16">
      <c r="A408" s="29" t="str">
        <f t="shared" si="2"/>
        <v/>
      </c>
      <c r="B408" s="30"/>
      <c r="C408" s="30" t="str">
        <f>IFERROR(VLOOKUP($B408,'Router Tracking'!A408:H1405,7,FALSE), "")</f>
        <v/>
      </c>
      <c r="D408" s="30" t="str">
        <f>IFERROR(VLOOKUP($B408,'Router Tracking'!$A$3:$H$1000,6,FALSE), "")</f>
        <v/>
      </c>
      <c r="E408" s="30" t="str">
        <f>IFERROR(VLOOKUP($B408,'Router Tracking'!$A$3:$H$1000,4,FALSE), "")</f>
        <v/>
      </c>
      <c r="F408" s="1" t="b">
        <v>0</v>
      </c>
      <c r="H408" s="29"/>
      <c r="I408" s="29"/>
      <c r="J408" s="29"/>
      <c r="K408" s="10"/>
      <c r="L408" s="1"/>
      <c r="M408" s="1" t="b">
        <v>0</v>
      </c>
      <c r="N408" s="1"/>
      <c r="O408" s="1" t="b">
        <v>0</v>
      </c>
      <c r="P408" s="10"/>
    </row>
    <row r="409" spans="1:16">
      <c r="A409" s="29" t="str">
        <f t="shared" si="2"/>
        <v/>
      </c>
      <c r="B409" s="30"/>
      <c r="C409" s="30" t="str">
        <f>IFERROR(VLOOKUP($B409,'Router Tracking'!A409:H1406,7,FALSE), "")</f>
        <v/>
      </c>
      <c r="D409" s="30" t="str">
        <f>IFERROR(VLOOKUP($B409,'Router Tracking'!$A$3:$H$1000,6,FALSE), "")</f>
        <v/>
      </c>
      <c r="E409" s="30" t="str">
        <f>IFERROR(VLOOKUP($B409,'Router Tracking'!$A$3:$H$1000,4,FALSE), "")</f>
        <v/>
      </c>
      <c r="F409" s="1" t="b">
        <v>0</v>
      </c>
      <c r="H409" s="29"/>
      <c r="I409" s="29"/>
      <c r="J409" s="29"/>
      <c r="K409" s="10"/>
      <c r="L409" s="1"/>
      <c r="M409" s="1" t="b">
        <v>0</v>
      </c>
      <c r="N409" s="1"/>
      <c r="O409" s="1" t="b">
        <v>0</v>
      </c>
      <c r="P409" s="10"/>
    </row>
    <row r="410" spans="1:16">
      <c r="A410" s="29" t="str">
        <f t="shared" si="2"/>
        <v/>
      </c>
      <c r="B410" s="30"/>
      <c r="C410" s="30" t="str">
        <f>IFERROR(VLOOKUP($B410,'Router Tracking'!A410:H1407,7,FALSE), "")</f>
        <v/>
      </c>
      <c r="D410" s="30" t="str">
        <f>IFERROR(VLOOKUP($B410,'Router Tracking'!$A$3:$H$1000,6,FALSE), "")</f>
        <v/>
      </c>
      <c r="E410" s="30" t="str">
        <f>IFERROR(VLOOKUP($B410,'Router Tracking'!$A$3:$H$1000,4,FALSE), "")</f>
        <v/>
      </c>
      <c r="F410" s="1" t="b">
        <v>0</v>
      </c>
      <c r="H410" s="29"/>
      <c r="I410" s="29"/>
      <c r="J410" s="29"/>
      <c r="K410" s="10"/>
      <c r="L410" s="1"/>
      <c r="M410" s="1" t="b">
        <v>0</v>
      </c>
      <c r="N410" s="1"/>
      <c r="O410" s="1" t="b">
        <v>0</v>
      </c>
      <c r="P410" s="10"/>
    </row>
    <row r="411" spans="1:16">
      <c r="A411" s="29" t="str">
        <f t="shared" si="2"/>
        <v/>
      </c>
      <c r="B411" s="30"/>
      <c r="C411" s="30" t="str">
        <f>IFERROR(VLOOKUP($B411,'Router Tracking'!A411:H1408,7,FALSE), "")</f>
        <v/>
      </c>
      <c r="D411" s="30" t="str">
        <f>IFERROR(VLOOKUP($B411,'Router Tracking'!$A$3:$H$1000,6,FALSE), "")</f>
        <v/>
      </c>
      <c r="E411" s="30" t="str">
        <f>IFERROR(VLOOKUP($B411,'Router Tracking'!$A$3:$H$1000,4,FALSE), "")</f>
        <v/>
      </c>
      <c r="F411" s="1" t="b">
        <v>0</v>
      </c>
      <c r="H411" s="29"/>
      <c r="I411" s="29"/>
      <c r="J411" s="29"/>
      <c r="K411" s="10"/>
      <c r="L411" s="1"/>
      <c r="M411" s="1" t="b">
        <v>0</v>
      </c>
      <c r="N411" s="1"/>
      <c r="O411" s="1" t="b">
        <v>0</v>
      </c>
      <c r="P411" s="10"/>
    </row>
    <row r="412" spans="1:16">
      <c r="A412" s="29" t="str">
        <f t="shared" si="2"/>
        <v/>
      </c>
      <c r="B412" s="30"/>
      <c r="C412" s="30" t="str">
        <f>IFERROR(VLOOKUP($B412,'Router Tracking'!A412:H1409,7,FALSE), "")</f>
        <v/>
      </c>
      <c r="D412" s="30" t="str">
        <f>IFERROR(VLOOKUP($B412,'Router Tracking'!$A$3:$H$1000,6,FALSE), "")</f>
        <v/>
      </c>
      <c r="E412" s="30" t="str">
        <f>IFERROR(VLOOKUP($B412,'Router Tracking'!$A$3:$H$1000,4,FALSE), "")</f>
        <v/>
      </c>
      <c r="F412" s="1" t="b">
        <v>0</v>
      </c>
      <c r="H412" s="29"/>
      <c r="I412" s="29"/>
      <c r="J412" s="29"/>
      <c r="K412" s="10"/>
      <c r="L412" s="1"/>
      <c r="M412" s="1" t="b">
        <v>0</v>
      </c>
      <c r="N412" s="1"/>
      <c r="O412" s="1" t="b">
        <v>0</v>
      </c>
      <c r="P412" s="10"/>
    </row>
    <row r="413" spans="1:16">
      <c r="A413" s="29" t="str">
        <f t="shared" si="2"/>
        <v/>
      </c>
      <c r="B413" s="30"/>
      <c r="C413" s="30" t="str">
        <f>IFERROR(VLOOKUP($B413,'Router Tracking'!A413:H1410,7,FALSE), "")</f>
        <v/>
      </c>
      <c r="D413" s="30" t="str">
        <f>IFERROR(VLOOKUP($B413,'Router Tracking'!$A$3:$H$1000,6,FALSE), "")</f>
        <v/>
      </c>
      <c r="E413" s="30" t="str">
        <f>IFERROR(VLOOKUP($B413,'Router Tracking'!$A$3:$H$1000,4,FALSE), "")</f>
        <v/>
      </c>
      <c r="F413" s="1" t="b">
        <v>0</v>
      </c>
      <c r="H413" s="29"/>
      <c r="I413" s="29"/>
      <c r="J413" s="29"/>
      <c r="K413" s="10"/>
      <c r="L413" s="1"/>
      <c r="M413" s="1" t="b">
        <v>0</v>
      </c>
      <c r="N413" s="1"/>
      <c r="O413" s="1" t="b">
        <v>0</v>
      </c>
      <c r="P413" s="10"/>
    </row>
    <row r="414" spans="1:16">
      <c r="A414" s="29" t="str">
        <f t="shared" si="2"/>
        <v/>
      </c>
      <c r="B414" s="30"/>
      <c r="C414" s="30" t="str">
        <f>IFERROR(VLOOKUP($B414,'Router Tracking'!A414:H1411,7,FALSE), "")</f>
        <v/>
      </c>
      <c r="D414" s="30" t="str">
        <f>IFERROR(VLOOKUP($B414,'Router Tracking'!$A$3:$H$1000,6,FALSE), "")</f>
        <v/>
      </c>
      <c r="E414" s="30" t="str">
        <f>IFERROR(VLOOKUP($B414,'Router Tracking'!$A$3:$H$1000,4,FALSE), "")</f>
        <v/>
      </c>
      <c r="F414" s="1" t="b">
        <v>0</v>
      </c>
      <c r="H414" s="29"/>
      <c r="I414" s="29"/>
      <c r="J414" s="29"/>
      <c r="K414" s="10"/>
      <c r="L414" s="1"/>
      <c r="M414" s="1" t="b">
        <v>0</v>
      </c>
      <c r="N414" s="1"/>
      <c r="O414" s="1" t="b">
        <v>0</v>
      </c>
      <c r="P414" s="10"/>
    </row>
    <row r="415" spans="1:16">
      <c r="A415" s="29" t="str">
        <f t="shared" si="2"/>
        <v/>
      </c>
      <c r="B415" s="30"/>
      <c r="C415" s="30" t="str">
        <f>IFERROR(VLOOKUP($B415,'Router Tracking'!A415:H1412,7,FALSE), "")</f>
        <v/>
      </c>
      <c r="D415" s="30" t="str">
        <f>IFERROR(VLOOKUP($B415,'Router Tracking'!$A$3:$H$1000,6,FALSE), "")</f>
        <v/>
      </c>
      <c r="E415" s="30" t="str">
        <f>IFERROR(VLOOKUP($B415,'Router Tracking'!$A$3:$H$1000,4,FALSE), "")</f>
        <v/>
      </c>
      <c r="F415" s="1" t="b">
        <v>0</v>
      </c>
      <c r="H415" s="29"/>
      <c r="I415" s="29"/>
      <c r="J415" s="29"/>
      <c r="K415" s="10"/>
      <c r="L415" s="1"/>
      <c r="M415" s="1" t="b">
        <v>0</v>
      </c>
      <c r="N415" s="1"/>
      <c r="O415" s="1" t="b">
        <v>0</v>
      </c>
      <c r="P415" s="10"/>
    </row>
    <row r="416" spans="1:16">
      <c r="A416" s="29" t="str">
        <f t="shared" si="2"/>
        <v/>
      </c>
      <c r="B416" s="30"/>
      <c r="C416" s="30" t="str">
        <f>IFERROR(VLOOKUP($B416,'Router Tracking'!A416:H1413,7,FALSE), "")</f>
        <v/>
      </c>
      <c r="D416" s="30" t="str">
        <f>IFERROR(VLOOKUP($B416,'Router Tracking'!$A$3:$H$1000,6,FALSE), "")</f>
        <v/>
      </c>
      <c r="E416" s="30" t="str">
        <f>IFERROR(VLOOKUP($B416,'Router Tracking'!$A$3:$H$1000,4,FALSE), "")</f>
        <v/>
      </c>
      <c r="F416" s="1" t="b">
        <v>0</v>
      </c>
      <c r="H416" s="29"/>
      <c r="I416" s="29"/>
      <c r="J416" s="29"/>
      <c r="K416" s="10"/>
      <c r="L416" s="1"/>
      <c r="M416" s="1" t="b">
        <v>0</v>
      </c>
      <c r="N416" s="1"/>
      <c r="O416" s="1" t="b">
        <v>0</v>
      </c>
      <c r="P416" s="10"/>
    </row>
    <row r="417" spans="1:16">
      <c r="A417" s="29" t="str">
        <f t="shared" si="2"/>
        <v/>
      </c>
      <c r="B417" s="30"/>
      <c r="C417" s="30" t="str">
        <f>IFERROR(VLOOKUP($B417,'Router Tracking'!A417:H1414,7,FALSE), "")</f>
        <v/>
      </c>
      <c r="D417" s="30" t="str">
        <f>IFERROR(VLOOKUP($B417,'Router Tracking'!$A$3:$H$1000,6,FALSE), "")</f>
        <v/>
      </c>
      <c r="E417" s="30" t="str">
        <f>IFERROR(VLOOKUP($B417,'Router Tracking'!$A$3:$H$1000,4,FALSE), "")</f>
        <v/>
      </c>
      <c r="F417" s="1" t="b">
        <v>0</v>
      </c>
      <c r="H417" s="29"/>
      <c r="I417" s="29"/>
      <c r="J417" s="29"/>
      <c r="K417" s="10"/>
      <c r="L417" s="1"/>
      <c r="M417" s="1" t="b">
        <v>0</v>
      </c>
      <c r="N417" s="1"/>
      <c r="O417" s="1" t="b">
        <v>0</v>
      </c>
      <c r="P417" s="10"/>
    </row>
    <row r="418" spans="1:16">
      <c r="A418" s="29" t="str">
        <f t="shared" si="2"/>
        <v/>
      </c>
      <c r="B418" s="30"/>
      <c r="C418" s="30" t="str">
        <f>IFERROR(VLOOKUP($B418,'Router Tracking'!A418:H1415,7,FALSE), "")</f>
        <v/>
      </c>
      <c r="D418" s="30" t="str">
        <f>IFERROR(VLOOKUP($B418,'Router Tracking'!$A$3:$H$1000,6,FALSE), "")</f>
        <v/>
      </c>
      <c r="E418" s="30" t="str">
        <f>IFERROR(VLOOKUP($B418,'Router Tracking'!$A$3:$H$1000,4,FALSE), "")</f>
        <v/>
      </c>
      <c r="F418" s="1" t="b">
        <v>0</v>
      </c>
      <c r="H418" s="29"/>
      <c r="I418" s="29"/>
      <c r="J418" s="29"/>
      <c r="K418" s="10"/>
      <c r="L418" s="1"/>
      <c r="M418" s="1" t="b">
        <v>0</v>
      </c>
      <c r="N418" s="1"/>
      <c r="O418" s="1" t="b">
        <v>0</v>
      </c>
      <c r="P418" s="10"/>
    </row>
    <row r="419" spans="1:16">
      <c r="A419" s="29" t="str">
        <f t="shared" si="2"/>
        <v/>
      </c>
      <c r="B419" s="30"/>
      <c r="C419" s="30" t="str">
        <f>IFERROR(VLOOKUP($B419,'Router Tracking'!A419:H1416,7,FALSE), "")</f>
        <v/>
      </c>
      <c r="D419" s="30" t="str">
        <f>IFERROR(VLOOKUP($B419,'Router Tracking'!$A$3:$H$1000,6,FALSE), "")</f>
        <v/>
      </c>
      <c r="E419" s="30" t="str">
        <f>IFERROR(VLOOKUP($B419,'Router Tracking'!$A$3:$H$1000,4,FALSE), "")</f>
        <v/>
      </c>
      <c r="F419" s="1" t="b">
        <v>0</v>
      </c>
      <c r="H419" s="29"/>
      <c r="I419" s="29"/>
      <c r="J419" s="29"/>
      <c r="K419" s="10"/>
      <c r="L419" s="1"/>
      <c r="M419" s="1" t="b">
        <v>0</v>
      </c>
      <c r="N419" s="1"/>
      <c r="O419" s="1" t="b">
        <v>0</v>
      </c>
      <c r="P419" s="10"/>
    </row>
    <row r="420" spans="1:16">
      <c r="A420" s="29" t="str">
        <f t="shared" si="2"/>
        <v/>
      </c>
      <c r="B420" s="30"/>
      <c r="C420" s="30" t="str">
        <f>IFERROR(VLOOKUP($B420,'Router Tracking'!A420:H1417,7,FALSE), "")</f>
        <v/>
      </c>
      <c r="D420" s="30" t="str">
        <f>IFERROR(VLOOKUP($B420,'Router Tracking'!$A$3:$H$1000,6,FALSE), "")</f>
        <v/>
      </c>
      <c r="E420" s="30" t="str">
        <f>IFERROR(VLOOKUP($B420,'Router Tracking'!$A$3:$H$1000,4,FALSE), "")</f>
        <v/>
      </c>
      <c r="F420" s="1" t="b">
        <v>0</v>
      </c>
      <c r="H420" s="29"/>
      <c r="I420" s="29"/>
      <c r="J420" s="29"/>
      <c r="K420" s="10"/>
      <c r="L420" s="1"/>
      <c r="M420" s="1" t="b">
        <v>0</v>
      </c>
      <c r="N420" s="1"/>
      <c r="O420" s="1" t="b">
        <v>0</v>
      </c>
      <c r="P420" s="10"/>
    </row>
    <row r="421" spans="1:16">
      <c r="A421" s="29" t="str">
        <f t="shared" si="2"/>
        <v/>
      </c>
      <c r="B421" s="30"/>
      <c r="C421" s="30" t="str">
        <f>IFERROR(VLOOKUP($B421,'Router Tracking'!A421:H1418,7,FALSE), "")</f>
        <v/>
      </c>
      <c r="D421" s="30" t="str">
        <f>IFERROR(VLOOKUP($B421,'Router Tracking'!$A$3:$H$1000,6,FALSE), "")</f>
        <v/>
      </c>
      <c r="E421" s="30" t="str">
        <f>IFERROR(VLOOKUP($B421,'Router Tracking'!$A$3:$H$1000,4,FALSE), "")</f>
        <v/>
      </c>
      <c r="F421" s="1" t="b">
        <v>0</v>
      </c>
      <c r="H421" s="29"/>
      <c r="I421" s="29"/>
      <c r="J421" s="29"/>
      <c r="K421" s="10"/>
      <c r="L421" s="1"/>
      <c r="M421" s="1" t="b">
        <v>0</v>
      </c>
      <c r="N421" s="1"/>
      <c r="O421" s="1" t="b">
        <v>0</v>
      </c>
      <c r="P421" s="10"/>
    </row>
    <row r="422" spans="1:16">
      <c r="A422" s="29" t="str">
        <f t="shared" si="2"/>
        <v/>
      </c>
      <c r="B422" s="30"/>
      <c r="C422" s="30" t="str">
        <f>IFERROR(VLOOKUP($B422,'Router Tracking'!A422:H1419,7,FALSE), "")</f>
        <v/>
      </c>
      <c r="D422" s="30" t="str">
        <f>IFERROR(VLOOKUP($B422,'Router Tracking'!$A$3:$H$1000,6,FALSE), "")</f>
        <v/>
      </c>
      <c r="E422" s="30" t="str">
        <f>IFERROR(VLOOKUP($B422,'Router Tracking'!$A$3:$H$1000,4,FALSE), "")</f>
        <v/>
      </c>
      <c r="F422" s="1" t="b">
        <v>0</v>
      </c>
      <c r="H422" s="29"/>
      <c r="I422" s="29"/>
      <c r="J422" s="29"/>
      <c r="K422" s="10"/>
      <c r="L422" s="1"/>
      <c r="M422" s="1" t="b">
        <v>0</v>
      </c>
      <c r="N422" s="1"/>
      <c r="O422" s="1" t="b">
        <v>0</v>
      </c>
      <c r="P422" s="10"/>
    </row>
    <row r="423" spans="1:16">
      <c r="A423" s="29" t="str">
        <f t="shared" si="2"/>
        <v/>
      </c>
      <c r="B423" s="30"/>
      <c r="C423" s="30" t="str">
        <f>IFERROR(VLOOKUP($B423,'Router Tracking'!A423:H1420,7,FALSE), "")</f>
        <v/>
      </c>
      <c r="D423" s="30" t="str">
        <f>IFERROR(VLOOKUP($B423,'Router Tracking'!$A$3:$H$1000,6,FALSE), "")</f>
        <v/>
      </c>
      <c r="E423" s="30" t="str">
        <f>IFERROR(VLOOKUP($B423,'Router Tracking'!$A$3:$H$1000,4,FALSE), "")</f>
        <v/>
      </c>
      <c r="F423" s="1" t="b">
        <v>0</v>
      </c>
      <c r="H423" s="29"/>
      <c r="I423" s="29"/>
      <c r="J423" s="29"/>
      <c r="K423" s="10"/>
      <c r="L423" s="1"/>
      <c r="M423" s="1" t="b">
        <v>0</v>
      </c>
      <c r="N423" s="1"/>
      <c r="O423" s="1" t="b">
        <v>0</v>
      </c>
      <c r="P423" s="10"/>
    </row>
    <row r="424" spans="1:16">
      <c r="A424" s="29" t="str">
        <f t="shared" si="2"/>
        <v/>
      </c>
      <c r="B424" s="30"/>
      <c r="C424" s="30" t="str">
        <f>IFERROR(VLOOKUP($B424,'Router Tracking'!A424:H1421,7,FALSE), "")</f>
        <v/>
      </c>
      <c r="D424" s="30" t="str">
        <f>IFERROR(VLOOKUP($B424,'Router Tracking'!$A$3:$H$1000,6,FALSE), "")</f>
        <v/>
      </c>
      <c r="E424" s="30" t="str">
        <f>IFERROR(VLOOKUP($B424,'Router Tracking'!$A$3:$H$1000,4,FALSE), "")</f>
        <v/>
      </c>
      <c r="F424" s="1" t="b">
        <v>0</v>
      </c>
      <c r="H424" s="29"/>
      <c r="I424" s="29"/>
      <c r="J424" s="29"/>
      <c r="K424" s="10"/>
      <c r="L424" s="1"/>
      <c r="M424" s="1" t="b">
        <v>0</v>
      </c>
      <c r="N424" s="1"/>
      <c r="O424" s="1" t="b">
        <v>0</v>
      </c>
      <c r="P424" s="10"/>
    </row>
    <row r="425" spans="1:16">
      <c r="A425" s="29" t="str">
        <f t="shared" si="2"/>
        <v/>
      </c>
      <c r="B425" s="30"/>
      <c r="C425" s="30" t="str">
        <f>IFERROR(VLOOKUP($B425,'Router Tracking'!A425:H1422,7,FALSE), "")</f>
        <v/>
      </c>
      <c r="D425" s="30" t="str">
        <f>IFERROR(VLOOKUP($B425,'Router Tracking'!$A$3:$H$1000,6,FALSE), "")</f>
        <v/>
      </c>
      <c r="E425" s="30" t="str">
        <f>IFERROR(VLOOKUP($B425,'Router Tracking'!$A$3:$H$1000,4,FALSE), "")</f>
        <v/>
      </c>
      <c r="F425" s="1" t="b">
        <v>0</v>
      </c>
      <c r="H425" s="29"/>
      <c r="I425" s="29"/>
      <c r="J425" s="29"/>
      <c r="K425" s="10"/>
      <c r="L425" s="1"/>
      <c r="M425" s="1" t="b">
        <v>0</v>
      </c>
      <c r="N425" s="1"/>
      <c r="O425" s="1" t="b">
        <v>0</v>
      </c>
      <c r="P425" s="10"/>
    </row>
    <row r="426" spans="1:16">
      <c r="A426" s="29" t="str">
        <f t="shared" si="2"/>
        <v/>
      </c>
      <c r="B426" s="30"/>
      <c r="C426" s="30" t="str">
        <f>IFERROR(VLOOKUP($B426,'Router Tracking'!A426:H1423,7,FALSE), "")</f>
        <v/>
      </c>
      <c r="D426" s="30" t="str">
        <f>IFERROR(VLOOKUP($B426,'Router Tracking'!$A$3:$H$1000,6,FALSE), "")</f>
        <v/>
      </c>
      <c r="E426" s="30" t="str">
        <f>IFERROR(VLOOKUP($B426,'Router Tracking'!$A$3:$H$1000,4,FALSE), "")</f>
        <v/>
      </c>
      <c r="F426" s="1" t="b">
        <v>0</v>
      </c>
      <c r="H426" s="29"/>
      <c r="I426" s="29"/>
      <c r="J426" s="29"/>
      <c r="K426" s="10"/>
      <c r="L426" s="1"/>
      <c r="M426" s="1" t="b">
        <v>0</v>
      </c>
      <c r="N426" s="1"/>
      <c r="O426" s="1" t="b">
        <v>0</v>
      </c>
      <c r="P426" s="10"/>
    </row>
    <row r="427" spans="1:16">
      <c r="A427" s="29" t="str">
        <f t="shared" si="2"/>
        <v/>
      </c>
      <c r="B427" s="30"/>
      <c r="C427" s="30" t="str">
        <f>IFERROR(VLOOKUP($B427,'Router Tracking'!A427:H1424,7,FALSE), "")</f>
        <v/>
      </c>
      <c r="D427" s="30" t="str">
        <f>IFERROR(VLOOKUP($B427,'Router Tracking'!$A$3:$H$1000,6,FALSE), "")</f>
        <v/>
      </c>
      <c r="E427" s="30" t="str">
        <f>IFERROR(VLOOKUP($B427,'Router Tracking'!$A$3:$H$1000,4,FALSE), "")</f>
        <v/>
      </c>
      <c r="F427" s="1" t="b">
        <v>0</v>
      </c>
      <c r="H427" s="29"/>
      <c r="I427" s="29"/>
      <c r="J427" s="29"/>
      <c r="K427" s="10"/>
      <c r="L427" s="1"/>
      <c r="M427" s="1" t="b">
        <v>0</v>
      </c>
      <c r="N427" s="1"/>
      <c r="O427" s="1" t="b">
        <v>0</v>
      </c>
      <c r="P427" s="10"/>
    </row>
    <row r="428" spans="1:16">
      <c r="A428" s="29" t="str">
        <f t="shared" si="2"/>
        <v/>
      </c>
      <c r="B428" s="30"/>
      <c r="C428" s="30" t="str">
        <f>IFERROR(VLOOKUP($B428,'Router Tracking'!A428:H1425,7,FALSE), "")</f>
        <v/>
      </c>
      <c r="D428" s="30" t="str">
        <f>IFERROR(VLOOKUP($B428,'Router Tracking'!$A$3:$H$1000,6,FALSE), "")</f>
        <v/>
      </c>
      <c r="E428" s="30" t="str">
        <f>IFERROR(VLOOKUP($B428,'Router Tracking'!$A$3:$H$1000,4,FALSE), "")</f>
        <v/>
      </c>
      <c r="F428" s="1" t="b">
        <v>0</v>
      </c>
      <c r="H428" s="29"/>
      <c r="I428" s="29"/>
      <c r="J428" s="29"/>
      <c r="K428" s="10"/>
      <c r="L428" s="1"/>
      <c r="M428" s="1" t="b">
        <v>0</v>
      </c>
      <c r="N428" s="1"/>
      <c r="O428" s="1" t="b">
        <v>0</v>
      </c>
      <c r="P428" s="10"/>
    </row>
    <row r="429" spans="1:16">
      <c r="A429" s="29" t="str">
        <f t="shared" si="2"/>
        <v/>
      </c>
      <c r="B429" s="30"/>
      <c r="C429" s="30" t="str">
        <f>IFERROR(VLOOKUP($B429,'Router Tracking'!A429:H1426,7,FALSE), "")</f>
        <v/>
      </c>
      <c r="D429" s="30" t="str">
        <f>IFERROR(VLOOKUP($B429,'Router Tracking'!$A$3:$H$1000,6,FALSE), "")</f>
        <v/>
      </c>
      <c r="E429" s="30" t="str">
        <f>IFERROR(VLOOKUP($B429,'Router Tracking'!$A$3:$H$1000,4,FALSE), "")</f>
        <v/>
      </c>
      <c r="F429" s="1" t="b">
        <v>0</v>
      </c>
      <c r="H429" s="29"/>
      <c r="I429" s="29"/>
      <c r="J429" s="29"/>
      <c r="K429" s="10"/>
      <c r="L429" s="1"/>
      <c r="M429" s="1" t="b">
        <v>0</v>
      </c>
      <c r="N429" s="1"/>
      <c r="O429" s="1" t="b">
        <v>0</v>
      </c>
      <c r="P429" s="10"/>
    </row>
    <row r="430" spans="1:16">
      <c r="A430" s="29" t="str">
        <f t="shared" si="2"/>
        <v/>
      </c>
      <c r="B430" s="30"/>
      <c r="C430" s="30" t="str">
        <f>IFERROR(VLOOKUP($B430,'Router Tracking'!A430:H1427,7,FALSE), "")</f>
        <v/>
      </c>
      <c r="D430" s="30" t="str">
        <f>IFERROR(VLOOKUP($B430,'Router Tracking'!$A$3:$H$1000,6,FALSE), "")</f>
        <v/>
      </c>
      <c r="E430" s="30" t="str">
        <f>IFERROR(VLOOKUP($B430,'Router Tracking'!$A$3:$H$1000,4,FALSE), "")</f>
        <v/>
      </c>
      <c r="F430" s="1" t="b">
        <v>0</v>
      </c>
      <c r="H430" s="29"/>
      <c r="I430" s="29"/>
      <c r="J430" s="29"/>
      <c r="K430" s="10"/>
      <c r="L430" s="1"/>
      <c r="M430" s="1" t="b">
        <v>0</v>
      </c>
      <c r="N430" s="1"/>
      <c r="O430" s="1" t="b">
        <v>0</v>
      </c>
      <c r="P430" s="10"/>
    </row>
    <row r="431" spans="1:16">
      <c r="A431" s="29" t="str">
        <f t="shared" si="2"/>
        <v/>
      </c>
      <c r="B431" s="30"/>
      <c r="C431" s="30" t="str">
        <f>IFERROR(VLOOKUP($B431,'Router Tracking'!A431:H1428,7,FALSE), "")</f>
        <v/>
      </c>
      <c r="D431" s="30" t="str">
        <f>IFERROR(VLOOKUP($B431,'Router Tracking'!$A$3:$H$1000,6,FALSE), "")</f>
        <v/>
      </c>
      <c r="E431" s="30" t="str">
        <f>IFERROR(VLOOKUP($B431,'Router Tracking'!$A$3:$H$1000,4,FALSE), "")</f>
        <v/>
      </c>
      <c r="F431" s="1" t="b">
        <v>0</v>
      </c>
      <c r="H431" s="29"/>
      <c r="I431" s="29"/>
      <c r="J431" s="29"/>
      <c r="K431" s="10"/>
      <c r="L431" s="1"/>
      <c r="M431" s="1" t="b">
        <v>0</v>
      </c>
      <c r="N431" s="1"/>
      <c r="O431" s="1" t="b">
        <v>0</v>
      </c>
      <c r="P431" s="10"/>
    </row>
    <row r="432" spans="1:16">
      <c r="A432" s="29" t="str">
        <f t="shared" si="2"/>
        <v/>
      </c>
      <c r="B432" s="30"/>
      <c r="C432" s="30" t="str">
        <f>IFERROR(VLOOKUP($B432,'Router Tracking'!A432:H1429,7,FALSE), "")</f>
        <v/>
      </c>
      <c r="D432" s="30" t="str">
        <f>IFERROR(VLOOKUP($B432,'Router Tracking'!$A$3:$H$1000,6,FALSE), "")</f>
        <v/>
      </c>
      <c r="E432" s="30" t="str">
        <f>IFERROR(VLOOKUP($B432,'Router Tracking'!$A$3:$H$1000,4,FALSE), "")</f>
        <v/>
      </c>
      <c r="F432" s="1" t="b">
        <v>0</v>
      </c>
      <c r="H432" s="29"/>
      <c r="I432" s="29"/>
      <c r="J432" s="29"/>
      <c r="K432" s="10"/>
      <c r="L432" s="1"/>
      <c r="M432" s="1" t="b">
        <v>0</v>
      </c>
      <c r="N432" s="1"/>
      <c r="O432" s="1" t="b">
        <v>0</v>
      </c>
      <c r="P432" s="10"/>
    </row>
    <row r="433" spans="1:16">
      <c r="A433" s="29" t="str">
        <f t="shared" si="2"/>
        <v/>
      </c>
      <c r="B433" s="30"/>
      <c r="C433" s="30" t="str">
        <f>IFERROR(VLOOKUP($B433,'Router Tracking'!A433:H1430,7,FALSE), "")</f>
        <v/>
      </c>
      <c r="D433" s="30" t="str">
        <f>IFERROR(VLOOKUP($B433,'Router Tracking'!$A$3:$H$1000,6,FALSE), "")</f>
        <v/>
      </c>
      <c r="E433" s="30" t="str">
        <f>IFERROR(VLOOKUP($B433,'Router Tracking'!$A$3:$H$1000,4,FALSE), "")</f>
        <v/>
      </c>
      <c r="F433" s="1" t="b">
        <v>0</v>
      </c>
      <c r="H433" s="29"/>
      <c r="I433" s="29"/>
      <c r="J433" s="29"/>
      <c r="K433" s="10"/>
      <c r="L433" s="1"/>
      <c r="M433" s="1" t="b">
        <v>0</v>
      </c>
      <c r="N433" s="1"/>
      <c r="O433" s="1" t="b">
        <v>0</v>
      </c>
      <c r="P433" s="10"/>
    </row>
    <row r="434" spans="1:16">
      <c r="A434" s="29" t="str">
        <f t="shared" si="2"/>
        <v/>
      </c>
      <c r="B434" s="30"/>
      <c r="C434" s="30" t="str">
        <f>IFERROR(VLOOKUP($B434,'Router Tracking'!A434:H1431,7,FALSE), "")</f>
        <v/>
      </c>
      <c r="D434" s="30" t="str">
        <f>IFERROR(VLOOKUP($B434,'Router Tracking'!$A$3:$H$1000,6,FALSE), "")</f>
        <v/>
      </c>
      <c r="E434" s="30" t="str">
        <f>IFERROR(VLOOKUP($B434,'Router Tracking'!$A$3:$H$1000,4,FALSE), "")</f>
        <v/>
      </c>
      <c r="F434" s="1" t="b">
        <v>0</v>
      </c>
      <c r="H434" s="29"/>
      <c r="I434" s="29"/>
      <c r="J434" s="29"/>
      <c r="K434" s="10"/>
      <c r="L434" s="1"/>
      <c r="M434" s="1" t="b">
        <v>0</v>
      </c>
      <c r="N434" s="1"/>
      <c r="O434" s="1" t="b">
        <v>0</v>
      </c>
      <c r="P434" s="10"/>
    </row>
    <row r="435" spans="1:16">
      <c r="A435" s="29" t="str">
        <f t="shared" si="2"/>
        <v/>
      </c>
      <c r="B435" s="30"/>
      <c r="C435" s="30" t="str">
        <f>IFERROR(VLOOKUP($B435,'Router Tracking'!A435:H1432,7,FALSE), "")</f>
        <v/>
      </c>
      <c r="D435" s="30" t="str">
        <f>IFERROR(VLOOKUP($B435,'Router Tracking'!$A$3:$H$1000,6,FALSE), "")</f>
        <v/>
      </c>
      <c r="E435" s="30" t="str">
        <f>IFERROR(VLOOKUP($B435,'Router Tracking'!$A$3:$H$1000,4,FALSE), "")</f>
        <v/>
      </c>
      <c r="F435" s="1" t="b">
        <v>0</v>
      </c>
      <c r="H435" s="29"/>
      <c r="I435" s="29"/>
      <c r="J435" s="29"/>
      <c r="K435" s="10"/>
      <c r="L435" s="1"/>
      <c r="M435" s="1" t="b">
        <v>0</v>
      </c>
      <c r="N435" s="1"/>
      <c r="O435" s="1" t="b">
        <v>0</v>
      </c>
      <c r="P435" s="10"/>
    </row>
    <row r="436" spans="1:16">
      <c r="A436" s="29" t="str">
        <f t="shared" si="2"/>
        <v/>
      </c>
      <c r="B436" s="30"/>
      <c r="C436" s="30" t="str">
        <f>IFERROR(VLOOKUP($B436,'Router Tracking'!A436:H1433,7,FALSE), "")</f>
        <v/>
      </c>
      <c r="D436" s="30" t="str">
        <f>IFERROR(VLOOKUP($B436,'Router Tracking'!$A$3:$H$1000,6,FALSE), "")</f>
        <v/>
      </c>
      <c r="E436" s="30" t="str">
        <f>IFERROR(VLOOKUP($B436,'Router Tracking'!$A$3:$H$1000,4,FALSE), "")</f>
        <v/>
      </c>
      <c r="F436" s="1" t="b">
        <v>0</v>
      </c>
      <c r="H436" s="29"/>
      <c r="I436" s="29"/>
      <c r="J436" s="29"/>
      <c r="K436" s="10"/>
      <c r="L436" s="1"/>
      <c r="M436" s="1" t="b">
        <v>0</v>
      </c>
      <c r="N436" s="1"/>
      <c r="O436" s="1" t="b">
        <v>0</v>
      </c>
      <c r="P436" s="10"/>
    </row>
    <row r="437" spans="1:16">
      <c r="A437" s="29" t="str">
        <f t="shared" si="2"/>
        <v/>
      </c>
      <c r="B437" s="30"/>
      <c r="C437" s="30" t="str">
        <f>IFERROR(VLOOKUP($B437,'Router Tracking'!A437:H1434,7,FALSE), "")</f>
        <v/>
      </c>
      <c r="D437" s="30" t="str">
        <f>IFERROR(VLOOKUP($B437,'Router Tracking'!$A$3:$H$1000,6,FALSE), "")</f>
        <v/>
      </c>
      <c r="E437" s="30" t="str">
        <f>IFERROR(VLOOKUP($B437,'Router Tracking'!$A$3:$H$1000,4,FALSE), "")</f>
        <v/>
      </c>
      <c r="F437" s="1" t="b">
        <v>0</v>
      </c>
      <c r="H437" s="29"/>
      <c r="I437" s="29"/>
      <c r="J437" s="29"/>
      <c r="K437" s="10"/>
      <c r="L437" s="1"/>
      <c r="M437" s="1" t="b">
        <v>0</v>
      </c>
      <c r="N437" s="1"/>
      <c r="O437" s="1" t="b">
        <v>0</v>
      </c>
      <c r="P437" s="10"/>
    </row>
    <row r="438" spans="1:16">
      <c r="A438" s="29" t="str">
        <f t="shared" si="2"/>
        <v/>
      </c>
      <c r="B438" s="30"/>
      <c r="C438" s="30" t="str">
        <f>IFERROR(VLOOKUP($B438,'Router Tracking'!A438:H1435,7,FALSE), "")</f>
        <v/>
      </c>
      <c r="D438" s="30" t="str">
        <f>IFERROR(VLOOKUP($B438,'Router Tracking'!$A$3:$H$1000,6,FALSE), "")</f>
        <v/>
      </c>
      <c r="E438" s="30" t="str">
        <f>IFERROR(VLOOKUP($B438,'Router Tracking'!$A$3:$H$1000,4,FALSE), "")</f>
        <v/>
      </c>
      <c r="F438" s="1" t="b">
        <v>0</v>
      </c>
      <c r="H438" s="29"/>
      <c r="I438" s="29"/>
      <c r="J438" s="29"/>
      <c r="K438" s="10"/>
      <c r="L438" s="1"/>
      <c r="M438" s="1" t="b">
        <v>0</v>
      </c>
      <c r="N438" s="1"/>
      <c r="O438" s="1" t="b">
        <v>0</v>
      </c>
      <c r="P438" s="10"/>
    </row>
    <row r="439" spans="1:16">
      <c r="A439" s="29" t="str">
        <f t="shared" si="2"/>
        <v/>
      </c>
      <c r="B439" s="30"/>
      <c r="C439" s="30" t="str">
        <f>IFERROR(VLOOKUP($B439,'Router Tracking'!A439:H1436,7,FALSE), "")</f>
        <v/>
      </c>
      <c r="D439" s="30" t="str">
        <f>IFERROR(VLOOKUP($B439,'Router Tracking'!$A$3:$H$1000,6,FALSE), "")</f>
        <v/>
      </c>
      <c r="E439" s="30" t="str">
        <f>IFERROR(VLOOKUP($B439,'Router Tracking'!$A$3:$H$1000,4,FALSE), "")</f>
        <v/>
      </c>
      <c r="F439" s="1" t="b">
        <v>0</v>
      </c>
      <c r="H439" s="29"/>
      <c r="I439" s="29"/>
      <c r="J439" s="29"/>
      <c r="K439" s="10"/>
      <c r="L439" s="1"/>
      <c r="M439" s="1" t="b">
        <v>0</v>
      </c>
      <c r="N439" s="1"/>
      <c r="O439" s="1" t="b">
        <v>0</v>
      </c>
      <c r="P439" s="10"/>
    </row>
    <row r="440" spans="1:16">
      <c r="A440" s="29" t="str">
        <f t="shared" si="2"/>
        <v/>
      </c>
      <c r="B440" s="30"/>
      <c r="C440" s="30" t="str">
        <f>IFERROR(VLOOKUP($B440,'Router Tracking'!A440:H1437,7,FALSE), "")</f>
        <v/>
      </c>
      <c r="D440" s="30" t="str">
        <f>IFERROR(VLOOKUP($B440,'Router Tracking'!$A$3:$H$1000,6,FALSE), "")</f>
        <v/>
      </c>
      <c r="E440" s="30" t="str">
        <f>IFERROR(VLOOKUP($B440,'Router Tracking'!$A$3:$H$1000,4,FALSE), "")</f>
        <v/>
      </c>
      <c r="F440" s="1" t="b">
        <v>0</v>
      </c>
      <c r="H440" s="29"/>
      <c r="I440" s="29"/>
      <c r="J440" s="29"/>
      <c r="K440" s="10"/>
      <c r="L440" s="1"/>
      <c r="M440" s="1" t="b">
        <v>0</v>
      </c>
      <c r="N440" s="1"/>
      <c r="O440" s="1" t="b">
        <v>0</v>
      </c>
      <c r="P440" s="10"/>
    </row>
    <row r="441" spans="1:16">
      <c r="A441" s="29" t="str">
        <f t="shared" si="2"/>
        <v/>
      </c>
      <c r="B441" s="30"/>
      <c r="C441" s="30" t="str">
        <f>IFERROR(VLOOKUP($B441,'Router Tracking'!A441:H1438,7,FALSE), "")</f>
        <v/>
      </c>
      <c r="D441" s="30" t="str">
        <f>IFERROR(VLOOKUP($B441,'Router Tracking'!$A$3:$H$1000,6,FALSE), "")</f>
        <v/>
      </c>
      <c r="E441" s="30" t="str">
        <f>IFERROR(VLOOKUP($B441,'Router Tracking'!$A$3:$H$1000,4,FALSE), "")</f>
        <v/>
      </c>
      <c r="F441" s="1" t="b">
        <v>0</v>
      </c>
      <c r="H441" s="29"/>
      <c r="I441" s="29"/>
      <c r="J441" s="29"/>
      <c r="K441" s="10"/>
      <c r="L441" s="1"/>
      <c r="M441" s="1" t="b">
        <v>0</v>
      </c>
      <c r="N441" s="1"/>
      <c r="O441" s="1" t="b">
        <v>0</v>
      </c>
      <c r="P441" s="10"/>
    </row>
    <row r="442" spans="1:16">
      <c r="A442" s="29" t="str">
        <f t="shared" si="2"/>
        <v/>
      </c>
      <c r="B442" s="30"/>
      <c r="C442" s="30" t="str">
        <f>IFERROR(VLOOKUP($B442,'Router Tracking'!A442:H1439,7,FALSE), "")</f>
        <v/>
      </c>
      <c r="D442" s="30" t="str">
        <f>IFERROR(VLOOKUP($B442,'Router Tracking'!$A$3:$H$1000,6,FALSE), "")</f>
        <v/>
      </c>
      <c r="E442" s="30" t="str">
        <f>IFERROR(VLOOKUP($B442,'Router Tracking'!$A$3:$H$1000,4,FALSE), "")</f>
        <v/>
      </c>
      <c r="F442" s="1" t="b">
        <v>0</v>
      </c>
      <c r="H442" s="29"/>
      <c r="I442" s="29"/>
      <c r="J442" s="29"/>
      <c r="K442" s="10"/>
      <c r="L442" s="1"/>
      <c r="M442" s="1" t="b">
        <v>0</v>
      </c>
      <c r="N442" s="1"/>
      <c r="O442" s="1" t="b">
        <v>0</v>
      </c>
      <c r="P442" s="10"/>
    </row>
    <row r="443" spans="1:16">
      <c r="A443" s="29" t="str">
        <f t="shared" si="2"/>
        <v/>
      </c>
      <c r="B443" s="30"/>
      <c r="C443" s="30" t="str">
        <f>IFERROR(VLOOKUP($B443,'Router Tracking'!A443:H1440,7,FALSE), "")</f>
        <v/>
      </c>
      <c r="D443" s="30" t="str">
        <f>IFERROR(VLOOKUP($B443,'Router Tracking'!$A$3:$H$1000,6,FALSE), "")</f>
        <v/>
      </c>
      <c r="E443" s="30" t="str">
        <f>IFERROR(VLOOKUP($B443,'Router Tracking'!$A$3:$H$1000,4,FALSE), "")</f>
        <v/>
      </c>
      <c r="F443" s="1" t="b">
        <v>0</v>
      </c>
      <c r="H443" s="29"/>
      <c r="I443" s="29"/>
      <c r="J443" s="29"/>
      <c r="K443" s="10"/>
      <c r="L443" s="1"/>
      <c r="M443" s="1" t="b">
        <v>0</v>
      </c>
      <c r="N443" s="1"/>
      <c r="O443" s="1" t="b">
        <v>0</v>
      </c>
      <c r="P443" s="10"/>
    </row>
    <row r="444" spans="1:16">
      <c r="A444" s="29" t="str">
        <f t="shared" si="2"/>
        <v/>
      </c>
      <c r="B444" s="30"/>
      <c r="C444" s="30" t="str">
        <f>IFERROR(VLOOKUP($B444,'Router Tracking'!A444:H1441,7,FALSE), "")</f>
        <v/>
      </c>
      <c r="D444" s="30" t="str">
        <f>IFERROR(VLOOKUP($B444,'Router Tracking'!$A$3:$H$1000,6,FALSE), "")</f>
        <v/>
      </c>
      <c r="E444" s="30" t="str">
        <f>IFERROR(VLOOKUP($B444,'Router Tracking'!$A$3:$H$1000,4,FALSE), "")</f>
        <v/>
      </c>
      <c r="F444" s="1" t="b">
        <v>0</v>
      </c>
      <c r="H444" s="29"/>
      <c r="I444" s="29"/>
      <c r="J444" s="29"/>
      <c r="K444" s="10"/>
      <c r="L444" s="1"/>
      <c r="M444" s="1" t="b">
        <v>0</v>
      </c>
      <c r="N444" s="1"/>
      <c r="O444" s="1" t="b">
        <v>0</v>
      </c>
      <c r="P444" s="10"/>
    </row>
    <row r="445" spans="1:16">
      <c r="A445" s="29" t="str">
        <f t="shared" si="2"/>
        <v/>
      </c>
      <c r="B445" s="30"/>
      <c r="C445" s="30" t="str">
        <f>IFERROR(VLOOKUP($B445,'Router Tracking'!A445:H1442,7,FALSE), "")</f>
        <v/>
      </c>
      <c r="D445" s="30" t="str">
        <f>IFERROR(VLOOKUP($B445,'Router Tracking'!$A$3:$H$1000,6,FALSE), "")</f>
        <v/>
      </c>
      <c r="E445" s="30" t="str">
        <f>IFERROR(VLOOKUP($B445,'Router Tracking'!$A$3:$H$1000,4,FALSE), "")</f>
        <v/>
      </c>
      <c r="F445" s="1" t="b">
        <v>0</v>
      </c>
      <c r="H445" s="29"/>
      <c r="I445" s="29"/>
      <c r="J445" s="29"/>
      <c r="K445" s="10"/>
      <c r="L445" s="1"/>
      <c r="M445" s="1" t="b">
        <v>0</v>
      </c>
      <c r="N445" s="1"/>
      <c r="O445" s="1" t="b">
        <v>0</v>
      </c>
      <c r="P445" s="10"/>
    </row>
    <row r="446" spans="1:16">
      <c r="A446" s="29" t="str">
        <f t="shared" si="2"/>
        <v/>
      </c>
      <c r="B446" s="30"/>
      <c r="C446" s="30" t="str">
        <f>IFERROR(VLOOKUP($B446,'Router Tracking'!A446:H1443,7,FALSE), "")</f>
        <v/>
      </c>
      <c r="D446" s="30" t="str">
        <f>IFERROR(VLOOKUP($B446,'Router Tracking'!$A$3:$H$1000,6,FALSE), "")</f>
        <v/>
      </c>
      <c r="E446" s="30" t="str">
        <f>IFERROR(VLOOKUP($B446,'Router Tracking'!$A$3:$H$1000,4,FALSE), "")</f>
        <v/>
      </c>
      <c r="F446" s="1" t="b">
        <v>0</v>
      </c>
      <c r="H446" s="29"/>
      <c r="I446" s="29"/>
      <c r="J446" s="29"/>
      <c r="K446" s="10"/>
      <c r="L446" s="1"/>
      <c r="M446" s="1" t="b">
        <v>0</v>
      </c>
      <c r="N446" s="1"/>
      <c r="O446" s="1" t="b">
        <v>0</v>
      </c>
      <c r="P446" s="10"/>
    </row>
    <row r="447" spans="1:16">
      <c r="A447" s="29" t="str">
        <f t="shared" si="2"/>
        <v/>
      </c>
      <c r="B447" s="30"/>
      <c r="C447" s="30" t="str">
        <f>IFERROR(VLOOKUP($B447,'Router Tracking'!A447:H1444,7,FALSE), "")</f>
        <v/>
      </c>
      <c r="D447" s="30" t="str">
        <f>IFERROR(VLOOKUP($B447,'Router Tracking'!$A$3:$H$1000,6,FALSE), "")</f>
        <v/>
      </c>
      <c r="E447" s="30" t="str">
        <f>IFERROR(VLOOKUP($B447,'Router Tracking'!$A$3:$H$1000,4,FALSE), "")</f>
        <v/>
      </c>
      <c r="F447" s="1" t="b">
        <v>0</v>
      </c>
      <c r="H447" s="29"/>
      <c r="I447" s="29"/>
      <c r="J447" s="29"/>
      <c r="K447" s="10"/>
      <c r="L447" s="1"/>
      <c r="M447" s="1" t="b">
        <v>0</v>
      </c>
      <c r="N447" s="1"/>
      <c r="O447" s="1" t="b">
        <v>0</v>
      </c>
      <c r="P447" s="10"/>
    </row>
    <row r="448" spans="1:16">
      <c r="A448" s="29" t="str">
        <f t="shared" si="2"/>
        <v/>
      </c>
      <c r="B448" s="30"/>
      <c r="C448" s="30" t="str">
        <f>IFERROR(VLOOKUP($B448,'Router Tracking'!A448:H1445,7,FALSE), "")</f>
        <v/>
      </c>
      <c r="D448" s="30" t="str">
        <f>IFERROR(VLOOKUP($B448,'Router Tracking'!$A$3:$H$1000,6,FALSE), "")</f>
        <v/>
      </c>
      <c r="E448" s="30" t="str">
        <f>IFERROR(VLOOKUP($B448,'Router Tracking'!$A$3:$H$1000,4,FALSE), "")</f>
        <v/>
      </c>
      <c r="F448" s="1" t="b">
        <v>0</v>
      </c>
      <c r="H448" s="29"/>
      <c r="I448" s="29"/>
      <c r="J448" s="29"/>
      <c r="K448" s="10"/>
      <c r="L448" s="1"/>
      <c r="M448" s="1" t="b">
        <v>0</v>
      </c>
      <c r="N448" s="1"/>
      <c r="O448" s="1" t="b">
        <v>0</v>
      </c>
      <c r="P448" s="10"/>
    </row>
    <row r="449" spans="1:16">
      <c r="A449" s="29" t="str">
        <f t="shared" si="2"/>
        <v/>
      </c>
      <c r="B449" s="30"/>
      <c r="C449" s="30" t="str">
        <f>IFERROR(VLOOKUP($B449,'Router Tracking'!A449:H1446,7,FALSE), "")</f>
        <v/>
      </c>
      <c r="D449" s="30" t="str">
        <f>IFERROR(VLOOKUP($B449,'Router Tracking'!$A$3:$H$1000,6,FALSE), "")</f>
        <v/>
      </c>
      <c r="E449" s="30" t="str">
        <f>IFERROR(VLOOKUP($B449,'Router Tracking'!$A$3:$H$1000,4,FALSE), "")</f>
        <v/>
      </c>
      <c r="F449" s="1" t="b">
        <v>0</v>
      </c>
      <c r="H449" s="29"/>
      <c r="I449" s="29"/>
      <c r="J449" s="29"/>
      <c r="K449" s="10"/>
      <c r="L449" s="1"/>
      <c r="M449" s="1" t="b">
        <v>0</v>
      </c>
      <c r="N449" s="1"/>
      <c r="O449" s="1" t="b">
        <v>0</v>
      </c>
      <c r="P449" s="10"/>
    </row>
    <row r="450" spans="1:16">
      <c r="A450" s="29" t="str">
        <f t="shared" si="2"/>
        <v/>
      </c>
      <c r="B450" s="30"/>
      <c r="C450" s="30" t="str">
        <f>IFERROR(VLOOKUP($B450,'Router Tracking'!A450:H1447,7,FALSE), "")</f>
        <v/>
      </c>
      <c r="D450" s="30" t="str">
        <f>IFERROR(VLOOKUP($B450,'Router Tracking'!$A$3:$H$1000,6,FALSE), "")</f>
        <v/>
      </c>
      <c r="E450" s="30" t="str">
        <f>IFERROR(VLOOKUP($B450,'Router Tracking'!$A$3:$H$1000,4,FALSE), "")</f>
        <v/>
      </c>
      <c r="F450" s="1" t="b">
        <v>0</v>
      </c>
      <c r="H450" s="29"/>
      <c r="I450" s="29"/>
      <c r="J450" s="29"/>
      <c r="K450" s="10"/>
      <c r="L450" s="1"/>
      <c r="M450" s="1" t="b">
        <v>0</v>
      </c>
      <c r="N450" s="1"/>
      <c r="O450" s="1" t="b">
        <v>0</v>
      </c>
      <c r="P450" s="10"/>
    </row>
    <row r="451" spans="1:16">
      <c r="A451" s="29" t="str">
        <f t="shared" si="2"/>
        <v/>
      </c>
      <c r="B451" s="30"/>
      <c r="C451" s="30" t="str">
        <f>IFERROR(VLOOKUP($B451,'Router Tracking'!A451:H1448,7,FALSE), "")</f>
        <v/>
      </c>
      <c r="D451" s="30" t="str">
        <f>IFERROR(VLOOKUP($B451,'Router Tracking'!$A$3:$H$1000,6,FALSE), "")</f>
        <v/>
      </c>
      <c r="E451" s="30" t="str">
        <f>IFERROR(VLOOKUP($B451,'Router Tracking'!$A$3:$H$1000,4,FALSE), "")</f>
        <v/>
      </c>
      <c r="F451" s="1" t="b">
        <v>0</v>
      </c>
      <c r="H451" s="29"/>
      <c r="I451" s="29"/>
      <c r="J451" s="29"/>
      <c r="K451" s="10"/>
      <c r="L451" s="1"/>
      <c r="M451" s="1" t="b">
        <v>0</v>
      </c>
      <c r="N451" s="1"/>
      <c r="O451" s="1" t="b">
        <v>0</v>
      </c>
      <c r="P451" s="10"/>
    </row>
    <row r="452" spans="1:16">
      <c r="A452" s="29" t="str">
        <f t="shared" si="2"/>
        <v/>
      </c>
      <c r="B452" s="30"/>
      <c r="C452" s="30" t="str">
        <f>IFERROR(VLOOKUP($B452,'Router Tracking'!A452:H1449,7,FALSE), "")</f>
        <v/>
      </c>
      <c r="D452" s="30" t="str">
        <f>IFERROR(VLOOKUP($B452,'Router Tracking'!$A$3:$H$1000,6,FALSE), "")</f>
        <v/>
      </c>
      <c r="E452" s="30" t="str">
        <f>IFERROR(VLOOKUP($B452,'Router Tracking'!$A$3:$H$1000,4,FALSE), "")</f>
        <v/>
      </c>
      <c r="F452" s="1" t="b">
        <v>0</v>
      </c>
      <c r="H452" s="29"/>
      <c r="I452" s="29"/>
      <c r="J452" s="29"/>
      <c r="K452" s="10"/>
      <c r="L452" s="1"/>
      <c r="M452" s="1" t="b">
        <v>0</v>
      </c>
      <c r="N452" s="1"/>
      <c r="O452" s="1" t="b">
        <v>0</v>
      </c>
      <c r="P452" s="10"/>
    </row>
    <row r="453" spans="1:16">
      <c r="A453" s="29" t="str">
        <f t="shared" si="2"/>
        <v/>
      </c>
      <c r="B453" s="30"/>
      <c r="C453" s="30" t="str">
        <f>IFERROR(VLOOKUP($B453,'Router Tracking'!A453:H1450,7,FALSE), "")</f>
        <v/>
      </c>
      <c r="D453" s="30" t="str">
        <f>IFERROR(VLOOKUP($B453,'Router Tracking'!$A$3:$H$1000,6,FALSE), "")</f>
        <v/>
      </c>
      <c r="E453" s="30" t="str">
        <f>IFERROR(VLOOKUP($B453,'Router Tracking'!$A$3:$H$1000,4,FALSE), "")</f>
        <v/>
      </c>
      <c r="F453" s="1" t="b">
        <v>0</v>
      </c>
      <c r="H453" s="29"/>
      <c r="I453" s="29"/>
      <c r="J453" s="29"/>
      <c r="K453" s="10"/>
      <c r="L453" s="1"/>
      <c r="M453" s="1" t="b">
        <v>0</v>
      </c>
      <c r="N453" s="1"/>
      <c r="O453" s="1" t="b">
        <v>0</v>
      </c>
      <c r="P453" s="10"/>
    </row>
    <row r="454" spans="1:16">
      <c r="A454" s="29" t="str">
        <f t="shared" si="2"/>
        <v/>
      </c>
      <c r="B454" s="30"/>
      <c r="C454" s="30" t="str">
        <f>IFERROR(VLOOKUP($B454,'Router Tracking'!A454:H1451,7,FALSE), "")</f>
        <v/>
      </c>
      <c r="D454" s="30" t="str">
        <f>IFERROR(VLOOKUP($B454,'Router Tracking'!$A$3:$H$1000,6,FALSE), "")</f>
        <v/>
      </c>
      <c r="E454" s="30" t="str">
        <f>IFERROR(VLOOKUP($B454,'Router Tracking'!$A$3:$H$1000,4,FALSE), "")</f>
        <v/>
      </c>
      <c r="F454" s="1" t="b">
        <v>0</v>
      </c>
      <c r="H454" s="29"/>
      <c r="I454" s="29"/>
      <c r="J454" s="29"/>
      <c r="K454" s="10"/>
      <c r="L454" s="1"/>
      <c r="M454" s="1" t="b">
        <v>0</v>
      </c>
      <c r="N454" s="1"/>
      <c r="O454" s="1" t="b">
        <v>0</v>
      </c>
      <c r="P454" s="10"/>
    </row>
    <row r="455" spans="1:16">
      <c r="A455" s="29" t="str">
        <f t="shared" si="2"/>
        <v/>
      </c>
      <c r="B455" s="30"/>
      <c r="C455" s="30" t="str">
        <f>IFERROR(VLOOKUP($B455,'Router Tracking'!A455:H1452,7,FALSE), "")</f>
        <v/>
      </c>
      <c r="D455" s="30" t="str">
        <f>IFERROR(VLOOKUP($B455,'Router Tracking'!$A$3:$H$1000,6,FALSE), "")</f>
        <v/>
      </c>
      <c r="E455" s="30" t="str">
        <f>IFERROR(VLOOKUP($B455,'Router Tracking'!$A$3:$H$1000,4,FALSE), "")</f>
        <v/>
      </c>
      <c r="F455" s="1" t="b">
        <v>0</v>
      </c>
      <c r="H455" s="29"/>
      <c r="I455" s="29"/>
      <c r="J455" s="29"/>
      <c r="K455" s="10"/>
      <c r="L455" s="1"/>
      <c r="M455" s="1" t="b">
        <v>0</v>
      </c>
      <c r="N455" s="1"/>
      <c r="O455" s="1" t="b">
        <v>0</v>
      </c>
      <c r="P455" s="10"/>
    </row>
    <row r="456" spans="1:16">
      <c r="A456" s="29" t="str">
        <f t="shared" si="2"/>
        <v/>
      </c>
      <c r="B456" s="30"/>
      <c r="C456" s="30" t="str">
        <f>IFERROR(VLOOKUP($B456,'Router Tracking'!A456:H1453,7,FALSE), "")</f>
        <v/>
      </c>
      <c r="D456" s="30" t="str">
        <f>IFERROR(VLOOKUP($B456,'Router Tracking'!$A$3:$H$1000,6,FALSE), "")</f>
        <v/>
      </c>
      <c r="E456" s="30" t="str">
        <f>IFERROR(VLOOKUP($B456,'Router Tracking'!$A$3:$H$1000,4,FALSE), "")</f>
        <v/>
      </c>
      <c r="F456" s="1" t="b">
        <v>0</v>
      </c>
      <c r="H456" s="29"/>
      <c r="I456" s="29"/>
      <c r="J456" s="29"/>
      <c r="K456" s="10"/>
      <c r="L456" s="1"/>
      <c r="M456" s="1" t="b">
        <v>0</v>
      </c>
      <c r="N456" s="1"/>
      <c r="O456" s="1" t="b">
        <v>0</v>
      </c>
      <c r="P456" s="10"/>
    </row>
    <row r="457" spans="1:16">
      <c r="A457" s="29" t="str">
        <f t="shared" si="2"/>
        <v/>
      </c>
      <c r="B457" s="30"/>
      <c r="C457" s="30" t="str">
        <f>IFERROR(VLOOKUP($B457,'Router Tracking'!A457:H1454,7,FALSE), "")</f>
        <v/>
      </c>
      <c r="D457" s="30" t="str">
        <f>IFERROR(VLOOKUP($B457,'Router Tracking'!$A$3:$H$1000,6,FALSE), "")</f>
        <v/>
      </c>
      <c r="E457" s="30" t="str">
        <f>IFERROR(VLOOKUP($B457,'Router Tracking'!$A$3:$H$1000,4,FALSE), "")</f>
        <v/>
      </c>
      <c r="F457" s="1" t="b">
        <v>0</v>
      </c>
      <c r="H457" s="29"/>
      <c r="I457" s="29"/>
      <c r="J457" s="29"/>
      <c r="K457" s="10"/>
      <c r="L457" s="1"/>
      <c r="M457" s="1" t="b">
        <v>0</v>
      </c>
      <c r="N457" s="1"/>
      <c r="O457" s="1" t="b">
        <v>0</v>
      </c>
      <c r="P457" s="10"/>
    </row>
    <row r="458" spans="1:16">
      <c r="A458" s="29" t="str">
        <f t="shared" si="2"/>
        <v/>
      </c>
      <c r="B458" s="30"/>
      <c r="C458" s="30" t="str">
        <f>IFERROR(VLOOKUP($B458,'Router Tracking'!A458:H1455,7,FALSE), "")</f>
        <v/>
      </c>
      <c r="D458" s="30" t="str">
        <f>IFERROR(VLOOKUP($B458,'Router Tracking'!$A$3:$H$1000,6,FALSE), "")</f>
        <v/>
      </c>
      <c r="E458" s="30" t="str">
        <f>IFERROR(VLOOKUP($B458,'Router Tracking'!$A$3:$H$1000,4,FALSE), "")</f>
        <v/>
      </c>
      <c r="F458" s="1" t="b">
        <v>0</v>
      </c>
      <c r="H458" s="29"/>
      <c r="I458" s="29"/>
      <c r="J458" s="29"/>
      <c r="K458" s="10"/>
      <c r="L458" s="1"/>
      <c r="M458" s="1" t="b">
        <v>0</v>
      </c>
      <c r="N458" s="1"/>
      <c r="O458" s="1" t="b">
        <v>0</v>
      </c>
      <c r="P458" s="10"/>
    </row>
    <row r="459" spans="1:16">
      <c r="A459" s="29" t="str">
        <f t="shared" si="2"/>
        <v/>
      </c>
      <c r="B459" s="30"/>
      <c r="C459" s="30" t="str">
        <f>IFERROR(VLOOKUP($B459,'Router Tracking'!A459:H1456,7,FALSE), "")</f>
        <v/>
      </c>
      <c r="D459" s="30" t="str">
        <f>IFERROR(VLOOKUP($B459,'Router Tracking'!$A$3:$H$1000,6,FALSE), "")</f>
        <v/>
      </c>
      <c r="E459" s="30" t="str">
        <f>IFERROR(VLOOKUP($B459,'Router Tracking'!$A$3:$H$1000,4,FALSE), "")</f>
        <v/>
      </c>
      <c r="F459" s="1" t="b">
        <v>0</v>
      </c>
      <c r="H459" s="29"/>
      <c r="I459" s="29"/>
      <c r="J459" s="29"/>
      <c r="K459" s="10"/>
      <c r="L459" s="1"/>
      <c r="M459" s="1" t="b">
        <v>0</v>
      </c>
      <c r="N459" s="1"/>
      <c r="O459" s="1" t="b">
        <v>0</v>
      </c>
      <c r="P459" s="10"/>
    </row>
    <row r="460" spans="1:16">
      <c r="A460" s="29" t="str">
        <f t="shared" si="2"/>
        <v/>
      </c>
      <c r="B460" s="30"/>
      <c r="C460" s="30" t="str">
        <f>IFERROR(VLOOKUP($B460,'Router Tracking'!A460:H1457,7,FALSE), "")</f>
        <v/>
      </c>
      <c r="D460" s="30" t="str">
        <f>IFERROR(VLOOKUP($B460,'Router Tracking'!$A$3:$H$1000,6,FALSE), "")</f>
        <v/>
      </c>
      <c r="E460" s="30" t="str">
        <f>IFERROR(VLOOKUP($B460,'Router Tracking'!$A$3:$H$1000,4,FALSE), "")</f>
        <v/>
      </c>
      <c r="F460" s="1" t="b">
        <v>0</v>
      </c>
      <c r="H460" s="29"/>
      <c r="I460" s="29"/>
      <c r="J460" s="29"/>
      <c r="K460" s="10"/>
      <c r="L460" s="1"/>
      <c r="M460" s="1" t="b">
        <v>0</v>
      </c>
      <c r="N460" s="1"/>
      <c r="O460" s="1" t="b">
        <v>0</v>
      </c>
      <c r="P460" s="10"/>
    </row>
    <row r="461" spans="1:16">
      <c r="A461" s="29" t="str">
        <f t="shared" si="2"/>
        <v/>
      </c>
      <c r="B461" s="30"/>
      <c r="C461" s="30" t="str">
        <f>IFERROR(VLOOKUP($B461,'Router Tracking'!A461:H1458,7,FALSE), "")</f>
        <v/>
      </c>
      <c r="D461" s="30" t="str">
        <f>IFERROR(VLOOKUP($B461,'Router Tracking'!$A$3:$H$1000,6,FALSE), "")</f>
        <v/>
      </c>
      <c r="E461" s="30" t="str">
        <f>IFERROR(VLOOKUP($B461,'Router Tracking'!$A$3:$H$1000,4,FALSE), "")</f>
        <v/>
      </c>
      <c r="F461" s="1" t="b">
        <v>0</v>
      </c>
      <c r="H461" s="29"/>
      <c r="I461" s="29"/>
      <c r="J461" s="29"/>
      <c r="K461" s="10"/>
      <c r="L461" s="1"/>
      <c r="M461" s="1" t="b">
        <v>0</v>
      </c>
      <c r="N461" s="1"/>
      <c r="O461" s="1" t="b">
        <v>0</v>
      </c>
      <c r="P461" s="10"/>
    </row>
    <row r="462" spans="1:16">
      <c r="A462" s="29" t="str">
        <f t="shared" si="2"/>
        <v/>
      </c>
      <c r="B462" s="30"/>
      <c r="C462" s="30" t="str">
        <f>IFERROR(VLOOKUP($B462,'Router Tracking'!A462:H1459,7,FALSE), "")</f>
        <v/>
      </c>
      <c r="D462" s="30" t="str">
        <f>IFERROR(VLOOKUP($B462,'Router Tracking'!$A$3:$H$1000,6,FALSE), "")</f>
        <v/>
      </c>
      <c r="E462" s="30" t="str">
        <f>IFERROR(VLOOKUP($B462,'Router Tracking'!$A$3:$H$1000,4,FALSE), "")</f>
        <v/>
      </c>
      <c r="F462" s="1" t="b">
        <v>0</v>
      </c>
      <c r="H462" s="29"/>
      <c r="I462" s="29"/>
      <c r="J462" s="29"/>
      <c r="K462" s="10"/>
      <c r="L462" s="1"/>
      <c r="M462" s="1" t="b">
        <v>0</v>
      </c>
      <c r="N462" s="1"/>
      <c r="O462" s="1" t="b">
        <v>0</v>
      </c>
      <c r="P462" s="10"/>
    </row>
    <row r="463" spans="1:16">
      <c r="A463" s="29" t="str">
        <f t="shared" si="2"/>
        <v/>
      </c>
      <c r="B463" s="30"/>
      <c r="C463" s="30" t="str">
        <f>IFERROR(VLOOKUP($B463,'Router Tracking'!A463:H1460,7,FALSE), "")</f>
        <v/>
      </c>
      <c r="D463" s="30" t="str">
        <f>IFERROR(VLOOKUP($B463,'Router Tracking'!$A$3:$H$1000,6,FALSE), "")</f>
        <v/>
      </c>
      <c r="E463" s="30" t="str">
        <f>IFERROR(VLOOKUP($B463,'Router Tracking'!$A$3:$H$1000,4,FALSE), "")</f>
        <v/>
      </c>
      <c r="F463" s="1" t="b">
        <v>0</v>
      </c>
      <c r="H463" s="29"/>
      <c r="I463" s="29"/>
      <c r="J463" s="29"/>
      <c r="K463" s="10"/>
      <c r="L463" s="1"/>
      <c r="M463" s="1" t="b">
        <v>0</v>
      </c>
      <c r="N463" s="1"/>
      <c r="O463" s="1" t="b">
        <v>0</v>
      </c>
      <c r="P463" s="10"/>
    </row>
    <row r="464" spans="1:16">
      <c r="A464" s="29" t="str">
        <f t="shared" si="2"/>
        <v/>
      </c>
      <c r="B464" s="30"/>
      <c r="C464" s="30" t="str">
        <f>IFERROR(VLOOKUP($B464,'Router Tracking'!A464:H1461,7,FALSE), "")</f>
        <v/>
      </c>
      <c r="D464" s="30" t="str">
        <f>IFERROR(VLOOKUP($B464,'Router Tracking'!$A$3:$H$1000,6,FALSE), "")</f>
        <v/>
      </c>
      <c r="E464" s="30" t="str">
        <f>IFERROR(VLOOKUP($B464,'Router Tracking'!$A$3:$H$1000,4,FALSE), "")</f>
        <v/>
      </c>
      <c r="F464" s="1" t="b">
        <v>0</v>
      </c>
      <c r="H464" s="29"/>
      <c r="I464" s="29"/>
      <c r="J464" s="29"/>
      <c r="K464" s="10"/>
      <c r="L464" s="1"/>
      <c r="M464" s="1" t="b">
        <v>0</v>
      </c>
      <c r="N464" s="1"/>
      <c r="O464" s="1" t="b">
        <v>0</v>
      </c>
      <c r="P464" s="10"/>
    </row>
    <row r="465" spans="1:16">
      <c r="A465" s="29" t="str">
        <f t="shared" si="2"/>
        <v/>
      </c>
      <c r="B465" s="30"/>
      <c r="C465" s="30" t="str">
        <f>IFERROR(VLOOKUP($B465,'Router Tracking'!A465:H1462,7,FALSE), "")</f>
        <v/>
      </c>
      <c r="D465" s="30" t="str">
        <f>IFERROR(VLOOKUP($B465,'Router Tracking'!$A$3:$H$1000,6,FALSE), "")</f>
        <v/>
      </c>
      <c r="E465" s="30" t="str">
        <f>IFERROR(VLOOKUP($B465,'Router Tracking'!$A$3:$H$1000,4,FALSE), "")</f>
        <v/>
      </c>
      <c r="F465" s="1" t="b">
        <v>0</v>
      </c>
      <c r="H465" s="29"/>
      <c r="I465" s="29"/>
      <c r="J465" s="29"/>
      <c r="K465" s="10"/>
      <c r="L465" s="1"/>
      <c r="M465" s="1" t="b">
        <v>0</v>
      </c>
      <c r="N465" s="1"/>
      <c r="O465" s="1" t="b">
        <v>0</v>
      </c>
      <c r="P465" s="10"/>
    </row>
    <row r="466" spans="1:16">
      <c r="A466" s="29" t="str">
        <f t="shared" si="2"/>
        <v/>
      </c>
      <c r="B466" s="30"/>
      <c r="C466" s="30" t="str">
        <f>IFERROR(VLOOKUP($B466,'Router Tracking'!A466:H1463,7,FALSE), "")</f>
        <v/>
      </c>
      <c r="D466" s="30" t="str">
        <f>IFERROR(VLOOKUP($B466,'Router Tracking'!$A$3:$H$1000,6,FALSE), "")</f>
        <v/>
      </c>
      <c r="E466" s="30" t="str">
        <f>IFERROR(VLOOKUP($B466,'Router Tracking'!$A$3:$H$1000,4,FALSE), "")</f>
        <v/>
      </c>
      <c r="F466" s="1" t="b">
        <v>0</v>
      </c>
      <c r="H466" s="29"/>
      <c r="I466" s="29"/>
      <c r="J466" s="29"/>
      <c r="K466" s="10"/>
      <c r="L466" s="1"/>
      <c r="M466" s="1" t="b">
        <v>0</v>
      </c>
      <c r="N466" s="1"/>
      <c r="O466" s="1" t="b">
        <v>0</v>
      </c>
      <c r="P466" s="10"/>
    </row>
    <row r="467" spans="1:16">
      <c r="A467" s="29" t="str">
        <f t="shared" si="2"/>
        <v/>
      </c>
      <c r="B467" s="30"/>
      <c r="C467" s="30" t="str">
        <f>IFERROR(VLOOKUP($B467,'Router Tracking'!A467:H1464,7,FALSE), "")</f>
        <v/>
      </c>
      <c r="D467" s="30" t="str">
        <f>IFERROR(VLOOKUP($B467,'Router Tracking'!$A$3:$H$1000,6,FALSE), "")</f>
        <v/>
      </c>
      <c r="E467" s="30" t="str">
        <f>IFERROR(VLOOKUP($B467,'Router Tracking'!$A$3:$H$1000,4,FALSE), "")</f>
        <v/>
      </c>
      <c r="F467" s="1" t="b">
        <v>0</v>
      </c>
      <c r="H467" s="29"/>
      <c r="I467" s="29"/>
      <c r="J467" s="29"/>
      <c r="K467" s="10"/>
      <c r="L467" s="1"/>
      <c r="M467" s="1" t="b">
        <v>0</v>
      </c>
      <c r="N467" s="1"/>
      <c r="O467" s="1" t="b">
        <v>0</v>
      </c>
      <c r="P467" s="10"/>
    </row>
    <row r="468" spans="1:16">
      <c r="A468" s="29" t="str">
        <f t="shared" si="2"/>
        <v/>
      </c>
      <c r="B468" s="30"/>
      <c r="C468" s="30" t="str">
        <f>IFERROR(VLOOKUP($B468,'Router Tracking'!A468:H1465,7,FALSE), "")</f>
        <v/>
      </c>
      <c r="D468" s="30" t="str">
        <f>IFERROR(VLOOKUP($B468,'Router Tracking'!$A$3:$H$1000,6,FALSE), "")</f>
        <v/>
      </c>
      <c r="E468" s="30" t="str">
        <f>IFERROR(VLOOKUP($B468,'Router Tracking'!$A$3:$H$1000,4,FALSE), "")</f>
        <v/>
      </c>
      <c r="F468" s="1" t="b">
        <v>0</v>
      </c>
      <c r="H468" s="29"/>
      <c r="I468" s="29"/>
      <c r="J468" s="29"/>
      <c r="K468" s="10"/>
      <c r="L468" s="1"/>
      <c r="M468" s="1" t="b">
        <v>0</v>
      </c>
      <c r="N468" s="1"/>
      <c r="O468" s="1" t="b">
        <v>0</v>
      </c>
      <c r="P468" s="10"/>
    </row>
    <row r="469" spans="1:16">
      <c r="A469" s="29" t="str">
        <f t="shared" si="2"/>
        <v/>
      </c>
      <c r="B469" s="30"/>
      <c r="C469" s="30" t="str">
        <f>IFERROR(VLOOKUP($B469,'Router Tracking'!A469:H1466,7,FALSE), "")</f>
        <v/>
      </c>
      <c r="D469" s="30" t="str">
        <f>IFERROR(VLOOKUP($B469,'Router Tracking'!$A$3:$H$1000,6,FALSE), "")</f>
        <v/>
      </c>
      <c r="E469" s="30" t="str">
        <f>IFERROR(VLOOKUP($B469,'Router Tracking'!$A$3:$H$1000,4,FALSE), "")</f>
        <v/>
      </c>
      <c r="F469" s="1" t="b">
        <v>0</v>
      </c>
      <c r="H469" s="29"/>
      <c r="I469" s="29"/>
      <c r="J469" s="29"/>
      <c r="K469" s="10"/>
      <c r="L469" s="1"/>
      <c r="M469" s="1" t="b">
        <v>0</v>
      </c>
      <c r="N469" s="1"/>
      <c r="O469" s="1" t="b">
        <v>0</v>
      </c>
      <c r="P469" s="10"/>
    </row>
    <row r="470" spans="1:16">
      <c r="A470" s="29" t="str">
        <f t="shared" si="2"/>
        <v/>
      </c>
      <c r="B470" s="30"/>
      <c r="C470" s="30" t="str">
        <f>IFERROR(VLOOKUP($B470,'Router Tracking'!A470:H1467,7,FALSE), "")</f>
        <v/>
      </c>
      <c r="D470" s="30" t="str">
        <f>IFERROR(VLOOKUP($B470,'Router Tracking'!$A$3:$H$1000,6,FALSE), "")</f>
        <v/>
      </c>
      <c r="E470" s="30" t="str">
        <f>IFERROR(VLOOKUP($B470,'Router Tracking'!$A$3:$H$1000,4,FALSE), "")</f>
        <v/>
      </c>
      <c r="F470" s="1" t="b">
        <v>0</v>
      </c>
      <c r="H470" s="29"/>
      <c r="I470" s="29"/>
      <c r="J470" s="29"/>
      <c r="K470" s="10"/>
      <c r="L470" s="1"/>
      <c r="M470" s="1" t="b">
        <v>0</v>
      </c>
      <c r="N470" s="1"/>
      <c r="O470" s="1" t="b">
        <v>0</v>
      </c>
      <c r="P470" s="10"/>
    </row>
    <row r="471" spans="1:16">
      <c r="A471" s="29" t="str">
        <f t="shared" si="2"/>
        <v/>
      </c>
      <c r="B471" s="30"/>
      <c r="C471" s="30" t="str">
        <f>IFERROR(VLOOKUP($B471,'Router Tracking'!A471:H1468,7,FALSE), "")</f>
        <v/>
      </c>
      <c r="D471" s="30" t="str">
        <f>IFERROR(VLOOKUP($B471,'Router Tracking'!$A$3:$H$1000,6,FALSE), "")</f>
        <v/>
      </c>
      <c r="E471" s="30" t="str">
        <f>IFERROR(VLOOKUP($B471,'Router Tracking'!$A$3:$H$1000,4,FALSE), "")</f>
        <v/>
      </c>
      <c r="F471" s="1" t="b">
        <v>0</v>
      </c>
      <c r="H471" s="29"/>
      <c r="I471" s="29"/>
      <c r="J471" s="29"/>
      <c r="K471" s="10"/>
      <c r="L471" s="1"/>
      <c r="M471" s="1" t="b">
        <v>0</v>
      </c>
      <c r="N471" s="1"/>
      <c r="O471" s="1" t="b">
        <v>0</v>
      </c>
      <c r="P471" s="10"/>
    </row>
    <row r="472" spans="1:16">
      <c r="A472" s="29" t="str">
        <f t="shared" si="2"/>
        <v/>
      </c>
      <c r="B472" s="30"/>
      <c r="C472" s="30" t="str">
        <f>IFERROR(VLOOKUP($B472,'Router Tracking'!A472:H1469,7,FALSE), "")</f>
        <v/>
      </c>
      <c r="D472" s="30" t="str">
        <f>IFERROR(VLOOKUP($B472,'Router Tracking'!$A$3:$H$1000,6,FALSE), "")</f>
        <v/>
      </c>
      <c r="E472" s="30" t="str">
        <f>IFERROR(VLOOKUP($B472,'Router Tracking'!$A$3:$H$1000,4,FALSE), "")</f>
        <v/>
      </c>
      <c r="F472" s="1" t="b">
        <v>0</v>
      </c>
      <c r="H472" s="29"/>
      <c r="I472" s="29"/>
      <c r="J472" s="29"/>
      <c r="K472" s="10"/>
      <c r="L472" s="1"/>
      <c r="M472" s="1" t="b">
        <v>0</v>
      </c>
      <c r="N472" s="1"/>
      <c r="O472" s="1" t="b">
        <v>0</v>
      </c>
      <c r="P472" s="10"/>
    </row>
    <row r="473" spans="1:16">
      <c r="A473" s="29" t="str">
        <f t="shared" si="2"/>
        <v/>
      </c>
      <c r="B473" s="30"/>
      <c r="C473" s="30" t="str">
        <f>IFERROR(VLOOKUP($B473,'Router Tracking'!A473:H1470,7,FALSE), "")</f>
        <v/>
      </c>
      <c r="D473" s="30" t="str">
        <f>IFERROR(VLOOKUP($B473,'Router Tracking'!$A$3:$H$1000,6,FALSE), "")</f>
        <v/>
      </c>
      <c r="E473" s="30" t="str">
        <f>IFERROR(VLOOKUP($B473,'Router Tracking'!$A$3:$H$1000,4,FALSE), "")</f>
        <v/>
      </c>
      <c r="F473" s="1" t="b">
        <v>0</v>
      </c>
      <c r="H473" s="29"/>
      <c r="I473" s="29"/>
      <c r="J473" s="29"/>
      <c r="K473" s="10"/>
      <c r="L473" s="1"/>
      <c r="M473" s="1" t="b">
        <v>0</v>
      </c>
      <c r="N473" s="1"/>
      <c r="O473" s="1" t="b">
        <v>0</v>
      </c>
      <c r="P473" s="10"/>
    </row>
    <row r="474" spans="1:16">
      <c r="A474" s="29" t="str">
        <f t="shared" si="2"/>
        <v/>
      </c>
      <c r="B474" s="30"/>
      <c r="C474" s="30" t="str">
        <f>IFERROR(VLOOKUP($B474,'Router Tracking'!A474:H1471,7,FALSE), "")</f>
        <v/>
      </c>
      <c r="D474" s="30" t="str">
        <f>IFERROR(VLOOKUP($B474,'Router Tracking'!$A$3:$H$1000,6,FALSE), "")</f>
        <v/>
      </c>
      <c r="E474" s="30" t="str">
        <f>IFERROR(VLOOKUP($B474,'Router Tracking'!$A$3:$H$1000,4,FALSE), "")</f>
        <v/>
      </c>
      <c r="F474" s="1" t="b">
        <v>0</v>
      </c>
      <c r="H474" s="29"/>
      <c r="I474" s="29"/>
      <c r="J474" s="29"/>
      <c r="K474" s="10"/>
      <c r="L474" s="1"/>
      <c r="M474" s="1" t="b">
        <v>0</v>
      </c>
      <c r="N474" s="1"/>
      <c r="O474" s="1" t="b">
        <v>0</v>
      </c>
      <c r="P474" s="10"/>
    </row>
    <row r="475" spans="1:16">
      <c r="A475" s="29" t="str">
        <f t="shared" si="2"/>
        <v/>
      </c>
      <c r="B475" s="30"/>
      <c r="C475" s="30" t="str">
        <f>IFERROR(VLOOKUP($B475,'Router Tracking'!A475:H1472,7,FALSE), "")</f>
        <v/>
      </c>
      <c r="D475" s="30" t="str">
        <f>IFERROR(VLOOKUP($B475,'Router Tracking'!$A$3:$H$1000,6,FALSE), "")</f>
        <v/>
      </c>
      <c r="E475" s="30" t="str">
        <f>IFERROR(VLOOKUP($B475,'Router Tracking'!$A$3:$H$1000,4,FALSE), "")</f>
        <v/>
      </c>
      <c r="F475" s="1" t="b">
        <v>0</v>
      </c>
      <c r="H475" s="29"/>
      <c r="I475" s="29"/>
      <c r="J475" s="29"/>
      <c r="K475" s="10"/>
      <c r="L475" s="1"/>
      <c r="M475" s="1" t="b">
        <v>0</v>
      </c>
      <c r="N475" s="1"/>
      <c r="O475" s="1" t="b">
        <v>0</v>
      </c>
      <c r="P475" s="10"/>
    </row>
    <row r="476" spans="1:16">
      <c r="A476" s="29" t="str">
        <f t="shared" si="2"/>
        <v/>
      </c>
      <c r="B476" s="30"/>
      <c r="C476" s="30" t="str">
        <f>IFERROR(VLOOKUP($B476,'Router Tracking'!A476:H1473,7,FALSE), "")</f>
        <v/>
      </c>
      <c r="D476" s="30" t="str">
        <f>IFERROR(VLOOKUP($B476,'Router Tracking'!$A$3:$H$1000,6,FALSE), "")</f>
        <v/>
      </c>
      <c r="E476" s="30" t="str">
        <f>IFERROR(VLOOKUP($B476,'Router Tracking'!$A$3:$H$1000,4,FALSE), "")</f>
        <v/>
      </c>
      <c r="F476" s="1" t="b">
        <v>0</v>
      </c>
      <c r="H476" s="29"/>
      <c r="I476" s="29"/>
      <c r="J476" s="29"/>
      <c r="K476" s="10"/>
      <c r="L476" s="1"/>
      <c r="M476" s="1" t="b">
        <v>0</v>
      </c>
      <c r="N476" s="1"/>
      <c r="O476" s="1" t="b">
        <v>0</v>
      </c>
      <c r="P476" s="10"/>
    </row>
    <row r="477" spans="1:16">
      <c r="A477" s="29" t="str">
        <f t="shared" si="2"/>
        <v/>
      </c>
      <c r="B477" s="30"/>
      <c r="C477" s="30" t="str">
        <f>IFERROR(VLOOKUP($B477,'Router Tracking'!A477:H1474,7,FALSE), "")</f>
        <v/>
      </c>
      <c r="D477" s="30" t="str">
        <f>IFERROR(VLOOKUP($B477,'Router Tracking'!$A$3:$H$1000,6,FALSE), "")</f>
        <v/>
      </c>
      <c r="E477" s="30" t="str">
        <f>IFERROR(VLOOKUP($B477,'Router Tracking'!$A$3:$H$1000,4,FALSE), "")</f>
        <v/>
      </c>
      <c r="F477" s="1" t="b">
        <v>0</v>
      </c>
      <c r="H477" s="29"/>
      <c r="I477" s="29"/>
      <c r="J477" s="29"/>
      <c r="K477" s="10"/>
      <c r="L477" s="1"/>
      <c r="M477" s="1" t="b">
        <v>0</v>
      </c>
      <c r="N477" s="1"/>
      <c r="O477" s="1" t="b">
        <v>0</v>
      </c>
      <c r="P477" s="10"/>
    </row>
    <row r="478" spans="1:16">
      <c r="A478" s="29" t="str">
        <f t="shared" si="2"/>
        <v/>
      </c>
      <c r="B478" s="30"/>
      <c r="C478" s="30" t="str">
        <f>IFERROR(VLOOKUP($B478,'Router Tracking'!A478:H1475,7,FALSE), "")</f>
        <v/>
      </c>
      <c r="D478" s="30" t="str">
        <f>IFERROR(VLOOKUP($B478,'Router Tracking'!$A$3:$H$1000,6,FALSE), "")</f>
        <v/>
      </c>
      <c r="E478" s="30" t="str">
        <f>IFERROR(VLOOKUP($B478,'Router Tracking'!$A$3:$H$1000,4,FALSE), "")</f>
        <v/>
      </c>
      <c r="F478" s="1" t="b">
        <v>0</v>
      </c>
      <c r="H478" s="29"/>
      <c r="I478" s="29"/>
      <c r="J478" s="29"/>
      <c r="K478" s="10"/>
      <c r="L478" s="1"/>
      <c r="M478" s="1" t="b">
        <v>0</v>
      </c>
      <c r="N478" s="1"/>
      <c r="O478" s="1" t="b">
        <v>0</v>
      </c>
      <c r="P478" s="10"/>
    </row>
    <row r="479" spans="1:16">
      <c r="A479" s="29" t="str">
        <f t="shared" si="2"/>
        <v/>
      </c>
      <c r="B479" s="30"/>
      <c r="C479" s="30" t="str">
        <f>IFERROR(VLOOKUP($B479,'Router Tracking'!A479:H1476,7,FALSE), "")</f>
        <v/>
      </c>
      <c r="D479" s="30" t="str">
        <f>IFERROR(VLOOKUP($B479,'Router Tracking'!$A$3:$H$1000,6,FALSE), "")</f>
        <v/>
      </c>
      <c r="E479" s="30" t="str">
        <f>IFERROR(VLOOKUP($B479,'Router Tracking'!$A$3:$H$1000,4,FALSE), "")</f>
        <v/>
      </c>
      <c r="F479" s="1" t="b">
        <v>0</v>
      </c>
      <c r="H479" s="29"/>
      <c r="I479" s="29"/>
      <c r="J479" s="29"/>
      <c r="K479" s="10"/>
      <c r="L479" s="1"/>
      <c r="M479" s="1" t="b">
        <v>0</v>
      </c>
      <c r="N479" s="1"/>
      <c r="O479" s="1" t="b">
        <v>0</v>
      </c>
      <c r="P479" s="10"/>
    </row>
    <row r="480" spans="1:16">
      <c r="A480" s="29" t="str">
        <f t="shared" si="2"/>
        <v/>
      </c>
      <c r="B480" s="30"/>
      <c r="C480" s="30" t="str">
        <f>IFERROR(VLOOKUP($B480,'Router Tracking'!A480:H1477,7,FALSE), "")</f>
        <v/>
      </c>
      <c r="D480" s="30" t="str">
        <f>IFERROR(VLOOKUP($B480,'Router Tracking'!$A$3:$H$1000,6,FALSE), "")</f>
        <v/>
      </c>
      <c r="E480" s="30" t="str">
        <f>IFERROR(VLOOKUP($B480,'Router Tracking'!$A$3:$H$1000,4,FALSE), "")</f>
        <v/>
      </c>
      <c r="F480" s="1" t="b">
        <v>0</v>
      </c>
      <c r="H480" s="29"/>
      <c r="I480" s="29"/>
      <c r="J480" s="29"/>
      <c r="K480" s="10"/>
      <c r="L480" s="1"/>
      <c r="M480" s="1" t="b">
        <v>0</v>
      </c>
      <c r="N480" s="1"/>
      <c r="O480" s="1" t="b">
        <v>0</v>
      </c>
      <c r="P480" s="10"/>
    </row>
    <row r="481" spans="1:16">
      <c r="A481" s="29" t="str">
        <f t="shared" si="2"/>
        <v/>
      </c>
      <c r="B481" s="30"/>
      <c r="C481" s="30" t="str">
        <f>IFERROR(VLOOKUP($B481,'Router Tracking'!A481:H1478,7,FALSE), "")</f>
        <v/>
      </c>
      <c r="D481" s="30" t="str">
        <f>IFERROR(VLOOKUP($B481,'Router Tracking'!$A$3:$H$1000,6,FALSE), "")</f>
        <v/>
      </c>
      <c r="E481" s="30" t="str">
        <f>IFERROR(VLOOKUP($B481,'Router Tracking'!$A$3:$H$1000,4,FALSE), "")</f>
        <v/>
      </c>
      <c r="F481" s="1" t="b">
        <v>0</v>
      </c>
      <c r="H481" s="29"/>
      <c r="I481" s="29"/>
      <c r="J481" s="29"/>
      <c r="K481" s="10"/>
      <c r="L481" s="1"/>
      <c r="M481" s="1" t="b">
        <v>0</v>
      </c>
      <c r="N481" s="1"/>
      <c r="O481" s="1" t="b">
        <v>0</v>
      </c>
      <c r="P481" s="10"/>
    </row>
    <row r="482" spans="1:16">
      <c r="A482" s="29" t="str">
        <f t="shared" si="2"/>
        <v/>
      </c>
      <c r="B482" s="30"/>
      <c r="C482" s="30" t="str">
        <f>IFERROR(VLOOKUP($B482,'Router Tracking'!A482:H1479,7,FALSE), "")</f>
        <v/>
      </c>
      <c r="D482" s="30" t="str">
        <f>IFERROR(VLOOKUP($B482,'Router Tracking'!$A$3:$H$1000,6,FALSE), "")</f>
        <v/>
      </c>
      <c r="E482" s="30" t="str">
        <f>IFERROR(VLOOKUP($B482,'Router Tracking'!$A$3:$H$1000,4,FALSE), "")</f>
        <v/>
      </c>
      <c r="F482" s="1" t="b">
        <v>0</v>
      </c>
      <c r="H482" s="29"/>
      <c r="I482" s="29"/>
      <c r="J482" s="29"/>
      <c r="K482" s="10"/>
      <c r="L482" s="1"/>
      <c r="M482" s="1" t="b">
        <v>0</v>
      </c>
      <c r="N482" s="1"/>
      <c r="O482" s="1" t="b">
        <v>0</v>
      </c>
      <c r="P482" s="10"/>
    </row>
    <row r="483" spans="1:16">
      <c r="A483" s="29" t="str">
        <f t="shared" si="2"/>
        <v/>
      </c>
      <c r="B483" s="30"/>
      <c r="C483" s="30" t="str">
        <f>IFERROR(VLOOKUP($B483,'Router Tracking'!A483:H1480,7,FALSE), "")</f>
        <v/>
      </c>
      <c r="D483" s="30" t="str">
        <f>IFERROR(VLOOKUP($B483,'Router Tracking'!$A$3:$H$1000,6,FALSE), "")</f>
        <v/>
      </c>
      <c r="E483" s="30" t="str">
        <f>IFERROR(VLOOKUP($B483,'Router Tracking'!$A$3:$H$1000,4,FALSE), "")</f>
        <v/>
      </c>
      <c r="F483" s="1" t="b">
        <v>0</v>
      </c>
      <c r="H483" s="29"/>
      <c r="I483" s="29"/>
      <c r="J483" s="29"/>
      <c r="K483" s="10"/>
      <c r="L483" s="1"/>
      <c r="M483" s="1" t="b">
        <v>0</v>
      </c>
      <c r="N483" s="1"/>
      <c r="O483" s="1" t="b">
        <v>0</v>
      </c>
      <c r="P483" s="10"/>
    </row>
    <row r="484" spans="1:16">
      <c r="A484" s="29" t="str">
        <f t="shared" si="2"/>
        <v/>
      </c>
      <c r="B484" s="30"/>
      <c r="C484" s="30" t="str">
        <f>IFERROR(VLOOKUP($B484,'Router Tracking'!A484:H1481,7,FALSE), "")</f>
        <v/>
      </c>
      <c r="D484" s="30" t="str">
        <f>IFERROR(VLOOKUP($B484,'Router Tracking'!$A$3:$H$1000,6,FALSE), "")</f>
        <v/>
      </c>
      <c r="E484" s="30" t="str">
        <f>IFERROR(VLOOKUP($B484,'Router Tracking'!$A$3:$H$1000,4,FALSE), "")</f>
        <v/>
      </c>
      <c r="F484" s="1" t="b">
        <v>0</v>
      </c>
      <c r="H484" s="29"/>
      <c r="I484" s="29"/>
      <c r="J484" s="29"/>
      <c r="K484" s="10"/>
      <c r="L484" s="1"/>
      <c r="M484" s="1" t="b">
        <v>0</v>
      </c>
      <c r="N484" s="1"/>
      <c r="O484" s="1" t="b">
        <v>0</v>
      </c>
      <c r="P484" s="10"/>
    </row>
    <row r="485" spans="1:16">
      <c r="A485" s="29" t="str">
        <f t="shared" si="2"/>
        <v/>
      </c>
      <c r="B485" s="30"/>
      <c r="C485" s="30" t="str">
        <f>IFERROR(VLOOKUP($B485,'Router Tracking'!A485:H1482,7,FALSE), "")</f>
        <v/>
      </c>
      <c r="D485" s="30" t="str">
        <f>IFERROR(VLOOKUP($B485,'Router Tracking'!$A$3:$H$1000,6,FALSE), "")</f>
        <v/>
      </c>
      <c r="E485" s="30" t="str">
        <f>IFERROR(VLOOKUP($B485,'Router Tracking'!$A$3:$H$1000,4,FALSE), "")</f>
        <v/>
      </c>
      <c r="F485" s="1" t="b">
        <v>0</v>
      </c>
      <c r="H485" s="29"/>
      <c r="I485" s="29"/>
      <c r="J485" s="29"/>
      <c r="K485" s="10"/>
      <c r="L485" s="1"/>
      <c r="M485" s="1" t="b">
        <v>0</v>
      </c>
      <c r="N485" s="1"/>
      <c r="O485" s="1" t="b">
        <v>0</v>
      </c>
      <c r="P485" s="10"/>
    </row>
    <row r="486" spans="1:16">
      <c r="A486" s="29" t="str">
        <f t="shared" si="2"/>
        <v/>
      </c>
      <c r="B486" s="30"/>
      <c r="C486" s="30" t="str">
        <f>IFERROR(VLOOKUP($B486,'Router Tracking'!A486:H1483,7,FALSE), "")</f>
        <v/>
      </c>
      <c r="D486" s="30" t="str">
        <f>IFERROR(VLOOKUP($B486,'Router Tracking'!$A$3:$H$1000,6,FALSE), "")</f>
        <v/>
      </c>
      <c r="E486" s="30" t="str">
        <f>IFERROR(VLOOKUP($B486,'Router Tracking'!$A$3:$H$1000,4,FALSE), "")</f>
        <v/>
      </c>
      <c r="F486" s="1" t="b">
        <v>0</v>
      </c>
      <c r="H486" s="29"/>
      <c r="I486" s="29"/>
      <c r="J486" s="29"/>
      <c r="K486" s="10"/>
      <c r="L486" s="1"/>
      <c r="M486" s="1" t="b">
        <v>0</v>
      </c>
      <c r="N486" s="1"/>
      <c r="O486" s="1" t="b">
        <v>0</v>
      </c>
      <c r="P486" s="10"/>
    </row>
    <row r="487" spans="1:16">
      <c r="A487" s="29" t="str">
        <f t="shared" si="2"/>
        <v/>
      </c>
      <c r="B487" s="30"/>
      <c r="C487" s="30" t="str">
        <f>IFERROR(VLOOKUP($B487,'Router Tracking'!A487:H1484,7,FALSE), "")</f>
        <v/>
      </c>
      <c r="D487" s="30" t="str">
        <f>IFERROR(VLOOKUP($B487,'Router Tracking'!$A$3:$H$1000,6,FALSE), "")</f>
        <v/>
      </c>
      <c r="E487" s="30" t="str">
        <f>IFERROR(VLOOKUP($B487,'Router Tracking'!$A$3:$H$1000,4,FALSE), "")</f>
        <v/>
      </c>
      <c r="F487" s="1" t="b">
        <v>0</v>
      </c>
      <c r="H487" s="29"/>
      <c r="I487" s="29"/>
      <c r="J487" s="29"/>
      <c r="K487" s="10"/>
      <c r="L487" s="1"/>
      <c r="M487" s="1" t="b">
        <v>0</v>
      </c>
      <c r="N487" s="1"/>
      <c r="O487" s="1" t="b">
        <v>0</v>
      </c>
      <c r="P487" s="10"/>
    </row>
    <row r="488" spans="1:16">
      <c r="A488" s="29" t="str">
        <f t="shared" si="2"/>
        <v/>
      </c>
      <c r="B488" s="30"/>
      <c r="C488" s="30" t="str">
        <f>IFERROR(VLOOKUP($B488,'Router Tracking'!A488:H1485,7,FALSE), "")</f>
        <v/>
      </c>
      <c r="D488" s="30" t="str">
        <f>IFERROR(VLOOKUP($B488,'Router Tracking'!$A$3:$H$1000,6,FALSE), "")</f>
        <v/>
      </c>
      <c r="E488" s="30" t="str">
        <f>IFERROR(VLOOKUP($B488,'Router Tracking'!$A$3:$H$1000,4,FALSE), "")</f>
        <v/>
      </c>
      <c r="F488" s="1" t="b">
        <v>0</v>
      </c>
      <c r="H488" s="29"/>
      <c r="I488" s="29"/>
      <c r="J488" s="29"/>
      <c r="K488" s="10"/>
      <c r="L488" s="1"/>
      <c r="M488" s="1" t="b">
        <v>0</v>
      </c>
      <c r="N488" s="1"/>
      <c r="O488" s="1" t="b">
        <v>0</v>
      </c>
      <c r="P488" s="10"/>
    </row>
    <row r="489" spans="1:16">
      <c r="A489" s="29" t="str">
        <f t="shared" si="2"/>
        <v/>
      </c>
      <c r="B489" s="30"/>
      <c r="C489" s="30" t="str">
        <f>IFERROR(VLOOKUP($B489,'Router Tracking'!A489:H1486,7,FALSE), "")</f>
        <v/>
      </c>
      <c r="D489" s="30" t="str">
        <f>IFERROR(VLOOKUP($B489,'Router Tracking'!$A$3:$H$1000,6,FALSE), "")</f>
        <v/>
      </c>
      <c r="E489" s="30" t="str">
        <f>IFERROR(VLOOKUP($B489,'Router Tracking'!$A$3:$H$1000,4,FALSE), "")</f>
        <v/>
      </c>
      <c r="F489" s="1" t="b">
        <v>0</v>
      </c>
      <c r="H489" s="29"/>
      <c r="I489" s="29"/>
      <c r="J489" s="29"/>
      <c r="K489" s="10"/>
      <c r="L489" s="1"/>
      <c r="M489" s="1" t="b">
        <v>0</v>
      </c>
      <c r="N489" s="1"/>
      <c r="O489" s="1" t="b">
        <v>0</v>
      </c>
      <c r="P489" s="10"/>
    </row>
    <row r="490" spans="1:16">
      <c r="A490" s="29" t="str">
        <f t="shared" si="2"/>
        <v/>
      </c>
      <c r="B490" s="30"/>
      <c r="C490" s="30" t="str">
        <f>IFERROR(VLOOKUP($B490,'Router Tracking'!A490:H1487,7,FALSE), "")</f>
        <v/>
      </c>
      <c r="D490" s="30" t="str">
        <f>IFERROR(VLOOKUP($B490,'Router Tracking'!$A$3:$H$1000,6,FALSE), "")</f>
        <v/>
      </c>
      <c r="E490" s="30" t="str">
        <f>IFERROR(VLOOKUP($B490,'Router Tracking'!$A$3:$H$1000,4,FALSE), "")</f>
        <v/>
      </c>
      <c r="F490" s="1" t="b">
        <v>0</v>
      </c>
      <c r="H490" s="29"/>
      <c r="I490" s="29"/>
      <c r="J490" s="29"/>
      <c r="K490" s="10"/>
      <c r="L490" s="1"/>
      <c r="M490" s="1" t="b">
        <v>0</v>
      </c>
      <c r="N490" s="1"/>
      <c r="O490" s="1" t="b">
        <v>0</v>
      </c>
      <c r="P490" s="10"/>
    </row>
    <row r="491" spans="1:16">
      <c r="A491" s="29" t="str">
        <f t="shared" si="2"/>
        <v/>
      </c>
      <c r="B491" s="30"/>
      <c r="C491" s="30" t="str">
        <f>IFERROR(VLOOKUP($B491,'Router Tracking'!A491:H1488,7,FALSE), "")</f>
        <v/>
      </c>
      <c r="D491" s="30" t="str">
        <f>IFERROR(VLOOKUP($B491,'Router Tracking'!$A$3:$H$1000,6,FALSE), "")</f>
        <v/>
      </c>
      <c r="E491" s="30" t="str">
        <f>IFERROR(VLOOKUP($B491,'Router Tracking'!$A$3:$H$1000,4,FALSE), "")</f>
        <v/>
      </c>
      <c r="F491" s="1" t="b">
        <v>0</v>
      </c>
      <c r="H491" s="29"/>
      <c r="I491" s="29"/>
      <c r="J491" s="29"/>
      <c r="K491" s="10"/>
      <c r="L491" s="1"/>
      <c r="M491" s="1" t="b">
        <v>0</v>
      </c>
      <c r="N491" s="1"/>
      <c r="O491" s="1" t="b">
        <v>0</v>
      </c>
      <c r="P491" s="10"/>
    </row>
    <row r="492" spans="1:16">
      <c r="A492" s="29" t="str">
        <f t="shared" si="2"/>
        <v/>
      </c>
      <c r="B492" s="30"/>
      <c r="C492" s="30" t="str">
        <f>IFERROR(VLOOKUP($B492,'Router Tracking'!A492:H1489,7,FALSE), "")</f>
        <v/>
      </c>
      <c r="D492" s="30" t="str">
        <f>IFERROR(VLOOKUP($B492,'Router Tracking'!$A$3:$H$1000,6,FALSE), "")</f>
        <v/>
      </c>
      <c r="E492" s="30" t="str">
        <f>IFERROR(VLOOKUP($B492,'Router Tracking'!$A$3:$H$1000,4,FALSE), "")</f>
        <v/>
      </c>
      <c r="F492" s="1" t="b">
        <v>0</v>
      </c>
      <c r="H492" s="29"/>
      <c r="I492" s="29"/>
      <c r="J492" s="29"/>
      <c r="K492" s="10"/>
      <c r="L492" s="1"/>
      <c r="M492" s="1" t="b">
        <v>0</v>
      </c>
      <c r="N492" s="1"/>
      <c r="O492" s="1" t="b">
        <v>0</v>
      </c>
      <c r="P492" s="10"/>
    </row>
    <row r="493" spans="1:16">
      <c r="A493" s="29" t="str">
        <f t="shared" si="2"/>
        <v/>
      </c>
      <c r="B493" s="30"/>
      <c r="C493" s="30" t="str">
        <f>IFERROR(VLOOKUP($B493,'Router Tracking'!A493:H1490,7,FALSE), "")</f>
        <v/>
      </c>
      <c r="D493" s="30" t="str">
        <f>IFERROR(VLOOKUP($B493,'Router Tracking'!$A$3:$H$1000,6,FALSE), "")</f>
        <v/>
      </c>
      <c r="E493" s="30" t="str">
        <f>IFERROR(VLOOKUP($B493,'Router Tracking'!$A$3:$H$1000,4,FALSE), "")</f>
        <v/>
      </c>
      <c r="F493" s="1" t="b">
        <v>0</v>
      </c>
      <c r="H493" s="29"/>
      <c r="I493" s="29"/>
      <c r="J493" s="29"/>
      <c r="K493" s="10"/>
      <c r="L493" s="1"/>
      <c r="M493" s="1" t="b">
        <v>0</v>
      </c>
      <c r="N493" s="1"/>
      <c r="O493" s="1" t="b">
        <v>0</v>
      </c>
      <c r="P493" s="10"/>
    </row>
    <row r="494" spans="1:16">
      <c r="A494" s="29" t="str">
        <f t="shared" si="2"/>
        <v/>
      </c>
      <c r="B494" s="30"/>
      <c r="C494" s="30" t="str">
        <f>IFERROR(VLOOKUP($B494,'Router Tracking'!A494:H1491,7,FALSE), "")</f>
        <v/>
      </c>
      <c r="D494" s="30" t="str">
        <f>IFERROR(VLOOKUP($B494,'Router Tracking'!$A$3:$H$1000,6,FALSE), "")</f>
        <v/>
      </c>
      <c r="E494" s="30" t="str">
        <f>IFERROR(VLOOKUP($B494,'Router Tracking'!$A$3:$H$1000,4,FALSE), "")</f>
        <v/>
      </c>
      <c r="F494" s="1" t="b">
        <v>0</v>
      </c>
      <c r="H494" s="29"/>
      <c r="I494" s="29"/>
      <c r="J494" s="29"/>
      <c r="K494" s="10"/>
      <c r="L494" s="1"/>
      <c r="M494" s="1" t="b">
        <v>0</v>
      </c>
      <c r="N494" s="1"/>
      <c r="O494" s="1" t="b">
        <v>0</v>
      </c>
      <c r="P494" s="10"/>
    </row>
    <row r="495" spans="1:16">
      <c r="A495" s="29" t="str">
        <f t="shared" si="2"/>
        <v/>
      </c>
      <c r="B495" s="30"/>
      <c r="C495" s="30" t="str">
        <f>IFERROR(VLOOKUP($B495,'Router Tracking'!A495:H1492,7,FALSE), "")</f>
        <v/>
      </c>
      <c r="D495" s="30" t="str">
        <f>IFERROR(VLOOKUP($B495,'Router Tracking'!$A$3:$H$1000,6,FALSE), "")</f>
        <v/>
      </c>
      <c r="E495" s="30" t="str">
        <f>IFERROR(VLOOKUP($B495,'Router Tracking'!$A$3:$H$1000,4,FALSE), "")</f>
        <v/>
      </c>
      <c r="F495" s="1" t="b">
        <v>0</v>
      </c>
      <c r="H495" s="29"/>
      <c r="I495" s="29"/>
      <c r="J495" s="29"/>
      <c r="K495" s="10"/>
      <c r="L495" s="1"/>
      <c r="M495" s="1" t="b">
        <v>0</v>
      </c>
      <c r="N495" s="1"/>
      <c r="O495" s="1" t="b">
        <v>0</v>
      </c>
      <c r="P495" s="10"/>
    </row>
    <row r="496" spans="1:16">
      <c r="A496" s="29" t="str">
        <f t="shared" si="2"/>
        <v/>
      </c>
      <c r="B496" s="30"/>
      <c r="C496" s="30" t="str">
        <f>IFERROR(VLOOKUP($B496,'Router Tracking'!A496:H1493,7,FALSE), "")</f>
        <v/>
      </c>
      <c r="D496" s="30" t="str">
        <f>IFERROR(VLOOKUP($B496,'Router Tracking'!$A$3:$H$1000,6,FALSE), "")</f>
        <v/>
      </c>
      <c r="E496" s="30" t="str">
        <f>IFERROR(VLOOKUP($B496,'Router Tracking'!$A$3:$H$1000,4,FALSE), "")</f>
        <v/>
      </c>
      <c r="F496" s="1" t="b">
        <v>0</v>
      </c>
      <c r="H496" s="29"/>
      <c r="I496" s="29"/>
      <c r="J496" s="29"/>
      <c r="K496" s="10"/>
      <c r="L496" s="1"/>
      <c r="M496" s="1" t="b">
        <v>0</v>
      </c>
      <c r="N496" s="1"/>
      <c r="O496" s="1" t="b">
        <v>0</v>
      </c>
      <c r="P496" s="10"/>
    </row>
    <row r="497" spans="1:16">
      <c r="A497" s="29" t="str">
        <f t="shared" si="2"/>
        <v/>
      </c>
      <c r="B497" s="30"/>
      <c r="C497" s="30" t="str">
        <f>IFERROR(VLOOKUP($B497,'Router Tracking'!A497:H1494,7,FALSE), "")</f>
        <v/>
      </c>
      <c r="D497" s="30" t="str">
        <f>IFERROR(VLOOKUP($B497,'Router Tracking'!$A$3:$H$1000,6,FALSE), "")</f>
        <v/>
      </c>
      <c r="E497" s="30" t="str">
        <f>IFERROR(VLOOKUP($B497,'Router Tracking'!$A$3:$H$1000,4,FALSE), "")</f>
        <v/>
      </c>
      <c r="F497" s="1" t="b">
        <v>0</v>
      </c>
      <c r="H497" s="29"/>
      <c r="I497" s="29"/>
      <c r="J497" s="29"/>
      <c r="K497" s="10"/>
      <c r="L497" s="1"/>
      <c r="M497" s="1" t="b">
        <v>0</v>
      </c>
      <c r="N497" s="1"/>
      <c r="O497" s="1" t="b">
        <v>0</v>
      </c>
      <c r="P497" s="10"/>
    </row>
    <row r="498" spans="1:16">
      <c r="A498" s="29" t="str">
        <f t="shared" si="2"/>
        <v/>
      </c>
      <c r="B498" s="30"/>
      <c r="C498" s="30" t="str">
        <f>IFERROR(VLOOKUP($B498,'Router Tracking'!A498:H1495,7,FALSE), "")</f>
        <v/>
      </c>
      <c r="D498" s="30" t="str">
        <f>IFERROR(VLOOKUP($B498,'Router Tracking'!$A$3:$H$1000,6,FALSE), "")</f>
        <v/>
      </c>
      <c r="E498" s="30" t="str">
        <f>IFERROR(VLOOKUP($B498,'Router Tracking'!$A$3:$H$1000,4,FALSE), "")</f>
        <v/>
      </c>
      <c r="F498" s="1" t="b">
        <v>0</v>
      </c>
      <c r="H498" s="29"/>
      <c r="I498" s="29"/>
      <c r="J498" s="29"/>
      <c r="K498" s="10"/>
      <c r="L498" s="1"/>
      <c r="M498" s="1" t="b">
        <v>0</v>
      </c>
      <c r="N498" s="1"/>
      <c r="O498" s="1" t="b">
        <v>0</v>
      </c>
      <c r="P498" s="10"/>
    </row>
    <row r="499" spans="1:16">
      <c r="A499" s="29" t="str">
        <f t="shared" si="2"/>
        <v/>
      </c>
      <c r="B499" s="30"/>
      <c r="C499" s="30" t="str">
        <f>IFERROR(VLOOKUP($B499,'Router Tracking'!A499:H1496,7,FALSE), "")</f>
        <v/>
      </c>
      <c r="D499" s="30" t="str">
        <f>IFERROR(VLOOKUP($B499,'Router Tracking'!$A$3:$H$1000,6,FALSE), "")</f>
        <v/>
      </c>
      <c r="E499" s="30" t="str">
        <f>IFERROR(VLOOKUP($B499,'Router Tracking'!$A$3:$H$1000,4,FALSE), "")</f>
        <v/>
      </c>
      <c r="F499" s="1" t="b">
        <v>0</v>
      </c>
      <c r="H499" s="29"/>
      <c r="I499" s="29"/>
      <c r="J499" s="29"/>
      <c r="K499" s="10"/>
      <c r="L499" s="1"/>
      <c r="M499" s="1" t="b">
        <v>0</v>
      </c>
      <c r="N499" s="1"/>
      <c r="O499" s="1" t="b">
        <v>0</v>
      </c>
      <c r="P499" s="10"/>
    </row>
    <row r="500" spans="1:16">
      <c r="A500" s="29" t="str">
        <f t="shared" si="2"/>
        <v/>
      </c>
      <c r="B500" s="30"/>
      <c r="C500" s="30" t="str">
        <f>IFERROR(VLOOKUP($B500,'Router Tracking'!A500:H1497,7,FALSE), "")</f>
        <v/>
      </c>
      <c r="D500" s="30" t="str">
        <f>IFERROR(VLOOKUP($B500,'Router Tracking'!$A$3:$H$1000,6,FALSE), "")</f>
        <v/>
      </c>
      <c r="E500" s="30" t="str">
        <f>IFERROR(VLOOKUP($B500,'Router Tracking'!$A$3:$H$1000,4,FALSE), "")</f>
        <v/>
      </c>
      <c r="F500" s="1" t="b">
        <v>0</v>
      </c>
      <c r="H500" s="29"/>
      <c r="I500" s="29"/>
      <c r="J500" s="29"/>
      <c r="K500" s="10"/>
      <c r="L500" s="1"/>
      <c r="M500" s="1" t="b">
        <v>0</v>
      </c>
      <c r="N500" s="1"/>
      <c r="O500" s="1" t="b">
        <v>0</v>
      </c>
      <c r="P500" s="10"/>
    </row>
    <row r="501" spans="1:16">
      <c r="A501" s="29" t="str">
        <f t="shared" si="2"/>
        <v/>
      </c>
      <c r="B501" s="30"/>
      <c r="C501" s="30" t="str">
        <f>IFERROR(VLOOKUP($B501,'Router Tracking'!A501:H1498,7,FALSE), "")</f>
        <v/>
      </c>
      <c r="D501" s="30" t="str">
        <f>IFERROR(VLOOKUP($B501,'Router Tracking'!$A$3:$H$1000,6,FALSE), "")</f>
        <v/>
      </c>
      <c r="E501" s="30" t="str">
        <f>IFERROR(VLOOKUP($B501,'Router Tracking'!$A$3:$H$1000,4,FALSE), "")</f>
        <v/>
      </c>
      <c r="F501" s="1" t="b">
        <v>0</v>
      </c>
      <c r="H501" s="29"/>
      <c r="I501" s="29"/>
      <c r="J501" s="29"/>
      <c r="K501" s="10"/>
      <c r="L501" s="1"/>
      <c r="M501" s="1" t="b">
        <v>0</v>
      </c>
      <c r="N501" s="1"/>
      <c r="O501" s="1" t="b">
        <v>0</v>
      </c>
      <c r="P501" s="10"/>
    </row>
    <row r="502" spans="1:16">
      <c r="A502" s="29" t="str">
        <f t="shared" si="2"/>
        <v/>
      </c>
      <c r="B502" s="30"/>
      <c r="C502" s="30" t="str">
        <f>IFERROR(VLOOKUP($B502,'Router Tracking'!A502:H1499,7,FALSE), "")</f>
        <v/>
      </c>
      <c r="D502" s="30" t="str">
        <f>IFERROR(VLOOKUP($B502,'Router Tracking'!$A$3:$H$1000,6,FALSE), "")</f>
        <v/>
      </c>
      <c r="E502" s="30" t="str">
        <f>IFERROR(VLOOKUP($B502,'Router Tracking'!$A$3:$H$1000,4,FALSE), "")</f>
        <v/>
      </c>
      <c r="F502" s="1" t="b">
        <v>0</v>
      </c>
      <c r="H502" s="29"/>
      <c r="I502" s="29"/>
      <c r="J502" s="29"/>
      <c r="K502" s="10"/>
      <c r="L502" s="1"/>
      <c r="M502" s="1" t="b">
        <v>0</v>
      </c>
      <c r="N502" s="1"/>
      <c r="O502" s="1" t="b">
        <v>0</v>
      </c>
      <c r="P502" s="10"/>
    </row>
    <row r="503" spans="1:16">
      <c r="A503" s="29" t="str">
        <f t="shared" si="2"/>
        <v/>
      </c>
      <c r="B503" s="30"/>
      <c r="C503" s="30" t="str">
        <f>IFERROR(VLOOKUP($B503,'Router Tracking'!A503:H1500,7,FALSE), "")</f>
        <v/>
      </c>
      <c r="D503" s="30" t="str">
        <f>IFERROR(VLOOKUP($B503,'Router Tracking'!$A$3:$H$1000,6,FALSE), "")</f>
        <v/>
      </c>
      <c r="E503" s="30" t="str">
        <f>IFERROR(VLOOKUP($B503,'Router Tracking'!$A$3:$H$1000,4,FALSE), "")</f>
        <v/>
      </c>
      <c r="F503" s="1" t="b">
        <v>0</v>
      </c>
      <c r="H503" s="29"/>
      <c r="I503" s="29"/>
      <c r="J503" s="29"/>
      <c r="K503" s="10"/>
      <c r="L503" s="1"/>
      <c r="M503" s="1" t="b">
        <v>0</v>
      </c>
      <c r="N503" s="1"/>
      <c r="O503" s="1" t="b">
        <v>0</v>
      </c>
      <c r="P503" s="10"/>
    </row>
    <row r="504" spans="1:16">
      <c r="A504" s="29" t="str">
        <f t="shared" si="2"/>
        <v/>
      </c>
      <c r="B504" s="30"/>
      <c r="C504" s="30" t="str">
        <f>IFERROR(VLOOKUP($B504,'Router Tracking'!A504:H1501,7,FALSE), "")</f>
        <v/>
      </c>
      <c r="D504" s="30" t="str">
        <f>IFERROR(VLOOKUP($B504,'Router Tracking'!$A$3:$H$1000,6,FALSE), "")</f>
        <v/>
      </c>
      <c r="E504" s="30" t="str">
        <f>IFERROR(VLOOKUP($B504,'Router Tracking'!$A$3:$H$1000,4,FALSE), "")</f>
        <v/>
      </c>
      <c r="F504" s="1" t="b">
        <v>0</v>
      </c>
      <c r="H504" s="29"/>
      <c r="I504" s="29"/>
      <c r="J504" s="29"/>
      <c r="K504" s="10"/>
      <c r="L504" s="1"/>
      <c r="M504" s="1" t="b">
        <v>0</v>
      </c>
      <c r="N504" s="1"/>
      <c r="O504" s="1" t="b">
        <v>0</v>
      </c>
      <c r="P504" s="10"/>
    </row>
    <row r="505" spans="1:16">
      <c r="A505" s="29" t="str">
        <f t="shared" si="2"/>
        <v/>
      </c>
      <c r="B505" s="30"/>
      <c r="C505" s="30" t="str">
        <f>IFERROR(VLOOKUP($B505,'Router Tracking'!A505:H1502,7,FALSE), "")</f>
        <v/>
      </c>
      <c r="D505" s="30" t="str">
        <f>IFERROR(VLOOKUP($B505,'Router Tracking'!$A$3:$H$1000,6,FALSE), "")</f>
        <v/>
      </c>
      <c r="E505" s="30" t="str">
        <f>IFERROR(VLOOKUP($B505,'Router Tracking'!$A$3:$H$1000,4,FALSE), "")</f>
        <v/>
      </c>
      <c r="F505" s="1" t="b">
        <v>0</v>
      </c>
      <c r="H505" s="29"/>
      <c r="I505" s="29"/>
      <c r="J505" s="29"/>
      <c r="K505" s="10"/>
      <c r="L505" s="1"/>
      <c r="M505" s="1" t="b">
        <v>0</v>
      </c>
      <c r="N505" s="1"/>
      <c r="O505" s="1" t="b">
        <v>0</v>
      </c>
      <c r="P505" s="10"/>
    </row>
    <row r="506" spans="1:16">
      <c r="A506" s="29" t="str">
        <f t="shared" si="2"/>
        <v/>
      </c>
      <c r="B506" s="30"/>
      <c r="C506" s="30" t="str">
        <f>IFERROR(VLOOKUP($B506,'Router Tracking'!A506:H1503,7,FALSE), "")</f>
        <v/>
      </c>
      <c r="D506" s="30" t="str">
        <f>IFERROR(VLOOKUP($B506,'Router Tracking'!$A$3:$H$1000,6,FALSE), "")</f>
        <v/>
      </c>
      <c r="E506" s="30" t="str">
        <f>IFERROR(VLOOKUP($B506,'Router Tracking'!$A$3:$H$1000,4,FALSE), "")</f>
        <v/>
      </c>
      <c r="F506" s="1" t="b">
        <v>0</v>
      </c>
      <c r="H506" s="29"/>
      <c r="I506" s="29"/>
      <c r="J506" s="29"/>
      <c r="K506" s="10"/>
      <c r="L506" s="1"/>
      <c r="M506" s="1" t="b">
        <v>0</v>
      </c>
      <c r="N506" s="1"/>
      <c r="O506" s="1" t="b">
        <v>0</v>
      </c>
      <c r="P506" s="10"/>
    </row>
    <row r="507" spans="1:16">
      <c r="A507" s="29" t="str">
        <f t="shared" si="2"/>
        <v/>
      </c>
      <c r="B507" s="30"/>
      <c r="C507" s="30" t="str">
        <f>IFERROR(VLOOKUP($B507,'Router Tracking'!A507:H1504,7,FALSE), "")</f>
        <v/>
      </c>
      <c r="D507" s="30" t="str">
        <f>IFERROR(VLOOKUP($B507,'Router Tracking'!$A$3:$H$1000,6,FALSE), "")</f>
        <v/>
      </c>
      <c r="E507" s="30" t="str">
        <f>IFERROR(VLOOKUP($B507,'Router Tracking'!$A$3:$H$1000,4,FALSE), "")</f>
        <v/>
      </c>
      <c r="F507" s="1" t="b">
        <v>0</v>
      </c>
      <c r="H507" s="29"/>
      <c r="I507" s="29"/>
      <c r="J507" s="29"/>
      <c r="K507" s="10"/>
      <c r="L507" s="1"/>
      <c r="M507" s="1" t="b">
        <v>0</v>
      </c>
      <c r="N507" s="1"/>
      <c r="O507" s="1" t="b">
        <v>0</v>
      </c>
      <c r="P507" s="10"/>
    </row>
    <row r="508" spans="1:16">
      <c r="A508" s="29" t="str">
        <f t="shared" si="2"/>
        <v/>
      </c>
      <c r="B508" s="30"/>
      <c r="C508" s="30" t="str">
        <f>IFERROR(VLOOKUP($B508,'Router Tracking'!A508:H1505,7,FALSE), "")</f>
        <v/>
      </c>
      <c r="D508" s="30" t="str">
        <f>IFERROR(VLOOKUP($B508,'Router Tracking'!$A$3:$H$1000,6,FALSE), "")</f>
        <v/>
      </c>
      <c r="E508" s="30" t="str">
        <f>IFERROR(VLOOKUP($B508,'Router Tracking'!$A$3:$H$1000,4,FALSE), "")</f>
        <v/>
      </c>
      <c r="F508" s="1" t="b">
        <v>0</v>
      </c>
      <c r="H508" s="29"/>
      <c r="I508" s="29"/>
      <c r="J508" s="29"/>
      <c r="K508" s="10"/>
      <c r="L508" s="1"/>
      <c r="M508" s="1" t="b">
        <v>0</v>
      </c>
      <c r="N508" s="1"/>
      <c r="O508" s="1" t="b">
        <v>0</v>
      </c>
      <c r="P508" s="10"/>
    </row>
    <row r="509" spans="1:16">
      <c r="A509" s="29" t="str">
        <f t="shared" si="2"/>
        <v/>
      </c>
      <c r="B509" s="30"/>
      <c r="C509" s="30" t="str">
        <f>IFERROR(VLOOKUP($B509,'Router Tracking'!A509:H1506,7,FALSE), "")</f>
        <v/>
      </c>
      <c r="D509" s="30" t="str">
        <f>IFERROR(VLOOKUP($B509,'Router Tracking'!$A$3:$H$1000,6,FALSE), "")</f>
        <v/>
      </c>
      <c r="E509" s="30" t="str">
        <f>IFERROR(VLOOKUP($B509,'Router Tracking'!$A$3:$H$1000,4,FALSE), "")</f>
        <v/>
      </c>
      <c r="F509" s="1" t="b">
        <v>0</v>
      </c>
      <c r="H509" s="29"/>
      <c r="I509" s="29"/>
      <c r="J509" s="29"/>
      <c r="K509" s="10"/>
      <c r="L509" s="1"/>
      <c r="M509" s="1" t="b">
        <v>0</v>
      </c>
      <c r="N509" s="1"/>
      <c r="O509" s="1" t="b">
        <v>0</v>
      </c>
      <c r="P509" s="10"/>
    </row>
    <row r="510" spans="1:16">
      <c r="A510" s="29" t="str">
        <f t="shared" si="2"/>
        <v/>
      </c>
      <c r="B510" s="30"/>
      <c r="C510" s="30" t="str">
        <f>IFERROR(VLOOKUP($B510,'Router Tracking'!A510:H1507,7,FALSE), "")</f>
        <v/>
      </c>
      <c r="D510" s="30" t="str">
        <f>IFERROR(VLOOKUP($B510,'Router Tracking'!$A$3:$H$1000,6,FALSE), "")</f>
        <v/>
      </c>
      <c r="E510" s="30" t="str">
        <f>IFERROR(VLOOKUP($B510,'Router Tracking'!$A$3:$H$1000,4,FALSE), "")</f>
        <v/>
      </c>
      <c r="F510" s="1" t="b">
        <v>0</v>
      </c>
      <c r="H510" s="29"/>
      <c r="I510" s="29"/>
      <c r="J510" s="29"/>
      <c r="K510" s="10"/>
      <c r="L510" s="1"/>
      <c r="M510" s="1" t="b">
        <v>0</v>
      </c>
      <c r="N510" s="1"/>
      <c r="O510" s="1" t="b">
        <v>0</v>
      </c>
      <c r="P510" s="10"/>
    </row>
    <row r="511" spans="1:16">
      <c r="A511" s="29" t="str">
        <f t="shared" si="2"/>
        <v/>
      </c>
      <c r="B511" s="30"/>
      <c r="C511" s="30" t="str">
        <f>IFERROR(VLOOKUP($B511,'Router Tracking'!A511:H1508,7,FALSE), "")</f>
        <v/>
      </c>
      <c r="D511" s="30" t="str">
        <f>IFERROR(VLOOKUP($B511,'Router Tracking'!$A$3:$H$1000,6,FALSE), "")</f>
        <v/>
      </c>
      <c r="E511" s="30" t="str">
        <f>IFERROR(VLOOKUP($B511,'Router Tracking'!$A$3:$H$1000,4,FALSE), "")</f>
        <v/>
      </c>
      <c r="F511" s="1" t="b">
        <v>0</v>
      </c>
      <c r="H511" s="29"/>
      <c r="I511" s="29"/>
      <c r="J511" s="29"/>
      <c r="K511" s="10"/>
      <c r="L511" s="1"/>
      <c r="M511" s="1" t="b">
        <v>0</v>
      </c>
      <c r="N511" s="1"/>
      <c r="O511" s="1" t="b">
        <v>0</v>
      </c>
      <c r="P511" s="10"/>
    </row>
    <row r="512" spans="1:16">
      <c r="A512" s="29" t="str">
        <f t="shared" si="2"/>
        <v/>
      </c>
      <c r="B512" s="30"/>
      <c r="C512" s="30" t="str">
        <f>IFERROR(VLOOKUP($B512,'Router Tracking'!A512:H1509,7,FALSE), "")</f>
        <v/>
      </c>
      <c r="D512" s="30" t="str">
        <f>IFERROR(VLOOKUP($B512,'Router Tracking'!$A$3:$H$1000,6,FALSE), "")</f>
        <v/>
      </c>
      <c r="E512" s="30" t="str">
        <f>IFERROR(VLOOKUP($B512,'Router Tracking'!$A$3:$H$1000,4,FALSE), "")</f>
        <v/>
      </c>
      <c r="F512" s="1" t="b">
        <v>0</v>
      </c>
      <c r="H512" s="29"/>
      <c r="I512" s="29"/>
      <c r="J512" s="29"/>
      <c r="K512" s="10"/>
      <c r="L512" s="1"/>
      <c r="M512" s="1" t="b">
        <v>0</v>
      </c>
      <c r="N512" s="1"/>
      <c r="O512" s="1" t="b">
        <v>0</v>
      </c>
      <c r="P512" s="10"/>
    </row>
    <row r="513" spans="1:16">
      <c r="A513" s="29" t="str">
        <f t="shared" ref="A513:A767" si="3">IF(B513&lt;&gt;"","Router","")</f>
        <v/>
      </c>
      <c r="B513" s="30"/>
      <c r="C513" s="30" t="str">
        <f>IFERROR(VLOOKUP($B513,'Router Tracking'!A513:H1510,7,FALSE), "")</f>
        <v/>
      </c>
      <c r="D513" s="30" t="str">
        <f>IFERROR(VLOOKUP($B513,'Router Tracking'!$A$3:$H$1000,6,FALSE), "")</f>
        <v/>
      </c>
      <c r="E513" s="30" t="str">
        <f>IFERROR(VLOOKUP($B513,'Router Tracking'!$A$3:$H$1000,4,FALSE), "")</f>
        <v/>
      </c>
      <c r="F513" s="1" t="b">
        <v>0</v>
      </c>
      <c r="H513" s="29"/>
      <c r="I513" s="29"/>
      <c r="J513" s="29"/>
      <c r="K513" s="10"/>
      <c r="L513" s="1"/>
      <c r="M513" s="1" t="b">
        <v>0</v>
      </c>
      <c r="N513" s="1"/>
      <c r="O513" s="1" t="b">
        <v>0</v>
      </c>
      <c r="P513" s="10"/>
    </row>
    <row r="514" spans="1:16">
      <c r="A514" s="29" t="str">
        <f t="shared" si="3"/>
        <v/>
      </c>
      <c r="B514" s="30"/>
      <c r="C514" s="30" t="str">
        <f>IFERROR(VLOOKUP($B514,'Router Tracking'!A514:H1511,7,FALSE), "")</f>
        <v/>
      </c>
      <c r="D514" s="30" t="str">
        <f>IFERROR(VLOOKUP($B514,'Router Tracking'!$A$3:$H$1000,6,FALSE), "")</f>
        <v/>
      </c>
      <c r="E514" s="30" t="str">
        <f>IFERROR(VLOOKUP($B514,'Router Tracking'!$A$3:$H$1000,4,FALSE), "")</f>
        <v/>
      </c>
      <c r="F514" s="1" t="b">
        <v>0</v>
      </c>
      <c r="H514" s="29"/>
      <c r="I514" s="29"/>
      <c r="J514" s="29"/>
      <c r="K514" s="10"/>
      <c r="L514" s="1"/>
      <c r="M514" s="1" t="b">
        <v>0</v>
      </c>
      <c r="N514" s="1"/>
      <c r="O514" s="1" t="b">
        <v>0</v>
      </c>
      <c r="P514" s="10"/>
    </row>
    <row r="515" spans="1:16">
      <c r="A515" s="29" t="str">
        <f t="shared" si="3"/>
        <v/>
      </c>
      <c r="B515" s="30"/>
      <c r="C515" s="30" t="str">
        <f>IFERROR(VLOOKUP($B515,'Router Tracking'!A515:H1512,7,FALSE), "")</f>
        <v/>
      </c>
      <c r="D515" s="30" t="str">
        <f>IFERROR(VLOOKUP($B515,'Router Tracking'!$A$3:$H$1000,6,FALSE), "")</f>
        <v/>
      </c>
      <c r="E515" s="30" t="str">
        <f>IFERROR(VLOOKUP($B515,'Router Tracking'!$A$3:$H$1000,4,FALSE), "")</f>
        <v/>
      </c>
      <c r="F515" s="1" t="b">
        <v>0</v>
      </c>
      <c r="H515" s="29"/>
      <c r="I515" s="29"/>
      <c r="J515" s="29"/>
      <c r="K515" s="10"/>
      <c r="L515" s="1"/>
      <c r="M515" s="1" t="b">
        <v>0</v>
      </c>
      <c r="N515" s="1"/>
      <c r="O515" s="1" t="b">
        <v>0</v>
      </c>
      <c r="P515" s="10"/>
    </row>
    <row r="516" spans="1:16">
      <c r="A516" s="29" t="str">
        <f t="shared" si="3"/>
        <v/>
      </c>
      <c r="B516" s="30"/>
      <c r="C516" s="30" t="str">
        <f>IFERROR(VLOOKUP($B516,'Router Tracking'!A516:H1513,7,FALSE), "")</f>
        <v/>
      </c>
      <c r="D516" s="30" t="str">
        <f>IFERROR(VLOOKUP($B516,'Router Tracking'!$A$3:$H$1000,6,FALSE), "")</f>
        <v/>
      </c>
      <c r="E516" s="30" t="str">
        <f>IFERROR(VLOOKUP($B516,'Router Tracking'!$A$3:$H$1000,4,FALSE), "")</f>
        <v/>
      </c>
      <c r="F516" s="1" t="b">
        <v>0</v>
      </c>
      <c r="H516" s="29"/>
      <c r="I516" s="29"/>
      <c r="J516" s="29"/>
      <c r="K516" s="10"/>
      <c r="L516" s="1"/>
      <c r="M516" s="1" t="b">
        <v>0</v>
      </c>
      <c r="N516" s="1"/>
      <c r="O516" s="1" t="b">
        <v>0</v>
      </c>
      <c r="P516" s="10"/>
    </row>
    <row r="517" spans="1:16">
      <c r="A517" s="29" t="str">
        <f t="shared" si="3"/>
        <v/>
      </c>
      <c r="B517" s="30"/>
      <c r="C517" s="30" t="str">
        <f>IFERROR(VLOOKUP($B517,'Router Tracking'!A517:H1514,7,FALSE), "")</f>
        <v/>
      </c>
      <c r="D517" s="30" t="str">
        <f>IFERROR(VLOOKUP($B517,'Router Tracking'!$A$3:$H$1000,6,FALSE), "")</f>
        <v/>
      </c>
      <c r="E517" s="30" t="str">
        <f>IFERROR(VLOOKUP($B517,'Router Tracking'!$A$3:$H$1000,4,FALSE), "")</f>
        <v/>
      </c>
      <c r="F517" s="1" t="b">
        <v>0</v>
      </c>
      <c r="H517" s="29"/>
      <c r="I517" s="29"/>
      <c r="J517" s="29"/>
      <c r="K517" s="10"/>
      <c r="L517" s="1"/>
      <c r="M517" s="1" t="b">
        <v>0</v>
      </c>
      <c r="N517" s="1"/>
      <c r="O517" s="1" t="b">
        <v>0</v>
      </c>
      <c r="P517" s="10"/>
    </row>
    <row r="518" spans="1:16">
      <c r="A518" s="29" t="str">
        <f t="shared" si="3"/>
        <v/>
      </c>
      <c r="B518" s="30"/>
      <c r="C518" s="30" t="str">
        <f>IFERROR(VLOOKUP($B518,'Router Tracking'!A518:H1515,7,FALSE), "")</f>
        <v/>
      </c>
      <c r="D518" s="30" t="str">
        <f>IFERROR(VLOOKUP($B518,'Router Tracking'!$A$3:$H$1000,6,FALSE), "")</f>
        <v/>
      </c>
      <c r="E518" s="30" t="str">
        <f>IFERROR(VLOOKUP($B518,'Router Tracking'!$A$3:$H$1000,4,FALSE), "")</f>
        <v/>
      </c>
      <c r="F518" s="1" t="b">
        <v>0</v>
      </c>
      <c r="H518" s="29"/>
      <c r="I518" s="29"/>
      <c r="J518" s="29"/>
      <c r="K518" s="10"/>
      <c r="L518" s="1"/>
      <c r="M518" s="1" t="b">
        <v>0</v>
      </c>
      <c r="N518" s="1"/>
      <c r="O518" s="1" t="b">
        <v>0</v>
      </c>
      <c r="P518" s="10"/>
    </row>
    <row r="519" spans="1:16">
      <c r="A519" s="29" t="str">
        <f t="shared" si="3"/>
        <v/>
      </c>
      <c r="B519" s="30"/>
      <c r="C519" s="30" t="str">
        <f>IFERROR(VLOOKUP($B519,'Router Tracking'!A519:H1516,7,FALSE), "")</f>
        <v/>
      </c>
      <c r="D519" s="30" t="str">
        <f>IFERROR(VLOOKUP($B519,'Router Tracking'!$A$3:$H$1000,6,FALSE), "")</f>
        <v/>
      </c>
      <c r="E519" s="30" t="str">
        <f>IFERROR(VLOOKUP($B519,'Router Tracking'!$A$3:$H$1000,4,FALSE), "")</f>
        <v/>
      </c>
      <c r="F519" s="1" t="b">
        <v>0</v>
      </c>
      <c r="H519" s="29"/>
      <c r="I519" s="29"/>
      <c r="J519" s="29"/>
      <c r="K519" s="10"/>
      <c r="L519" s="1"/>
      <c r="M519" s="1" t="b">
        <v>0</v>
      </c>
      <c r="N519" s="1"/>
      <c r="O519" s="1" t="b">
        <v>0</v>
      </c>
      <c r="P519" s="10"/>
    </row>
    <row r="520" spans="1:16">
      <c r="A520" s="29" t="str">
        <f t="shared" si="3"/>
        <v/>
      </c>
      <c r="B520" s="30"/>
      <c r="C520" s="30" t="str">
        <f>IFERROR(VLOOKUP($B520,'Router Tracking'!A520:H1517,7,FALSE), "")</f>
        <v/>
      </c>
      <c r="D520" s="30" t="str">
        <f>IFERROR(VLOOKUP($B520,'Router Tracking'!$A$3:$H$1000,6,FALSE), "")</f>
        <v/>
      </c>
      <c r="E520" s="30" t="str">
        <f>IFERROR(VLOOKUP($B520,'Router Tracking'!$A$3:$H$1000,4,FALSE), "")</f>
        <v/>
      </c>
      <c r="F520" s="1" t="b">
        <v>0</v>
      </c>
      <c r="H520" s="29"/>
      <c r="I520" s="29"/>
      <c r="J520" s="29"/>
      <c r="K520" s="10"/>
      <c r="L520" s="1"/>
      <c r="M520" s="1" t="b">
        <v>0</v>
      </c>
      <c r="N520" s="1"/>
      <c r="O520" s="1" t="b">
        <v>0</v>
      </c>
      <c r="P520" s="10"/>
    </row>
    <row r="521" spans="1:16">
      <c r="A521" s="29" t="str">
        <f t="shared" si="3"/>
        <v/>
      </c>
      <c r="B521" s="30"/>
      <c r="C521" s="30" t="str">
        <f>IFERROR(VLOOKUP($B521,'Router Tracking'!A521:H1518,7,FALSE), "")</f>
        <v/>
      </c>
      <c r="D521" s="30" t="str">
        <f>IFERROR(VLOOKUP($B521,'Router Tracking'!$A$3:$H$1000,6,FALSE), "")</f>
        <v/>
      </c>
      <c r="E521" s="30" t="str">
        <f>IFERROR(VLOOKUP($B521,'Router Tracking'!$A$3:$H$1000,4,FALSE), "")</f>
        <v/>
      </c>
      <c r="F521" s="1" t="b">
        <v>0</v>
      </c>
      <c r="H521" s="29"/>
      <c r="I521" s="29"/>
      <c r="J521" s="29"/>
      <c r="K521" s="10"/>
      <c r="L521" s="1"/>
      <c r="M521" s="1" t="b">
        <v>0</v>
      </c>
      <c r="N521" s="1"/>
      <c r="O521" s="1" t="b">
        <v>0</v>
      </c>
      <c r="P521" s="10"/>
    </row>
    <row r="522" spans="1:16">
      <c r="A522" s="29" t="str">
        <f t="shared" si="3"/>
        <v/>
      </c>
      <c r="B522" s="30"/>
      <c r="C522" s="30" t="str">
        <f>IFERROR(VLOOKUP($B522,'Router Tracking'!A522:H1519,7,FALSE), "")</f>
        <v/>
      </c>
      <c r="D522" s="30" t="str">
        <f>IFERROR(VLOOKUP($B522,'Router Tracking'!$A$3:$H$1000,6,FALSE), "")</f>
        <v/>
      </c>
      <c r="E522" s="30" t="str">
        <f>IFERROR(VLOOKUP($B522,'Router Tracking'!$A$3:$H$1000,4,FALSE), "")</f>
        <v/>
      </c>
      <c r="F522" s="1" t="b">
        <v>0</v>
      </c>
      <c r="H522" s="29"/>
      <c r="I522" s="29"/>
      <c r="J522" s="29"/>
      <c r="K522" s="10"/>
      <c r="L522" s="1"/>
      <c r="M522" s="1" t="b">
        <v>0</v>
      </c>
      <c r="N522" s="1"/>
      <c r="O522" s="1" t="b">
        <v>0</v>
      </c>
      <c r="P522" s="10"/>
    </row>
    <row r="523" spans="1:16">
      <c r="A523" s="29" t="str">
        <f t="shared" si="3"/>
        <v/>
      </c>
      <c r="B523" s="30"/>
      <c r="C523" s="30" t="str">
        <f>IFERROR(VLOOKUP($B523,'Router Tracking'!A523:H1520,7,FALSE), "")</f>
        <v/>
      </c>
      <c r="D523" s="30" t="str">
        <f>IFERROR(VLOOKUP($B523,'Router Tracking'!$A$3:$H$1000,6,FALSE), "")</f>
        <v/>
      </c>
      <c r="E523" s="30" t="str">
        <f>IFERROR(VLOOKUP($B523,'Router Tracking'!$A$3:$H$1000,4,FALSE), "")</f>
        <v/>
      </c>
      <c r="F523" s="1" t="b">
        <v>0</v>
      </c>
      <c r="H523" s="29"/>
      <c r="I523" s="29"/>
      <c r="J523" s="29"/>
      <c r="K523" s="10"/>
      <c r="L523" s="1"/>
      <c r="M523" s="1" t="b">
        <v>0</v>
      </c>
      <c r="N523" s="1"/>
      <c r="O523" s="1" t="b">
        <v>0</v>
      </c>
      <c r="P523" s="10"/>
    </row>
    <row r="524" spans="1:16">
      <c r="A524" s="29" t="str">
        <f t="shared" si="3"/>
        <v/>
      </c>
      <c r="B524" s="30"/>
      <c r="C524" s="30" t="str">
        <f>IFERROR(VLOOKUP($B524,'Router Tracking'!A524:H1521,7,FALSE), "")</f>
        <v/>
      </c>
      <c r="D524" s="30" t="str">
        <f>IFERROR(VLOOKUP($B524,'Router Tracking'!$A$3:$H$1000,6,FALSE), "")</f>
        <v/>
      </c>
      <c r="E524" s="30" t="str">
        <f>IFERROR(VLOOKUP($B524,'Router Tracking'!$A$3:$H$1000,4,FALSE), "")</f>
        <v/>
      </c>
      <c r="F524" s="1" t="b">
        <v>0</v>
      </c>
      <c r="H524" s="29"/>
      <c r="I524" s="29"/>
      <c r="J524" s="29"/>
      <c r="K524" s="10"/>
      <c r="L524" s="1"/>
      <c r="M524" s="1" t="b">
        <v>0</v>
      </c>
      <c r="N524" s="1"/>
      <c r="O524" s="1" t="b">
        <v>0</v>
      </c>
      <c r="P524" s="10"/>
    </row>
    <row r="525" spans="1:16">
      <c r="A525" s="29" t="str">
        <f t="shared" si="3"/>
        <v/>
      </c>
      <c r="B525" s="30"/>
      <c r="C525" s="30" t="str">
        <f>IFERROR(VLOOKUP($B525,'Router Tracking'!A525:H1522,7,FALSE), "")</f>
        <v/>
      </c>
      <c r="D525" s="30" t="str">
        <f>IFERROR(VLOOKUP($B525,'Router Tracking'!$A$3:$H$1000,6,FALSE), "")</f>
        <v/>
      </c>
      <c r="E525" s="30" t="str">
        <f>IFERROR(VLOOKUP($B525,'Router Tracking'!$A$3:$H$1000,4,FALSE), "")</f>
        <v/>
      </c>
      <c r="F525" s="1" t="b">
        <v>0</v>
      </c>
      <c r="H525" s="29"/>
      <c r="I525" s="29"/>
      <c r="J525" s="29"/>
      <c r="K525" s="10"/>
      <c r="L525" s="1"/>
      <c r="M525" s="1" t="b">
        <v>0</v>
      </c>
      <c r="N525" s="1"/>
      <c r="O525" s="1" t="b">
        <v>0</v>
      </c>
      <c r="P525" s="10"/>
    </row>
    <row r="526" spans="1:16">
      <c r="A526" s="29" t="str">
        <f t="shared" si="3"/>
        <v/>
      </c>
      <c r="B526" s="30"/>
      <c r="C526" s="30" t="str">
        <f>IFERROR(VLOOKUP($B526,'Router Tracking'!A526:H1523,7,FALSE), "")</f>
        <v/>
      </c>
      <c r="D526" s="30" t="str">
        <f>IFERROR(VLOOKUP($B526,'Router Tracking'!$A$3:$H$1000,6,FALSE), "")</f>
        <v/>
      </c>
      <c r="E526" s="30" t="str">
        <f>IFERROR(VLOOKUP($B526,'Router Tracking'!$A$3:$H$1000,4,FALSE), "")</f>
        <v/>
      </c>
      <c r="F526" s="1" t="b">
        <v>0</v>
      </c>
      <c r="H526" s="29"/>
      <c r="I526" s="29"/>
      <c r="J526" s="29"/>
      <c r="K526" s="10"/>
      <c r="L526" s="1"/>
      <c r="M526" s="1" t="b">
        <v>0</v>
      </c>
      <c r="N526" s="1"/>
      <c r="O526" s="1" t="b">
        <v>0</v>
      </c>
      <c r="P526" s="10"/>
    </row>
    <row r="527" spans="1:16">
      <c r="A527" s="29" t="str">
        <f t="shared" si="3"/>
        <v/>
      </c>
      <c r="B527" s="30"/>
      <c r="C527" s="30" t="str">
        <f>IFERROR(VLOOKUP($B527,'Router Tracking'!A527:H1524,7,FALSE), "")</f>
        <v/>
      </c>
      <c r="D527" s="30" t="str">
        <f>IFERROR(VLOOKUP($B527,'Router Tracking'!$A$3:$H$1000,6,FALSE), "")</f>
        <v/>
      </c>
      <c r="E527" s="30" t="str">
        <f>IFERROR(VLOOKUP($B527,'Router Tracking'!$A$3:$H$1000,4,FALSE), "")</f>
        <v/>
      </c>
      <c r="F527" s="1" t="b">
        <v>0</v>
      </c>
      <c r="H527" s="29"/>
      <c r="I527" s="29"/>
      <c r="J527" s="29"/>
      <c r="K527" s="10"/>
      <c r="L527" s="1"/>
      <c r="M527" s="1" t="b">
        <v>0</v>
      </c>
      <c r="N527" s="1"/>
      <c r="O527" s="1" t="b">
        <v>0</v>
      </c>
      <c r="P527" s="10"/>
    </row>
    <row r="528" spans="1:16">
      <c r="A528" s="29" t="str">
        <f t="shared" si="3"/>
        <v/>
      </c>
      <c r="B528" s="30"/>
      <c r="C528" s="30" t="str">
        <f>IFERROR(VLOOKUP($B528,'Router Tracking'!A528:H1525,7,FALSE), "")</f>
        <v/>
      </c>
      <c r="D528" s="30" t="str">
        <f>IFERROR(VLOOKUP($B528,'Router Tracking'!$A$3:$H$1000,6,FALSE), "")</f>
        <v/>
      </c>
      <c r="E528" s="30" t="str">
        <f>IFERROR(VLOOKUP($B528,'Router Tracking'!$A$3:$H$1000,4,FALSE), "")</f>
        <v/>
      </c>
      <c r="F528" s="1" t="b">
        <v>0</v>
      </c>
      <c r="H528" s="29"/>
      <c r="I528" s="29"/>
      <c r="J528" s="29"/>
      <c r="K528" s="10"/>
      <c r="L528" s="1"/>
      <c r="M528" s="1" t="b">
        <v>0</v>
      </c>
      <c r="N528" s="1"/>
      <c r="O528" s="1" t="b">
        <v>0</v>
      </c>
      <c r="P528" s="10"/>
    </row>
    <row r="529" spans="1:16">
      <c r="A529" s="29" t="str">
        <f t="shared" si="3"/>
        <v/>
      </c>
      <c r="B529" s="30"/>
      <c r="C529" s="30" t="str">
        <f>IFERROR(VLOOKUP($B529,'Router Tracking'!A529:H1526,7,FALSE), "")</f>
        <v/>
      </c>
      <c r="D529" s="30" t="str">
        <f>IFERROR(VLOOKUP($B529,'Router Tracking'!$A$3:$H$1000,6,FALSE), "")</f>
        <v/>
      </c>
      <c r="E529" s="30" t="str">
        <f>IFERROR(VLOOKUP($B529,'Router Tracking'!$A$3:$H$1000,4,FALSE), "")</f>
        <v/>
      </c>
      <c r="F529" s="1" t="b">
        <v>0</v>
      </c>
      <c r="H529" s="29"/>
      <c r="I529" s="29"/>
      <c r="J529" s="29"/>
      <c r="K529" s="10"/>
      <c r="L529" s="1"/>
      <c r="M529" s="1" t="b">
        <v>0</v>
      </c>
      <c r="N529" s="1"/>
      <c r="O529" s="1" t="b">
        <v>0</v>
      </c>
      <c r="P529" s="10"/>
    </row>
    <row r="530" spans="1:16">
      <c r="A530" s="29" t="str">
        <f t="shared" si="3"/>
        <v/>
      </c>
      <c r="B530" s="30"/>
      <c r="C530" s="30" t="str">
        <f>IFERROR(VLOOKUP($B530,'Router Tracking'!A530:H1527,7,FALSE), "")</f>
        <v/>
      </c>
      <c r="D530" s="30" t="str">
        <f>IFERROR(VLOOKUP($B530,'Router Tracking'!$A$3:$H$1000,6,FALSE), "")</f>
        <v/>
      </c>
      <c r="E530" s="30" t="str">
        <f>IFERROR(VLOOKUP($B530,'Router Tracking'!$A$3:$H$1000,4,FALSE), "")</f>
        <v/>
      </c>
      <c r="F530" s="1" t="b">
        <v>0</v>
      </c>
      <c r="H530" s="29"/>
      <c r="I530" s="29"/>
      <c r="J530" s="29"/>
      <c r="K530" s="10"/>
      <c r="L530" s="1"/>
      <c r="M530" s="1" t="b">
        <v>0</v>
      </c>
      <c r="N530" s="1"/>
      <c r="O530" s="1" t="b">
        <v>0</v>
      </c>
      <c r="P530" s="10"/>
    </row>
    <row r="531" spans="1:16">
      <c r="A531" s="29" t="str">
        <f t="shared" si="3"/>
        <v/>
      </c>
      <c r="B531" s="30"/>
      <c r="C531" s="30" t="str">
        <f>IFERROR(VLOOKUP($B531,'Router Tracking'!A531:H1528,7,FALSE), "")</f>
        <v/>
      </c>
      <c r="D531" s="30" t="str">
        <f>IFERROR(VLOOKUP($B531,'Router Tracking'!$A$3:$H$1000,6,FALSE), "")</f>
        <v/>
      </c>
      <c r="E531" s="30" t="str">
        <f>IFERROR(VLOOKUP($B531,'Router Tracking'!$A$3:$H$1000,4,FALSE), "")</f>
        <v/>
      </c>
      <c r="F531" s="1" t="b">
        <v>0</v>
      </c>
      <c r="H531" s="29"/>
      <c r="I531" s="29"/>
      <c r="J531" s="29"/>
      <c r="K531" s="10"/>
      <c r="L531" s="1"/>
      <c r="M531" s="1" t="b">
        <v>0</v>
      </c>
      <c r="N531" s="1"/>
      <c r="O531" s="1" t="b">
        <v>0</v>
      </c>
      <c r="P531" s="10"/>
    </row>
    <row r="532" spans="1:16">
      <c r="A532" s="29" t="str">
        <f t="shared" si="3"/>
        <v/>
      </c>
      <c r="B532" s="30"/>
      <c r="C532" s="30" t="str">
        <f>IFERROR(VLOOKUP($B532,'Router Tracking'!A532:H1529,7,FALSE), "")</f>
        <v/>
      </c>
      <c r="D532" s="30" t="str">
        <f>IFERROR(VLOOKUP($B532,'Router Tracking'!$A$3:$H$1000,6,FALSE), "")</f>
        <v/>
      </c>
      <c r="E532" s="30" t="str">
        <f>IFERROR(VLOOKUP($B532,'Router Tracking'!$A$3:$H$1000,4,FALSE), "")</f>
        <v/>
      </c>
      <c r="F532" s="1" t="b">
        <v>0</v>
      </c>
      <c r="H532" s="29"/>
      <c r="I532" s="29"/>
      <c r="J532" s="29"/>
      <c r="K532" s="10"/>
      <c r="L532" s="1"/>
      <c r="M532" s="1" t="b">
        <v>0</v>
      </c>
      <c r="N532" s="1"/>
      <c r="O532" s="1" t="b">
        <v>0</v>
      </c>
      <c r="P532" s="10"/>
    </row>
    <row r="533" spans="1:16">
      <c r="A533" s="29" t="str">
        <f t="shared" si="3"/>
        <v/>
      </c>
      <c r="B533" s="30"/>
      <c r="C533" s="30" t="str">
        <f>IFERROR(VLOOKUP($B533,'Router Tracking'!A533:H1530,7,FALSE), "")</f>
        <v/>
      </c>
      <c r="D533" s="30" t="str">
        <f>IFERROR(VLOOKUP($B533,'Router Tracking'!$A$3:$H$1000,6,FALSE), "")</f>
        <v/>
      </c>
      <c r="E533" s="30" t="str">
        <f>IFERROR(VLOOKUP($B533,'Router Tracking'!$A$3:$H$1000,4,FALSE), "")</f>
        <v/>
      </c>
      <c r="F533" s="1" t="b">
        <v>0</v>
      </c>
      <c r="H533" s="29"/>
      <c r="I533" s="29"/>
      <c r="J533" s="29"/>
      <c r="K533" s="10"/>
      <c r="L533" s="1"/>
      <c r="M533" s="1" t="b">
        <v>0</v>
      </c>
      <c r="N533" s="1"/>
      <c r="O533" s="1" t="b">
        <v>0</v>
      </c>
      <c r="P533" s="10"/>
    </row>
    <row r="534" spans="1:16">
      <c r="A534" s="29" t="str">
        <f t="shared" si="3"/>
        <v/>
      </c>
      <c r="B534" s="30"/>
      <c r="C534" s="30" t="str">
        <f>IFERROR(VLOOKUP($B534,'Router Tracking'!A534:H1531,7,FALSE), "")</f>
        <v/>
      </c>
      <c r="D534" s="30" t="str">
        <f>IFERROR(VLOOKUP($B534,'Router Tracking'!$A$3:$H$1000,6,FALSE), "")</f>
        <v/>
      </c>
      <c r="E534" s="30" t="str">
        <f>IFERROR(VLOOKUP($B534,'Router Tracking'!$A$3:$H$1000,4,FALSE), "")</f>
        <v/>
      </c>
      <c r="F534" s="1" t="b">
        <v>0</v>
      </c>
      <c r="H534" s="29"/>
      <c r="I534" s="29"/>
      <c r="J534" s="29"/>
      <c r="K534" s="10"/>
      <c r="L534" s="1"/>
      <c r="M534" s="1" t="b">
        <v>0</v>
      </c>
      <c r="N534" s="1"/>
      <c r="O534" s="1" t="b">
        <v>0</v>
      </c>
      <c r="P534" s="10"/>
    </row>
    <row r="535" spans="1:16">
      <c r="A535" s="29" t="str">
        <f t="shared" si="3"/>
        <v/>
      </c>
      <c r="B535" s="30"/>
      <c r="C535" s="30" t="str">
        <f>IFERROR(VLOOKUP($B535,'Router Tracking'!A535:H1532,7,FALSE), "")</f>
        <v/>
      </c>
      <c r="D535" s="30" t="str">
        <f>IFERROR(VLOOKUP($B535,'Router Tracking'!$A$3:$H$1000,6,FALSE), "")</f>
        <v/>
      </c>
      <c r="E535" s="30" t="str">
        <f>IFERROR(VLOOKUP($B535,'Router Tracking'!$A$3:$H$1000,4,FALSE), "")</f>
        <v/>
      </c>
      <c r="F535" s="1" t="b">
        <v>0</v>
      </c>
      <c r="H535" s="29"/>
      <c r="I535" s="29"/>
      <c r="J535" s="29"/>
      <c r="K535" s="10"/>
      <c r="L535" s="1"/>
      <c r="M535" s="1" t="b">
        <v>0</v>
      </c>
      <c r="N535" s="1"/>
      <c r="O535" s="1" t="b">
        <v>0</v>
      </c>
      <c r="P535" s="10"/>
    </row>
    <row r="536" spans="1:16">
      <c r="A536" s="29" t="str">
        <f t="shared" si="3"/>
        <v/>
      </c>
      <c r="B536" s="30"/>
      <c r="C536" s="30" t="str">
        <f>IFERROR(VLOOKUP($B536,'Router Tracking'!A536:H1533,7,FALSE), "")</f>
        <v/>
      </c>
      <c r="D536" s="30" t="str">
        <f>IFERROR(VLOOKUP($B536,'Router Tracking'!$A$3:$H$1000,6,FALSE), "")</f>
        <v/>
      </c>
      <c r="E536" s="30" t="str">
        <f>IFERROR(VLOOKUP($B536,'Router Tracking'!$A$3:$H$1000,4,FALSE), "")</f>
        <v/>
      </c>
      <c r="F536" s="1" t="b">
        <v>0</v>
      </c>
      <c r="H536" s="29"/>
      <c r="I536" s="29"/>
      <c r="J536" s="29"/>
      <c r="K536" s="10"/>
      <c r="L536" s="1"/>
      <c r="M536" s="1" t="b">
        <v>0</v>
      </c>
      <c r="N536" s="1"/>
      <c r="O536" s="1" t="b">
        <v>0</v>
      </c>
      <c r="P536" s="10"/>
    </row>
    <row r="537" spans="1:16">
      <c r="A537" s="29" t="str">
        <f t="shared" si="3"/>
        <v/>
      </c>
      <c r="B537" s="30"/>
      <c r="C537" s="30" t="str">
        <f>IFERROR(VLOOKUP($B537,'Router Tracking'!A537:H1534,7,FALSE), "")</f>
        <v/>
      </c>
      <c r="D537" s="30" t="str">
        <f>IFERROR(VLOOKUP($B537,'Router Tracking'!$A$3:$H$1000,6,FALSE), "")</f>
        <v/>
      </c>
      <c r="E537" s="30" t="str">
        <f>IFERROR(VLOOKUP($B537,'Router Tracking'!$A$3:$H$1000,4,FALSE), "")</f>
        <v/>
      </c>
      <c r="F537" s="1" t="b">
        <v>0</v>
      </c>
      <c r="H537" s="29"/>
      <c r="I537" s="29"/>
      <c r="J537" s="29"/>
      <c r="K537" s="10"/>
      <c r="L537" s="1"/>
      <c r="M537" s="1" t="b">
        <v>0</v>
      </c>
      <c r="N537" s="1"/>
      <c r="O537" s="1" t="b">
        <v>0</v>
      </c>
      <c r="P537" s="10"/>
    </row>
    <row r="538" spans="1:16">
      <c r="A538" s="29" t="str">
        <f t="shared" si="3"/>
        <v/>
      </c>
      <c r="B538" s="30"/>
      <c r="C538" s="30" t="str">
        <f>IFERROR(VLOOKUP($B538,'Router Tracking'!A538:H1535,7,FALSE), "")</f>
        <v/>
      </c>
      <c r="D538" s="30" t="str">
        <f>IFERROR(VLOOKUP($B538,'Router Tracking'!$A$3:$H$1000,6,FALSE), "")</f>
        <v/>
      </c>
      <c r="E538" s="30" t="str">
        <f>IFERROR(VLOOKUP($B538,'Router Tracking'!$A$3:$H$1000,4,FALSE), "")</f>
        <v/>
      </c>
      <c r="F538" s="1" t="b">
        <v>0</v>
      </c>
      <c r="H538" s="29"/>
      <c r="I538" s="29"/>
      <c r="J538" s="29"/>
      <c r="K538" s="10"/>
      <c r="L538" s="1"/>
      <c r="M538" s="1" t="b">
        <v>0</v>
      </c>
      <c r="N538" s="1"/>
      <c r="O538" s="1" t="b">
        <v>0</v>
      </c>
      <c r="P538" s="10"/>
    </row>
    <row r="539" spans="1:16">
      <c r="A539" s="29" t="str">
        <f t="shared" si="3"/>
        <v/>
      </c>
      <c r="B539" s="30"/>
      <c r="C539" s="30" t="str">
        <f>IFERROR(VLOOKUP($B539,'Router Tracking'!A539:H1536,7,FALSE), "")</f>
        <v/>
      </c>
      <c r="D539" s="30" t="str">
        <f>IFERROR(VLOOKUP($B539,'Router Tracking'!$A$3:$H$1000,6,FALSE), "")</f>
        <v/>
      </c>
      <c r="E539" s="30" t="str">
        <f>IFERROR(VLOOKUP($B539,'Router Tracking'!$A$3:$H$1000,4,FALSE), "")</f>
        <v/>
      </c>
      <c r="F539" s="1" t="b">
        <v>0</v>
      </c>
      <c r="H539" s="29"/>
      <c r="I539" s="29"/>
      <c r="J539" s="29"/>
      <c r="K539" s="10"/>
      <c r="L539" s="1"/>
      <c r="M539" s="1" t="b">
        <v>0</v>
      </c>
      <c r="N539" s="1"/>
      <c r="O539" s="1" t="b">
        <v>0</v>
      </c>
      <c r="P539" s="10"/>
    </row>
    <row r="540" spans="1:16">
      <c r="A540" s="29" t="str">
        <f t="shared" si="3"/>
        <v/>
      </c>
      <c r="B540" s="30"/>
      <c r="C540" s="30" t="str">
        <f>IFERROR(VLOOKUP($B540,'Router Tracking'!A540:H1537,7,FALSE), "")</f>
        <v/>
      </c>
      <c r="D540" s="30" t="str">
        <f>IFERROR(VLOOKUP($B540,'Router Tracking'!$A$3:$H$1000,6,FALSE), "")</f>
        <v/>
      </c>
      <c r="E540" s="30" t="str">
        <f>IFERROR(VLOOKUP($B540,'Router Tracking'!$A$3:$H$1000,4,FALSE), "")</f>
        <v/>
      </c>
      <c r="F540" s="1" t="b">
        <v>0</v>
      </c>
      <c r="H540" s="29"/>
      <c r="I540" s="29"/>
      <c r="J540" s="29"/>
      <c r="K540" s="10"/>
      <c r="L540" s="1"/>
      <c r="M540" s="1" t="b">
        <v>0</v>
      </c>
      <c r="N540" s="1"/>
      <c r="O540" s="1" t="b">
        <v>0</v>
      </c>
      <c r="P540" s="10"/>
    </row>
    <row r="541" spans="1:16">
      <c r="A541" s="29" t="str">
        <f t="shared" si="3"/>
        <v/>
      </c>
      <c r="B541" s="30"/>
      <c r="C541" s="30" t="str">
        <f>IFERROR(VLOOKUP($B541,'Router Tracking'!A541:H1538,7,FALSE), "")</f>
        <v/>
      </c>
      <c r="D541" s="30" t="str">
        <f>IFERROR(VLOOKUP($B541,'Router Tracking'!$A$3:$H$1000,6,FALSE), "")</f>
        <v/>
      </c>
      <c r="E541" s="30" t="str">
        <f>IFERROR(VLOOKUP($B541,'Router Tracking'!$A$3:$H$1000,4,FALSE), "")</f>
        <v/>
      </c>
      <c r="F541" s="1" t="b">
        <v>0</v>
      </c>
      <c r="H541" s="29"/>
      <c r="I541" s="29"/>
      <c r="J541" s="29"/>
      <c r="K541" s="10"/>
      <c r="L541" s="1"/>
      <c r="M541" s="1" t="b">
        <v>0</v>
      </c>
      <c r="N541" s="1"/>
      <c r="O541" s="1" t="b">
        <v>0</v>
      </c>
      <c r="P541" s="10"/>
    </row>
    <row r="542" spans="1:16">
      <c r="A542" s="29" t="str">
        <f t="shared" si="3"/>
        <v/>
      </c>
      <c r="B542" s="30"/>
      <c r="C542" s="30" t="str">
        <f>IFERROR(VLOOKUP($B542,'Router Tracking'!A542:H1539,7,FALSE), "")</f>
        <v/>
      </c>
      <c r="D542" s="30" t="str">
        <f>IFERROR(VLOOKUP($B542,'Router Tracking'!$A$3:$H$1000,6,FALSE), "")</f>
        <v/>
      </c>
      <c r="E542" s="30" t="str">
        <f>IFERROR(VLOOKUP($B542,'Router Tracking'!$A$3:$H$1000,4,FALSE), "")</f>
        <v/>
      </c>
      <c r="F542" s="1" t="b">
        <v>0</v>
      </c>
      <c r="H542" s="29"/>
      <c r="I542" s="29"/>
      <c r="J542" s="29"/>
      <c r="K542" s="10"/>
      <c r="L542" s="1"/>
      <c r="M542" s="1" t="b">
        <v>0</v>
      </c>
      <c r="N542" s="1"/>
      <c r="O542" s="1" t="b">
        <v>0</v>
      </c>
      <c r="P542" s="10"/>
    </row>
    <row r="543" spans="1:16">
      <c r="A543" s="29" t="str">
        <f t="shared" si="3"/>
        <v/>
      </c>
      <c r="B543" s="30"/>
      <c r="C543" s="30" t="str">
        <f>IFERROR(VLOOKUP($B543,'Router Tracking'!A543:H1540,7,FALSE), "")</f>
        <v/>
      </c>
      <c r="D543" s="30" t="str">
        <f>IFERROR(VLOOKUP($B543,'Router Tracking'!$A$3:$H$1000,6,FALSE), "")</f>
        <v/>
      </c>
      <c r="E543" s="30" t="str">
        <f>IFERROR(VLOOKUP($B543,'Router Tracking'!$A$3:$H$1000,4,FALSE), "")</f>
        <v/>
      </c>
      <c r="F543" s="1" t="b">
        <v>0</v>
      </c>
      <c r="H543" s="29"/>
      <c r="I543" s="29"/>
      <c r="J543" s="29"/>
      <c r="K543" s="10"/>
      <c r="L543" s="1"/>
      <c r="M543" s="1" t="b">
        <v>0</v>
      </c>
      <c r="N543" s="1"/>
      <c r="O543" s="1" t="b">
        <v>0</v>
      </c>
      <c r="P543" s="10"/>
    </row>
    <row r="544" spans="1:16">
      <c r="A544" s="29" t="str">
        <f t="shared" si="3"/>
        <v/>
      </c>
      <c r="B544" s="30"/>
      <c r="C544" s="30" t="str">
        <f>IFERROR(VLOOKUP($B544,'Router Tracking'!A544:H1541,7,FALSE), "")</f>
        <v/>
      </c>
      <c r="D544" s="30" t="str">
        <f>IFERROR(VLOOKUP($B544,'Router Tracking'!$A$3:$H$1000,6,FALSE), "")</f>
        <v/>
      </c>
      <c r="E544" s="30" t="str">
        <f>IFERROR(VLOOKUP($B544,'Router Tracking'!$A$3:$H$1000,4,FALSE), "")</f>
        <v/>
      </c>
      <c r="F544" s="1" t="b">
        <v>0</v>
      </c>
      <c r="H544" s="29"/>
      <c r="I544" s="29"/>
      <c r="J544" s="29"/>
      <c r="K544" s="10"/>
      <c r="L544" s="1"/>
      <c r="M544" s="1" t="b">
        <v>0</v>
      </c>
      <c r="N544" s="1"/>
      <c r="O544" s="1" t="b">
        <v>0</v>
      </c>
      <c r="P544" s="10"/>
    </row>
    <row r="545" spans="1:16">
      <c r="A545" s="29" t="str">
        <f t="shared" si="3"/>
        <v/>
      </c>
      <c r="B545" s="30"/>
      <c r="C545" s="30" t="str">
        <f>IFERROR(VLOOKUP($B545,'Router Tracking'!A545:H1542,7,FALSE), "")</f>
        <v/>
      </c>
      <c r="D545" s="30" t="str">
        <f>IFERROR(VLOOKUP($B545,'Router Tracking'!$A$3:$H$1000,6,FALSE), "")</f>
        <v/>
      </c>
      <c r="E545" s="30" t="str">
        <f>IFERROR(VLOOKUP($B545,'Router Tracking'!$A$3:$H$1000,4,FALSE), "")</f>
        <v/>
      </c>
      <c r="F545" s="1" t="b">
        <v>0</v>
      </c>
      <c r="H545" s="29"/>
      <c r="I545" s="29"/>
      <c r="J545" s="29"/>
      <c r="K545" s="10"/>
      <c r="L545" s="1"/>
      <c r="M545" s="1" t="b">
        <v>0</v>
      </c>
      <c r="N545" s="1"/>
      <c r="O545" s="1" t="b">
        <v>0</v>
      </c>
      <c r="P545" s="10"/>
    </row>
    <row r="546" spans="1:16">
      <c r="A546" s="29" t="str">
        <f t="shared" si="3"/>
        <v/>
      </c>
      <c r="B546" s="30"/>
      <c r="C546" s="30" t="str">
        <f>IFERROR(VLOOKUP($B546,'Router Tracking'!A546:H1543,7,FALSE), "")</f>
        <v/>
      </c>
      <c r="D546" s="30" t="str">
        <f>IFERROR(VLOOKUP($B546,'Router Tracking'!$A$3:$H$1000,6,FALSE), "")</f>
        <v/>
      </c>
      <c r="E546" s="30" t="str">
        <f>IFERROR(VLOOKUP($B546,'Router Tracking'!$A$3:$H$1000,4,FALSE), "")</f>
        <v/>
      </c>
      <c r="F546" s="1" t="b">
        <v>0</v>
      </c>
      <c r="H546" s="29"/>
      <c r="I546" s="29"/>
      <c r="J546" s="29"/>
      <c r="K546" s="10"/>
      <c r="L546" s="1"/>
      <c r="M546" s="1" t="b">
        <v>0</v>
      </c>
      <c r="N546" s="1"/>
      <c r="O546" s="1" t="b">
        <v>0</v>
      </c>
      <c r="P546" s="10"/>
    </row>
    <row r="547" spans="1:16">
      <c r="A547" s="29" t="str">
        <f t="shared" si="3"/>
        <v/>
      </c>
      <c r="B547" s="30"/>
      <c r="C547" s="30" t="str">
        <f>IFERROR(VLOOKUP($B547,'Router Tracking'!A547:H1544,7,FALSE), "")</f>
        <v/>
      </c>
      <c r="D547" s="30" t="str">
        <f>IFERROR(VLOOKUP($B547,'Router Tracking'!$A$3:$H$1000,6,FALSE), "")</f>
        <v/>
      </c>
      <c r="E547" s="30" t="str">
        <f>IFERROR(VLOOKUP($B547,'Router Tracking'!$A$3:$H$1000,4,FALSE), "")</f>
        <v/>
      </c>
      <c r="F547" s="1" t="b">
        <v>0</v>
      </c>
      <c r="H547" s="29"/>
      <c r="I547" s="29"/>
      <c r="J547" s="29"/>
      <c r="K547" s="10"/>
      <c r="L547" s="1"/>
      <c r="M547" s="1" t="b">
        <v>0</v>
      </c>
      <c r="N547" s="1"/>
      <c r="O547" s="1" t="b">
        <v>0</v>
      </c>
      <c r="P547" s="10"/>
    </row>
    <row r="548" spans="1:16">
      <c r="A548" s="29" t="str">
        <f t="shared" si="3"/>
        <v/>
      </c>
      <c r="B548" s="30"/>
      <c r="C548" s="30" t="str">
        <f>IFERROR(VLOOKUP($B548,'Router Tracking'!A548:H1545,7,FALSE), "")</f>
        <v/>
      </c>
      <c r="D548" s="30" t="str">
        <f>IFERROR(VLOOKUP($B548,'Router Tracking'!$A$3:$H$1000,6,FALSE), "")</f>
        <v/>
      </c>
      <c r="E548" s="30" t="str">
        <f>IFERROR(VLOOKUP($B548,'Router Tracking'!$A$3:$H$1000,4,FALSE), "")</f>
        <v/>
      </c>
      <c r="F548" s="1" t="b">
        <v>0</v>
      </c>
      <c r="H548" s="29"/>
      <c r="I548" s="29"/>
      <c r="J548" s="29"/>
      <c r="K548" s="10"/>
      <c r="L548" s="1"/>
      <c r="M548" s="1" t="b">
        <v>0</v>
      </c>
      <c r="N548" s="1"/>
      <c r="O548" s="1" t="b">
        <v>0</v>
      </c>
      <c r="P548" s="10"/>
    </row>
    <row r="549" spans="1:16">
      <c r="A549" s="29" t="str">
        <f t="shared" si="3"/>
        <v/>
      </c>
      <c r="B549" s="30"/>
      <c r="C549" s="30" t="str">
        <f>IFERROR(VLOOKUP($B549,'Router Tracking'!A549:H1546,7,FALSE), "")</f>
        <v/>
      </c>
      <c r="D549" s="30" t="str">
        <f>IFERROR(VLOOKUP($B549,'Router Tracking'!$A$3:$H$1000,6,FALSE), "")</f>
        <v/>
      </c>
      <c r="E549" s="30" t="str">
        <f>IFERROR(VLOOKUP($B549,'Router Tracking'!$A$3:$H$1000,4,FALSE), "")</f>
        <v/>
      </c>
      <c r="F549" s="1" t="b">
        <v>0</v>
      </c>
      <c r="H549" s="29"/>
      <c r="I549" s="29"/>
      <c r="J549" s="29"/>
      <c r="K549" s="10"/>
      <c r="L549" s="1"/>
      <c r="M549" s="1" t="b">
        <v>0</v>
      </c>
      <c r="N549" s="1"/>
      <c r="O549" s="1" t="b">
        <v>0</v>
      </c>
      <c r="P549" s="10"/>
    </row>
    <row r="550" spans="1:16">
      <c r="A550" s="29" t="str">
        <f t="shared" si="3"/>
        <v/>
      </c>
      <c r="B550" s="30"/>
      <c r="C550" s="30" t="str">
        <f>IFERROR(VLOOKUP($B550,'Router Tracking'!A550:H1547,7,FALSE), "")</f>
        <v/>
      </c>
      <c r="D550" s="30" t="str">
        <f>IFERROR(VLOOKUP($B550,'Router Tracking'!$A$3:$H$1000,6,FALSE), "")</f>
        <v/>
      </c>
      <c r="E550" s="30" t="str">
        <f>IFERROR(VLOOKUP($B550,'Router Tracking'!$A$3:$H$1000,4,FALSE), "")</f>
        <v/>
      </c>
      <c r="F550" s="1" t="b">
        <v>0</v>
      </c>
      <c r="H550" s="29"/>
      <c r="I550" s="29"/>
      <c r="J550" s="29"/>
      <c r="K550" s="10"/>
      <c r="L550" s="1"/>
      <c r="M550" s="1" t="b">
        <v>0</v>
      </c>
      <c r="N550" s="1"/>
      <c r="O550" s="1" t="b">
        <v>0</v>
      </c>
      <c r="P550" s="10"/>
    </row>
    <row r="551" spans="1:16">
      <c r="A551" s="29" t="str">
        <f t="shared" si="3"/>
        <v/>
      </c>
      <c r="B551" s="30"/>
      <c r="C551" s="30" t="str">
        <f>IFERROR(VLOOKUP($B551,'Router Tracking'!A551:H1548,7,FALSE), "")</f>
        <v/>
      </c>
      <c r="D551" s="30" t="str">
        <f>IFERROR(VLOOKUP($B551,'Router Tracking'!$A$3:$H$1000,6,FALSE), "")</f>
        <v/>
      </c>
      <c r="E551" s="30" t="str">
        <f>IFERROR(VLOOKUP($B551,'Router Tracking'!$A$3:$H$1000,4,FALSE), "")</f>
        <v/>
      </c>
      <c r="F551" s="1" t="b">
        <v>0</v>
      </c>
      <c r="H551" s="29"/>
      <c r="I551" s="29"/>
      <c r="J551" s="29"/>
      <c r="K551" s="10"/>
      <c r="L551" s="1"/>
      <c r="M551" s="1" t="b">
        <v>0</v>
      </c>
      <c r="N551" s="1"/>
      <c r="O551" s="1" t="b">
        <v>0</v>
      </c>
      <c r="P551" s="10"/>
    </row>
    <row r="552" spans="1:16">
      <c r="A552" s="29" t="str">
        <f t="shared" si="3"/>
        <v/>
      </c>
      <c r="B552" s="30"/>
      <c r="C552" s="30" t="str">
        <f>IFERROR(VLOOKUP($B552,'Router Tracking'!A552:H1549,7,FALSE), "")</f>
        <v/>
      </c>
      <c r="D552" s="30" t="str">
        <f>IFERROR(VLOOKUP($B552,'Router Tracking'!$A$3:$H$1000,6,FALSE), "")</f>
        <v/>
      </c>
      <c r="E552" s="30" t="str">
        <f>IFERROR(VLOOKUP($B552,'Router Tracking'!$A$3:$H$1000,4,FALSE), "")</f>
        <v/>
      </c>
      <c r="F552" s="1" t="b">
        <v>0</v>
      </c>
      <c r="H552" s="29"/>
      <c r="I552" s="29"/>
      <c r="J552" s="29"/>
      <c r="K552" s="10"/>
      <c r="L552" s="1"/>
      <c r="M552" s="1" t="b">
        <v>0</v>
      </c>
      <c r="N552" s="1"/>
      <c r="O552" s="1" t="b">
        <v>0</v>
      </c>
      <c r="P552" s="10"/>
    </row>
    <row r="553" spans="1:16">
      <c r="A553" s="29" t="str">
        <f t="shared" si="3"/>
        <v/>
      </c>
      <c r="B553" s="30"/>
      <c r="C553" s="30" t="str">
        <f>IFERROR(VLOOKUP($B553,'Router Tracking'!A553:H1550,7,FALSE), "")</f>
        <v/>
      </c>
      <c r="D553" s="30" t="str">
        <f>IFERROR(VLOOKUP($B553,'Router Tracking'!$A$3:$H$1000,6,FALSE), "")</f>
        <v/>
      </c>
      <c r="E553" s="30" t="str">
        <f>IFERROR(VLOOKUP($B553,'Router Tracking'!$A$3:$H$1000,4,FALSE), "")</f>
        <v/>
      </c>
      <c r="F553" s="1" t="b">
        <v>0</v>
      </c>
      <c r="H553" s="29"/>
      <c r="I553" s="29"/>
      <c r="J553" s="29"/>
      <c r="K553" s="10"/>
      <c r="L553" s="1"/>
      <c r="M553" s="1" t="b">
        <v>0</v>
      </c>
      <c r="N553" s="1"/>
      <c r="O553" s="1" t="b">
        <v>0</v>
      </c>
      <c r="P553" s="10"/>
    </row>
    <row r="554" spans="1:16">
      <c r="A554" s="29" t="str">
        <f t="shared" si="3"/>
        <v/>
      </c>
      <c r="B554" s="30"/>
      <c r="C554" s="30" t="str">
        <f>IFERROR(VLOOKUP($B554,'Router Tracking'!A554:H1551,7,FALSE), "")</f>
        <v/>
      </c>
      <c r="D554" s="30" t="str">
        <f>IFERROR(VLOOKUP($B554,'Router Tracking'!$A$3:$H$1000,6,FALSE), "")</f>
        <v/>
      </c>
      <c r="E554" s="30" t="str">
        <f>IFERROR(VLOOKUP($B554,'Router Tracking'!$A$3:$H$1000,4,FALSE), "")</f>
        <v/>
      </c>
      <c r="F554" s="1" t="b">
        <v>0</v>
      </c>
      <c r="H554" s="29"/>
      <c r="I554" s="29"/>
      <c r="J554" s="29"/>
      <c r="K554" s="10"/>
      <c r="L554" s="1"/>
      <c r="M554" s="1" t="b">
        <v>0</v>
      </c>
      <c r="N554" s="1"/>
      <c r="O554" s="1" t="b">
        <v>0</v>
      </c>
      <c r="P554" s="10"/>
    </row>
    <row r="555" spans="1:16">
      <c r="A555" s="29" t="str">
        <f t="shared" si="3"/>
        <v/>
      </c>
      <c r="B555" s="30"/>
      <c r="C555" s="30" t="str">
        <f>IFERROR(VLOOKUP($B555,'Router Tracking'!A555:H1552,7,FALSE), "")</f>
        <v/>
      </c>
      <c r="D555" s="30" t="str">
        <f>IFERROR(VLOOKUP($B555,'Router Tracking'!$A$3:$H$1000,6,FALSE), "")</f>
        <v/>
      </c>
      <c r="E555" s="30" t="str">
        <f>IFERROR(VLOOKUP($B555,'Router Tracking'!$A$3:$H$1000,4,FALSE), "")</f>
        <v/>
      </c>
      <c r="F555" s="1" t="b">
        <v>0</v>
      </c>
      <c r="H555" s="29"/>
      <c r="I555" s="29"/>
      <c r="J555" s="29"/>
      <c r="K555" s="10"/>
      <c r="L555" s="1"/>
      <c r="M555" s="1" t="b">
        <v>0</v>
      </c>
      <c r="N555" s="1"/>
      <c r="O555" s="1" t="b">
        <v>0</v>
      </c>
      <c r="P555" s="10"/>
    </row>
    <row r="556" spans="1:16">
      <c r="A556" s="29" t="str">
        <f t="shared" si="3"/>
        <v/>
      </c>
      <c r="B556" s="30"/>
      <c r="C556" s="30" t="str">
        <f>IFERROR(VLOOKUP($B556,'Router Tracking'!A556:H1553,7,FALSE), "")</f>
        <v/>
      </c>
      <c r="D556" s="30" t="str">
        <f>IFERROR(VLOOKUP($B556,'Router Tracking'!$A$3:$H$1000,6,FALSE), "")</f>
        <v/>
      </c>
      <c r="E556" s="30" t="str">
        <f>IFERROR(VLOOKUP($B556,'Router Tracking'!$A$3:$H$1000,4,FALSE), "")</f>
        <v/>
      </c>
      <c r="F556" s="1" t="b">
        <v>0</v>
      </c>
      <c r="H556" s="29"/>
      <c r="I556" s="29"/>
      <c r="J556" s="29"/>
      <c r="K556" s="10"/>
      <c r="L556" s="1"/>
      <c r="M556" s="1" t="b">
        <v>0</v>
      </c>
      <c r="N556" s="1"/>
      <c r="O556" s="1" t="b">
        <v>0</v>
      </c>
      <c r="P556" s="10"/>
    </row>
    <row r="557" spans="1:16">
      <c r="A557" s="29" t="str">
        <f t="shared" si="3"/>
        <v/>
      </c>
      <c r="B557" s="30"/>
      <c r="C557" s="30" t="str">
        <f>IFERROR(VLOOKUP($B557,'Router Tracking'!A557:H1554,7,FALSE), "")</f>
        <v/>
      </c>
      <c r="D557" s="30" t="str">
        <f>IFERROR(VLOOKUP($B557,'Router Tracking'!$A$3:$H$1000,6,FALSE), "")</f>
        <v/>
      </c>
      <c r="E557" s="30" t="str">
        <f>IFERROR(VLOOKUP($B557,'Router Tracking'!$A$3:$H$1000,4,FALSE), "")</f>
        <v/>
      </c>
      <c r="F557" s="1" t="b">
        <v>0</v>
      </c>
      <c r="H557" s="29"/>
      <c r="I557" s="29"/>
      <c r="J557" s="29"/>
      <c r="K557" s="10"/>
      <c r="L557" s="1"/>
      <c r="M557" s="1" t="b">
        <v>0</v>
      </c>
      <c r="N557" s="1"/>
      <c r="O557" s="1" t="b">
        <v>0</v>
      </c>
      <c r="P557" s="10"/>
    </row>
    <row r="558" spans="1:16">
      <c r="A558" s="29" t="str">
        <f t="shared" si="3"/>
        <v/>
      </c>
      <c r="B558" s="30"/>
      <c r="C558" s="30" t="str">
        <f>IFERROR(VLOOKUP($B558,'Router Tracking'!A558:H1555,7,FALSE), "")</f>
        <v/>
      </c>
      <c r="D558" s="30" t="str">
        <f>IFERROR(VLOOKUP($B558,'Router Tracking'!$A$3:$H$1000,6,FALSE), "")</f>
        <v/>
      </c>
      <c r="E558" s="30" t="str">
        <f>IFERROR(VLOOKUP($B558,'Router Tracking'!$A$3:$H$1000,4,FALSE), "")</f>
        <v/>
      </c>
      <c r="F558" s="1" t="b">
        <v>0</v>
      </c>
      <c r="H558" s="29"/>
      <c r="I558" s="29"/>
      <c r="J558" s="29"/>
      <c r="K558" s="10"/>
      <c r="L558" s="1"/>
      <c r="M558" s="1" t="b">
        <v>0</v>
      </c>
      <c r="N558" s="1"/>
      <c r="O558" s="1" t="b">
        <v>0</v>
      </c>
      <c r="P558" s="10"/>
    </row>
    <row r="559" spans="1:16">
      <c r="A559" s="29" t="str">
        <f t="shared" si="3"/>
        <v/>
      </c>
      <c r="B559" s="30"/>
      <c r="C559" s="30" t="str">
        <f>IFERROR(VLOOKUP($B559,'Router Tracking'!A559:H1556,7,FALSE), "")</f>
        <v/>
      </c>
      <c r="D559" s="30" t="str">
        <f>IFERROR(VLOOKUP($B559,'Router Tracking'!$A$3:$H$1000,6,FALSE), "")</f>
        <v/>
      </c>
      <c r="E559" s="30" t="str">
        <f>IFERROR(VLOOKUP($B559,'Router Tracking'!$A$3:$H$1000,4,FALSE), "")</f>
        <v/>
      </c>
      <c r="F559" s="1" t="b">
        <v>0</v>
      </c>
      <c r="H559" s="29"/>
      <c r="I559" s="29"/>
      <c r="J559" s="29"/>
      <c r="K559" s="10"/>
      <c r="L559" s="1"/>
      <c r="M559" s="1" t="b">
        <v>0</v>
      </c>
      <c r="N559" s="1"/>
      <c r="O559" s="1" t="b">
        <v>0</v>
      </c>
      <c r="P559" s="10"/>
    </row>
    <row r="560" spans="1:16">
      <c r="A560" s="29" t="str">
        <f t="shared" si="3"/>
        <v/>
      </c>
      <c r="B560" s="30"/>
      <c r="C560" s="30" t="str">
        <f>IFERROR(VLOOKUP($B560,'Router Tracking'!A560:H1557,7,FALSE), "")</f>
        <v/>
      </c>
      <c r="D560" s="30" t="str">
        <f>IFERROR(VLOOKUP($B560,'Router Tracking'!$A$3:$H$1000,6,FALSE), "")</f>
        <v/>
      </c>
      <c r="E560" s="30" t="str">
        <f>IFERROR(VLOOKUP($B560,'Router Tracking'!$A$3:$H$1000,4,FALSE), "")</f>
        <v/>
      </c>
      <c r="F560" s="1" t="b">
        <v>0</v>
      </c>
      <c r="H560" s="29"/>
      <c r="I560" s="29"/>
      <c r="J560" s="29"/>
      <c r="K560" s="10"/>
      <c r="L560" s="1"/>
      <c r="M560" s="1" t="b">
        <v>0</v>
      </c>
      <c r="N560" s="1"/>
      <c r="O560" s="1" t="b">
        <v>0</v>
      </c>
      <c r="P560" s="10"/>
    </row>
    <row r="561" spans="1:16">
      <c r="A561" s="29" t="str">
        <f t="shared" si="3"/>
        <v/>
      </c>
      <c r="B561" s="30"/>
      <c r="C561" s="30" t="str">
        <f>IFERROR(VLOOKUP($B561,'Router Tracking'!A561:H1558,7,FALSE), "")</f>
        <v/>
      </c>
      <c r="D561" s="30" t="str">
        <f>IFERROR(VLOOKUP($B561,'Router Tracking'!$A$3:$H$1000,6,FALSE), "")</f>
        <v/>
      </c>
      <c r="E561" s="30" t="str">
        <f>IFERROR(VLOOKUP($B561,'Router Tracking'!$A$3:$H$1000,4,FALSE), "")</f>
        <v/>
      </c>
      <c r="F561" s="1" t="b">
        <v>0</v>
      </c>
      <c r="H561" s="29"/>
      <c r="I561" s="29"/>
      <c r="J561" s="29"/>
      <c r="K561" s="10"/>
      <c r="L561" s="1"/>
      <c r="M561" s="1" t="b">
        <v>0</v>
      </c>
      <c r="N561" s="1"/>
      <c r="O561" s="1" t="b">
        <v>0</v>
      </c>
      <c r="P561" s="10"/>
    </row>
    <row r="562" spans="1:16">
      <c r="A562" s="29" t="str">
        <f t="shared" si="3"/>
        <v/>
      </c>
      <c r="B562" s="30"/>
      <c r="C562" s="30" t="str">
        <f>IFERROR(VLOOKUP($B562,'Router Tracking'!A562:H1559,7,FALSE), "")</f>
        <v/>
      </c>
      <c r="D562" s="30" t="str">
        <f>IFERROR(VLOOKUP($B562,'Router Tracking'!$A$3:$H$1000,6,FALSE), "")</f>
        <v/>
      </c>
      <c r="E562" s="30" t="str">
        <f>IFERROR(VLOOKUP($B562,'Router Tracking'!$A$3:$H$1000,4,FALSE), "")</f>
        <v/>
      </c>
      <c r="F562" s="1" t="b">
        <v>0</v>
      </c>
      <c r="H562" s="29"/>
      <c r="I562" s="29"/>
      <c r="J562" s="29"/>
      <c r="K562" s="10"/>
      <c r="L562" s="1"/>
      <c r="M562" s="1" t="b">
        <v>0</v>
      </c>
      <c r="N562" s="1"/>
      <c r="O562" s="1" t="b">
        <v>0</v>
      </c>
      <c r="P562" s="10"/>
    </row>
    <row r="563" spans="1:16">
      <c r="A563" s="29" t="str">
        <f t="shared" si="3"/>
        <v/>
      </c>
      <c r="B563" s="30"/>
      <c r="C563" s="30" t="str">
        <f>IFERROR(VLOOKUP($B563,'Router Tracking'!A563:H1560,7,FALSE), "")</f>
        <v/>
      </c>
      <c r="D563" s="30" t="str">
        <f>IFERROR(VLOOKUP($B563,'Router Tracking'!$A$3:$H$1000,6,FALSE), "")</f>
        <v/>
      </c>
      <c r="E563" s="30" t="str">
        <f>IFERROR(VLOOKUP($B563,'Router Tracking'!$A$3:$H$1000,4,FALSE), "")</f>
        <v/>
      </c>
      <c r="F563" s="1" t="b">
        <v>0</v>
      </c>
      <c r="H563" s="29"/>
      <c r="I563" s="29"/>
      <c r="J563" s="29"/>
      <c r="K563" s="10"/>
      <c r="L563" s="1"/>
      <c r="M563" s="1" t="b">
        <v>0</v>
      </c>
      <c r="N563" s="1"/>
      <c r="O563" s="1" t="b">
        <v>0</v>
      </c>
      <c r="P563" s="10"/>
    </row>
    <row r="564" spans="1:16">
      <c r="A564" s="29" t="str">
        <f t="shared" si="3"/>
        <v/>
      </c>
      <c r="B564" s="30"/>
      <c r="C564" s="30" t="str">
        <f>IFERROR(VLOOKUP($B564,'Router Tracking'!A564:H1561,7,FALSE), "")</f>
        <v/>
      </c>
      <c r="D564" s="30" t="str">
        <f>IFERROR(VLOOKUP($B564,'Router Tracking'!$A$3:$H$1000,6,FALSE), "")</f>
        <v/>
      </c>
      <c r="E564" s="30" t="str">
        <f>IFERROR(VLOOKUP($B564,'Router Tracking'!$A$3:$H$1000,4,FALSE), "")</f>
        <v/>
      </c>
      <c r="F564" s="1" t="b">
        <v>0</v>
      </c>
      <c r="H564" s="29"/>
      <c r="I564" s="29"/>
      <c r="J564" s="29"/>
      <c r="K564" s="10"/>
      <c r="L564" s="1"/>
      <c r="M564" s="1" t="b">
        <v>0</v>
      </c>
      <c r="N564" s="1"/>
      <c r="O564" s="1" t="b">
        <v>0</v>
      </c>
      <c r="P564" s="10"/>
    </row>
    <row r="565" spans="1:16">
      <c r="A565" s="29" t="str">
        <f t="shared" si="3"/>
        <v/>
      </c>
      <c r="B565" s="30"/>
      <c r="C565" s="30" t="str">
        <f>IFERROR(VLOOKUP($B565,'Router Tracking'!A565:H1562,7,FALSE), "")</f>
        <v/>
      </c>
      <c r="D565" s="30" t="str">
        <f>IFERROR(VLOOKUP($B565,'Router Tracking'!$A$3:$H$1000,6,FALSE), "")</f>
        <v/>
      </c>
      <c r="E565" s="30" t="str">
        <f>IFERROR(VLOOKUP($B565,'Router Tracking'!$A$3:$H$1000,4,FALSE), "")</f>
        <v/>
      </c>
      <c r="F565" s="1" t="b">
        <v>0</v>
      </c>
      <c r="H565" s="29"/>
      <c r="I565" s="29"/>
      <c r="J565" s="29"/>
      <c r="K565" s="10"/>
      <c r="L565" s="1"/>
      <c r="M565" s="1" t="b">
        <v>0</v>
      </c>
      <c r="N565" s="1"/>
      <c r="O565" s="1" t="b">
        <v>0</v>
      </c>
      <c r="P565" s="10"/>
    </row>
    <row r="566" spans="1:16">
      <c r="A566" s="29" t="str">
        <f t="shared" si="3"/>
        <v/>
      </c>
      <c r="B566" s="30"/>
      <c r="C566" s="30" t="str">
        <f>IFERROR(VLOOKUP($B566,'Router Tracking'!A566:H1563,7,FALSE), "")</f>
        <v/>
      </c>
      <c r="D566" s="30" t="str">
        <f>IFERROR(VLOOKUP($B566,'Router Tracking'!$A$3:$H$1000,6,FALSE), "")</f>
        <v/>
      </c>
      <c r="E566" s="30" t="str">
        <f>IFERROR(VLOOKUP($B566,'Router Tracking'!$A$3:$H$1000,4,FALSE), "")</f>
        <v/>
      </c>
      <c r="F566" s="1" t="b">
        <v>0</v>
      </c>
      <c r="H566" s="29"/>
      <c r="I566" s="29"/>
      <c r="J566" s="29"/>
      <c r="K566" s="10"/>
      <c r="L566" s="1"/>
      <c r="M566" s="1" t="b">
        <v>0</v>
      </c>
      <c r="N566" s="1"/>
      <c r="O566" s="1" t="b">
        <v>0</v>
      </c>
      <c r="P566" s="10"/>
    </row>
    <row r="567" spans="1:16">
      <c r="A567" s="29" t="str">
        <f t="shared" si="3"/>
        <v/>
      </c>
      <c r="B567" s="30"/>
      <c r="C567" s="30" t="str">
        <f>IFERROR(VLOOKUP($B567,'Router Tracking'!A567:H1564,7,FALSE), "")</f>
        <v/>
      </c>
      <c r="D567" s="30" t="str">
        <f>IFERROR(VLOOKUP($B567,'Router Tracking'!$A$3:$H$1000,6,FALSE), "")</f>
        <v/>
      </c>
      <c r="E567" s="30" t="str">
        <f>IFERROR(VLOOKUP($B567,'Router Tracking'!$A$3:$H$1000,4,FALSE), "")</f>
        <v/>
      </c>
      <c r="F567" s="1" t="b">
        <v>0</v>
      </c>
      <c r="H567" s="29"/>
      <c r="I567" s="29"/>
      <c r="J567" s="29"/>
      <c r="K567" s="10"/>
      <c r="L567" s="1"/>
      <c r="M567" s="1" t="b">
        <v>0</v>
      </c>
      <c r="N567" s="1"/>
      <c r="O567" s="1" t="b">
        <v>0</v>
      </c>
      <c r="P567" s="10"/>
    </row>
    <row r="568" spans="1:16">
      <c r="A568" s="29" t="str">
        <f t="shared" si="3"/>
        <v/>
      </c>
      <c r="B568" s="30"/>
      <c r="C568" s="30" t="str">
        <f>IFERROR(VLOOKUP($B568,'Router Tracking'!A568:H1565,7,FALSE), "")</f>
        <v/>
      </c>
      <c r="D568" s="30" t="str">
        <f>IFERROR(VLOOKUP($B568,'Router Tracking'!$A$3:$H$1000,6,FALSE), "")</f>
        <v/>
      </c>
      <c r="E568" s="30" t="str">
        <f>IFERROR(VLOOKUP($B568,'Router Tracking'!$A$3:$H$1000,4,FALSE), "")</f>
        <v/>
      </c>
      <c r="F568" s="1" t="b">
        <v>0</v>
      </c>
      <c r="H568" s="29"/>
      <c r="I568" s="29"/>
      <c r="J568" s="29"/>
      <c r="K568" s="10"/>
      <c r="L568" s="1"/>
      <c r="M568" s="1" t="b">
        <v>0</v>
      </c>
      <c r="N568" s="1"/>
      <c r="O568" s="1" t="b">
        <v>0</v>
      </c>
      <c r="P568" s="10"/>
    </row>
    <row r="569" spans="1:16">
      <c r="A569" s="29" t="str">
        <f t="shared" si="3"/>
        <v/>
      </c>
      <c r="B569" s="30"/>
      <c r="C569" s="30" t="str">
        <f>IFERROR(VLOOKUP($B569,'Router Tracking'!A569:H1566,7,FALSE), "")</f>
        <v/>
      </c>
      <c r="D569" s="30" t="str">
        <f>IFERROR(VLOOKUP($B569,'Router Tracking'!$A$3:$H$1000,6,FALSE), "")</f>
        <v/>
      </c>
      <c r="E569" s="30" t="str">
        <f>IFERROR(VLOOKUP($B569,'Router Tracking'!$A$3:$H$1000,4,FALSE), "")</f>
        <v/>
      </c>
      <c r="F569" s="1" t="b">
        <v>0</v>
      </c>
      <c r="H569" s="29"/>
      <c r="I569" s="29"/>
      <c r="J569" s="29"/>
      <c r="K569" s="10"/>
      <c r="L569" s="1"/>
      <c r="M569" s="1" t="b">
        <v>0</v>
      </c>
      <c r="N569" s="1"/>
      <c r="O569" s="1" t="b">
        <v>0</v>
      </c>
      <c r="P569" s="10"/>
    </row>
    <row r="570" spans="1:16">
      <c r="A570" s="29" t="str">
        <f t="shared" si="3"/>
        <v/>
      </c>
      <c r="B570" s="30"/>
      <c r="C570" s="30" t="str">
        <f>IFERROR(VLOOKUP($B570,'Router Tracking'!A570:H1567,7,FALSE), "")</f>
        <v/>
      </c>
      <c r="D570" s="30" t="str">
        <f>IFERROR(VLOOKUP($B570,'Router Tracking'!$A$3:$H$1000,6,FALSE), "")</f>
        <v/>
      </c>
      <c r="E570" s="30" t="str">
        <f>IFERROR(VLOOKUP($B570,'Router Tracking'!$A$3:$H$1000,4,FALSE), "")</f>
        <v/>
      </c>
      <c r="F570" s="1" t="b">
        <v>0</v>
      </c>
      <c r="H570" s="29"/>
      <c r="I570" s="29"/>
      <c r="J570" s="29"/>
      <c r="K570" s="10"/>
      <c r="L570" s="1"/>
      <c r="M570" s="1" t="b">
        <v>0</v>
      </c>
      <c r="N570" s="1"/>
      <c r="O570" s="1" t="b">
        <v>0</v>
      </c>
      <c r="P570" s="10"/>
    </row>
    <row r="571" spans="1:16">
      <c r="A571" s="29" t="str">
        <f t="shared" si="3"/>
        <v/>
      </c>
      <c r="B571" s="30"/>
      <c r="C571" s="30" t="str">
        <f>IFERROR(VLOOKUP($B571,'Router Tracking'!A571:H1568,7,FALSE), "")</f>
        <v/>
      </c>
      <c r="D571" s="30" t="str">
        <f>IFERROR(VLOOKUP($B571,'Router Tracking'!$A$3:$H$1000,6,FALSE), "")</f>
        <v/>
      </c>
      <c r="E571" s="30" t="str">
        <f>IFERROR(VLOOKUP($B571,'Router Tracking'!$A$3:$H$1000,4,FALSE), "")</f>
        <v/>
      </c>
      <c r="F571" s="1" t="b">
        <v>0</v>
      </c>
      <c r="H571" s="29"/>
      <c r="I571" s="29"/>
      <c r="J571" s="29"/>
      <c r="K571" s="10"/>
      <c r="L571" s="1"/>
      <c r="M571" s="1" t="b">
        <v>0</v>
      </c>
      <c r="N571" s="1"/>
      <c r="O571" s="1" t="b">
        <v>0</v>
      </c>
      <c r="P571" s="10"/>
    </row>
    <row r="572" spans="1:16">
      <c r="A572" s="29" t="str">
        <f t="shared" si="3"/>
        <v/>
      </c>
      <c r="B572" s="30"/>
      <c r="C572" s="30" t="str">
        <f>IFERROR(VLOOKUP($B572,'Router Tracking'!A572:H1569,7,FALSE), "")</f>
        <v/>
      </c>
      <c r="D572" s="30" t="str">
        <f>IFERROR(VLOOKUP($B572,'Router Tracking'!$A$3:$H$1000,6,FALSE), "")</f>
        <v/>
      </c>
      <c r="E572" s="30" t="str">
        <f>IFERROR(VLOOKUP($B572,'Router Tracking'!$A$3:$H$1000,4,FALSE), "")</f>
        <v/>
      </c>
      <c r="F572" s="1" t="b">
        <v>0</v>
      </c>
      <c r="H572" s="29"/>
      <c r="I572" s="29"/>
      <c r="J572" s="29"/>
      <c r="K572" s="10"/>
      <c r="L572" s="1"/>
      <c r="M572" s="1" t="b">
        <v>0</v>
      </c>
      <c r="N572" s="1"/>
      <c r="O572" s="1" t="b">
        <v>0</v>
      </c>
      <c r="P572" s="10"/>
    </row>
    <row r="573" spans="1:16">
      <c r="A573" s="29" t="str">
        <f t="shared" si="3"/>
        <v/>
      </c>
      <c r="B573" s="30"/>
      <c r="C573" s="30" t="str">
        <f>IFERROR(VLOOKUP($B573,'Router Tracking'!A573:H1570,7,FALSE), "")</f>
        <v/>
      </c>
      <c r="D573" s="30" t="str">
        <f>IFERROR(VLOOKUP($B573,'Router Tracking'!$A$3:$H$1000,6,FALSE), "")</f>
        <v/>
      </c>
      <c r="E573" s="30" t="str">
        <f>IFERROR(VLOOKUP($B573,'Router Tracking'!$A$3:$H$1000,4,FALSE), "")</f>
        <v/>
      </c>
      <c r="F573" s="1" t="b">
        <v>0</v>
      </c>
      <c r="H573" s="29"/>
      <c r="I573" s="29"/>
      <c r="J573" s="29"/>
      <c r="K573" s="10"/>
      <c r="L573" s="1"/>
      <c r="M573" s="1" t="b">
        <v>0</v>
      </c>
      <c r="N573" s="1"/>
      <c r="O573" s="1" t="b">
        <v>0</v>
      </c>
      <c r="P573" s="10"/>
    </row>
    <row r="574" spans="1:16">
      <c r="A574" s="29" t="str">
        <f t="shared" si="3"/>
        <v/>
      </c>
      <c r="B574" s="30"/>
      <c r="C574" s="30" t="str">
        <f>IFERROR(VLOOKUP($B574,'Router Tracking'!A574:H1571,7,FALSE), "")</f>
        <v/>
      </c>
      <c r="D574" s="30" t="str">
        <f>IFERROR(VLOOKUP($B574,'Router Tracking'!$A$3:$H$1000,6,FALSE), "")</f>
        <v/>
      </c>
      <c r="E574" s="30" t="str">
        <f>IFERROR(VLOOKUP($B574,'Router Tracking'!$A$3:$H$1000,4,FALSE), "")</f>
        <v/>
      </c>
      <c r="F574" s="1" t="b">
        <v>0</v>
      </c>
      <c r="H574" s="29"/>
      <c r="I574" s="29"/>
      <c r="J574" s="29"/>
      <c r="K574" s="10"/>
      <c r="L574" s="1"/>
      <c r="M574" s="1" t="b">
        <v>0</v>
      </c>
      <c r="N574" s="1"/>
      <c r="O574" s="1" t="b">
        <v>0</v>
      </c>
      <c r="P574" s="10"/>
    </row>
    <row r="575" spans="1:16">
      <c r="A575" s="29" t="str">
        <f t="shared" si="3"/>
        <v/>
      </c>
      <c r="B575" s="30"/>
      <c r="C575" s="30" t="str">
        <f>IFERROR(VLOOKUP($B575,'Router Tracking'!A575:H1572,7,FALSE), "")</f>
        <v/>
      </c>
      <c r="D575" s="30" t="str">
        <f>IFERROR(VLOOKUP($B575,'Router Tracking'!$A$3:$H$1000,6,FALSE), "")</f>
        <v/>
      </c>
      <c r="E575" s="30" t="str">
        <f>IFERROR(VLOOKUP($B575,'Router Tracking'!$A$3:$H$1000,4,FALSE), "")</f>
        <v/>
      </c>
      <c r="F575" s="1" t="b">
        <v>0</v>
      </c>
      <c r="H575" s="29"/>
      <c r="I575" s="29"/>
      <c r="J575" s="29"/>
      <c r="K575" s="10"/>
      <c r="L575" s="1"/>
      <c r="M575" s="1" t="b">
        <v>0</v>
      </c>
      <c r="N575" s="1"/>
      <c r="O575" s="1" t="b">
        <v>0</v>
      </c>
      <c r="P575" s="10"/>
    </row>
    <row r="576" spans="1:16">
      <c r="A576" s="29" t="str">
        <f t="shared" si="3"/>
        <v/>
      </c>
      <c r="B576" s="30"/>
      <c r="C576" s="30" t="str">
        <f>IFERROR(VLOOKUP($B576,'Router Tracking'!A576:H1573,7,FALSE), "")</f>
        <v/>
      </c>
      <c r="D576" s="30" t="str">
        <f>IFERROR(VLOOKUP($B576,'Router Tracking'!$A$3:$H$1000,6,FALSE), "")</f>
        <v/>
      </c>
      <c r="E576" s="30" t="str">
        <f>IFERROR(VLOOKUP($B576,'Router Tracking'!$A$3:$H$1000,4,FALSE), "")</f>
        <v/>
      </c>
      <c r="F576" s="1" t="b">
        <v>0</v>
      </c>
      <c r="H576" s="29"/>
      <c r="I576" s="29"/>
      <c r="J576" s="29"/>
      <c r="K576" s="10"/>
      <c r="L576" s="1"/>
      <c r="M576" s="1" t="b">
        <v>0</v>
      </c>
      <c r="N576" s="1"/>
      <c r="O576" s="1" t="b">
        <v>0</v>
      </c>
      <c r="P576" s="10"/>
    </row>
    <row r="577" spans="1:16">
      <c r="A577" s="29" t="str">
        <f t="shared" si="3"/>
        <v/>
      </c>
      <c r="B577" s="30"/>
      <c r="C577" s="30" t="str">
        <f>IFERROR(VLOOKUP($B577,'Router Tracking'!A577:H1574,7,FALSE), "")</f>
        <v/>
      </c>
      <c r="D577" s="30" t="str">
        <f>IFERROR(VLOOKUP($B577,'Router Tracking'!$A$3:$H$1000,6,FALSE), "")</f>
        <v/>
      </c>
      <c r="E577" s="30" t="str">
        <f>IFERROR(VLOOKUP($B577,'Router Tracking'!$A$3:$H$1000,4,FALSE), "")</f>
        <v/>
      </c>
      <c r="F577" s="1" t="b">
        <v>0</v>
      </c>
      <c r="H577" s="29"/>
      <c r="I577" s="29"/>
      <c r="J577" s="29"/>
      <c r="K577" s="10"/>
      <c r="L577" s="1"/>
      <c r="M577" s="1" t="b">
        <v>0</v>
      </c>
      <c r="N577" s="1"/>
      <c r="O577" s="1" t="b">
        <v>0</v>
      </c>
      <c r="P577" s="10"/>
    </row>
    <row r="578" spans="1:16">
      <c r="A578" s="29" t="str">
        <f t="shared" si="3"/>
        <v/>
      </c>
      <c r="B578" s="30"/>
      <c r="C578" s="30" t="str">
        <f>IFERROR(VLOOKUP($B578,'Router Tracking'!A578:H1575,7,FALSE), "")</f>
        <v/>
      </c>
      <c r="D578" s="30" t="str">
        <f>IFERROR(VLOOKUP($B578,'Router Tracking'!$A$3:$H$1000,6,FALSE), "")</f>
        <v/>
      </c>
      <c r="E578" s="30" t="str">
        <f>IFERROR(VLOOKUP($B578,'Router Tracking'!$A$3:$H$1000,4,FALSE), "")</f>
        <v/>
      </c>
      <c r="F578" s="1" t="b">
        <v>0</v>
      </c>
      <c r="H578" s="29"/>
      <c r="I578" s="29"/>
      <c r="J578" s="29"/>
      <c r="K578" s="10"/>
      <c r="L578" s="1"/>
      <c r="M578" s="1" t="b">
        <v>0</v>
      </c>
      <c r="N578" s="1"/>
      <c r="O578" s="1" t="b">
        <v>0</v>
      </c>
      <c r="P578" s="10"/>
    </row>
    <row r="579" spans="1:16">
      <c r="A579" s="29" t="str">
        <f t="shared" si="3"/>
        <v/>
      </c>
      <c r="B579" s="30"/>
      <c r="C579" s="30" t="str">
        <f>IFERROR(VLOOKUP($B579,'Router Tracking'!A579:H1576,7,FALSE), "")</f>
        <v/>
      </c>
      <c r="D579" s="30" t="str">
        <f>IFERROR(VLOOKUP($B579,'Router Tracking'!$A$3:$H$1000,6,FALSE), "")</f>
        <v/>
      </c>
      <c r="E579" s="30" t="str">
        <f>IFERROR(VLOOKUP($B579,'Router Tracking'!$A$3:$H$1000,4,FALSE), "")</f>
        <v/>
      </c>
      <c r="F579" s="1" t="b">
        <v>0</v>
      </c>
      <c r="H579" s="29"/>
      <c r="I579" s="29"/>
      <c r="J579" s="29"/>
      <c r="K579" s="10"/>
      <c r="L579" s="1"/>
      <c r="M579" s="1" t="b">
        <v>0</v>
      </c>
      <c r="N579" s="1"/>
      <c r="O579" s="1" t="b">
        <v>0</v>
      </c>
      <c r="P579" s="10"/>
    </row>
    <row r="580" spans="1:16">
      <c r="A580" s="29" t="str">
        <f t="shared" si="3"/>
        <v/>
      </c>
      <c r="B580" s="30"/>
      <c r="C580" s="30" t="str">
        <f>IFERROR(VLOOKUP($B580,'Router Tracking'!A580:H1577,7,FALSE), "")</f>
        <v/>
      </c>
      <c r="D580" s="30" t="str">
        <f>IFERROR(VLOOKUP($B580,'Router Tracking'!$A$3:$H$1000,6,FALSE), "")</f>
        <v/>
      </c>
      <c r="E580" s="30" t="str">
        <f>IFERROR(VLOOKUP($B580,'Router Tracking'!$A$3:$H$1000,4,FALSE), "")</f>
        <v/>
      </c>
      <c r="F580" s="1" t="b">
        <v>0</v>
      </c>
      <c r="H580" s="29"/>
      <c r="I580" s="29"/>
      <c r="J580" s="29"/>
      <c r="K580" s="10"/>
      <c r="L580" s="1"/>
      <c r="M580" s="1" t="b">
        <v>0</v>
      </c>
      <c r="N580" s="1"/>
      <c r="O580" s="1" t="b">
        <v>0</v>
      </c>
      <c r="P580" s="10"/>
    </row>
    <row r="581" spans="1:16">
      <c r="A581" s="29" t="str">
        <f t="shared" si="3"/>
        <v/>
      </c>
      <c r="B581" s="30"/>
      <c r="C581" s="30" t="str">
        <f>IFERROR(VLOOKUP($B581,'Router Tracking'!A581:H1578,7,FALSE), "")</f>
        <v/>
      </c>
      <c r="D581" s="30" t="str">
        <f>IFERROR(VLOOKUP($B581,'Router Tracking'!$A$3:$H$1000,6,FALSE), "")</f>
        <v/>
      </c>
      <c r="E581" s="30" t="str">
        <f>IFERROR(VLOOKUP($B581,'Router Tracking'!$A$3:$H$1000,4,FALSE), "")</f>
        <v/>
      </c>
      <c r="F581" s="1" t="b">
        <v>0</v>
      </c>
      <c r="H581" s="29"/>
      <c r="I581" s="29"/>
      <c r="J581" s="29"/>
      <c r="K581" s="10"/>
      <c r="L581" s="1"/>
      <c r="M581" s="1" t="b">
        <v>0</v>
      </c>
      <c r="N581" s="1"/>
      <c r="O581" s="1" t="b">
        <v>0</v>
      </c>
      <c r="P581" s="10"/>
    </row>
    <row r="582" spans="1:16">
      <c r="A582" s="29" t="str">
        <f t="shared" si="3"/>
        <v/>
      </c>
      <c r="B582" s="30"/>
      <c r="C582" s="30" t="str">
        <f>IFERROR(VLOOKUP($B582,'Router Tracking'!A582:H1579,7,FALSE), "")</f>
        <v/>
      </c>
      <c r="D582" s="30" t="str">
        <f>IFERROR(VLOOKUP($B582,'Router Tracking'!$A$3:$H$1000,6,FALSE), "")</f>
        <v/>
      </c>
      <c r="E582" s="30" t="str">
        <f>IFERROR(VLOOKUP($B582,'Router Tracking'!$A$3:$H$1000,4,FALSE), "")</f>
        <v/>
      </c>
      <c r="F582" s="1" t="b">
        <v>0</v>
      </c>
      <c r="H582" s="29"/>
      <c r="I582" s="29"/>
      <c r="J582" s="29"/>
      <c r="K582" s="10"/>
      <c r="L582" s="1"/>
      <c r="M582" s="1" t="b">
        <v>0</v>
      </c>
      <c r="N582" s="1"/>
      <c r="O582" s="1" t="b">
        <v>0</v>
      </c>
      <c r="P582" s="10"/>
    </row>
    <row r="583" spans="1:16">
      <c r="A583" s="29" t="str">
        <f t="shared" si="3"/>
        <v/>
      </c>
      <c r="B583" s="30"/>
      <c r="C583" s="30" t="str">
        <f>IFERROR(VLOOKUP($B583,'Router Tracking'!A583:H1580,7,FALSE), "")</f>
        <v/>
      </c>
      <c r="D583" s="30" t="str">
        <f>IFERROR(VLOOKUP($B583,'Router Tracking'!$A$3:$H$1000,6,FALSE), "")</f>
        <v/>
      </c>
      <c r="E583" s="30" t="str">
        <f>IFERROR(VLOOKUP($B583,'Router Tracking'!$A$3:$H$1000,4,FALSE), "")</f>
        <v/>
      </c>
      <c r="F583" s="1" t="b">
        <v>0</v>
      </c>
      <c r="H583" s="29"/>
      <c r="I583" s="29"/>
      <c r="J583" s="29"/>
      <c r="K583" s="10"/>
      <c r="L583" s="1"/>
      <c r="M583" s="1" t="b">
        <v>0</v>
      </c>
      <c r="N583" s="1"/>
      <c r="O583" s="1" t="b">
        <v>0</v>
      </c>
      <c r="P583" s="10"/>
    </row>
    <row r="584" spans="1:16">
      <c r="A584" s="29" t="str">
        <f t="shared" si="3"/>
        <v/>
      </c>
      <c r="B584" s="30"/>
      <c r="C584" s="30" t="str">
        <f>IFERROR(VLOOKUP($B584,'Router Tracking'!A584:H1581,7,FALSE), "")</f>
        <v/>
      </c>
      <c r="D584" s="30" t="str">
        <f>IFERROR(VLOOKUP($B584,'Router Tracking'!$A$3:$H$1000,6,FALSE), "")</f>
        <v/>
      </c>
      <c r="E584" s="30" t="str">
        <f>IFERROR(VLOOKUP($B584,'Router Tracking'!$A$3:$H$1000,4,FALSE), "")</f>
        <v/>
      </c>
      <c r="F584" s="1" t="b">
        <v>0</v>
      </c>
      <c r="H584" s="29"/>
      <c r="I584" s="29"/>
      <c r="J584" s="29"/>
      <c r="K584" s="10"/>
      <c r="L584" s="1"/>
      <c r="M584" s="1" t="b">
        <v>0</v>
      </c>
      <c r="N584" s="1"/>
      <c r="O584" s="1" t="b">
        <v>0</v>
      </c>
      <c r="P584" s="10"/>
    </row>
    <row r="585" spans="1:16">
      <c r="A585" s="29" t="str">
        <f t="shared" si="3"/>
        <v/>
      </c>
      <c r="B585" s="30"/>
      <c r="C585" s="30" t="str">
        <f>IFERROR(VLOOKUP($B585,'Router Tracking'!A585:H1582,7,FALSE), "")</f>
        <v/>
      </c>
      <c r="D585" s="30" t="str">
        <f>IFERROR(VLOOKUP($B585,'Router Tracking'!$A$3:$H$1000,6,FALSE), "")</f>
        <v/>
      </c>
      <c r="E585" s="30" t="str">
        <f>IFERROR(VLOOKUP($B585,'Router Tracking'!$A$3:$H$1000,4,FALSE), "")</f>
        <v/>
      </c>
      <c r="F585" s="1" t="b">
        <v>0</v>
      </c>
      <c r="H585" s="29"/>
      <c r="I585" s="29"/>
      <c r="J585" s="29"/>
      <c r="K585" s="10"/>
      <c r="L585" s="1"/>
      <c r="M585" s="1" t="b">
        <v>0</v>
      </c>
      <c r="N585" s="1"/>
      <c r="O585" s="1" t="b">
        <v>0</v>
      </c>
      <c r="P585" s="10"/>
    </row>
    <row r="586" spans="1:16">
      <c r="A586" s="29" t="str">
        <f t="shared" si="3"/>
        <v/>
      </c>
      <c r="B586" s="30"/>
      <c r="C586" s="30" t="str">
        <f>IFERROR(VLOOKUP($B586,'Router Tracking'!A586:H1583,7,FALSE), "")</f>
        <v/>
      </c>
      <c r="D586" s="30" t="str">
        <f>IFERROR(VLOOKUP($B586,'Router Tracking'!$A$3:$H$1000,6,FALSE), "")</f>
        <v/>
      </c>
      <c r="E586" s="30" t="str">
        <f>IFERROR(VLOOKUP($B586,'Router Tracking'!$A$3:$H$1000,4,FALSE), "")</f>
        <v/>
      </c>
      <c r="F586" s="1" t="b">
        <v>0</v>
      </c>
      <c r="H586" s="29"/>
      <c r="I586" s="29"/>
      <c r="J586" s="29"/>
      <c r="K586" s="10"/>
      <c r="L586" s="1"/>
      <c r="M586" s="1" t="b">
        <v>0</v>
      </c>
      <c r="N586" s="1"/>
      <c r="O586" s="1" t="b">
        <v>0</v>
      </c>
      <c r="P586" s="10"/>
    </row>
    <row r="587" spans="1:16">
      <c r="A587" s="29" t="str">
        <f t="shared" si="3"/>
        <v/>
      </c>
      <c r="B587" s="30"/>
      <c r="C587" s="30" t="str">
        <f>IFERROR(VLOOKUP($B587,'Router Tracking'!A587:H1584,7,FALSE), "")</f>
        <v/>
      </c>
      <c r="D587" s="30" t="str">
        <f>IFERROR(VLOOKUP($B587,'Router Tracking'!$A$3:$H$1000,6,FALSE), "")</f>
        <v/>
      </c>
      <c r="E587" s="30" t="str">
        <f>IFERROR(VLOOKUP($B587,'Router Tracking'!$A$3:$H$1000,4,FALSE), "")</f>
        <v/>
      </c>
      <c r="F587" s="1" t="b">
        <v>0</v>
      </c>
      <c r="H587" s="29"/>
      <c r="I587" s="29"/>
      <c r="J587" s="29"/>
      <c r="K587" s="10"/>
      <c r="L587" s="1"/>
      <c r="M587" s="1" t="b">
        <v>0</v>
      </c>
      <c r="N587" s="1"/>
      <c r="O587" s="1" t="b">
        <v>0</v>
      </c>
      <c r="P587" s="10"/>
    </row>
    <row r="588" spans="1:16">
      <c r="A588" s="29" t="str">
        <f t="shared" si="3"/>
        <v/>
      </c>
      <c r="B588" s="30"/>
      <c r="C588" s="30" t="str">
        <f>IFERROR(VLOOKUP($B588,'Router Tracking'!A588:H1585,7,FALSE), "")</f>
        <v/>
      </c>
      <c r="D588" s="30" t="str">
        <f>IFERROR(VLOOKUP($B588,'Router Tracking'!$A$3:$H$1000,6,FALSE), "")</f>
        <v/>
      </c>
      <c r="E588" s="30" t="str">
        <f>IFERROR(VLOOKUP($B588,'Router Tracking'!$A$3:$H$1000,4,FALSE), "")</f>
        <v/>
      </c>
      <c r="F588" s="1" t="b">
        <v>0</v>
      </c>
      <c r="H588" s="29"/>
      <c r="I588" s="29"/>
      <c r="J588" s="29"/>
      <c r="K588" s="10"/>
      <c r="L588" s="1"/>
      <c r="M588" s="1" t="b">
        <v>0</v>
      </c>
      <c r="N588" s="1"/>
      <c r="O588" s="1" t="b">
        <v>0</v>
      </c>
      <c r="P588" s="10"/>
    </row>
    <row r="589" spans="1:16">
      <c r="A589" s="29" t="str">
        <f t="shared" si="3"/>
        <v/>
      </c>
      <c r="B589" s="30"/>
      <c r="C589" s="30" t="str">
        <f>IFERROR(VLOOKUP($B589,'Router Tracking'!A589:H1586,7,FALSE), "")</f>
        <v/>
      </c>
      <c r="D589" s="30" t="str">
        <f>IFERROR(VLOOKUP($B589,'Router Tracking'!$A$3:$H$1000,6,FALSE), "")</f>
        <v/>
      </c>
      <c r="E589" s="30" t="str">
        <f>IFERROR(VLOOKUP($B589,'Router Tracking'!$A$3:$H$1000,4,FALSE), "")</f>
        <v/>
      </c>
      <c r="F589" s="1" t="b">
        <v>0</v>
      </c>
      <c r="H589" s="29"/>
      <c r="I589" s="29"/>
      <c r="J589" s="29"/>
      <c r="K589" s="10"/>
      <c r="L589" s="1"/>
      <c r="M589" s="1" t="b">
        <v>0</v>
      </c>
      <c r="N589" s="1"/>
      <c r="O589" s="1" t="b">
        <v>0</v>
      </c>
      <c r="P589" s="10"/>
    </row>
    <row r="590" spans="1:16">
      <c r="A590" s="29" t="str">
        <f t="shared" si="3"/>
        <v/>
      </c>
      <c r="B590" s="30"/>
      <c r="C590" s="30" t="str">
        <f>IFERROR(VLOOKUP($B590,'Router Tracking'!A590:H1587,7,FALSE), "")</f>
        <v/>
      </c>
      <c r="D590" s="30" t="str">
        <f>IFERROR(VLOOKUP($B590,'Router Tracking'!$A$3:$H$1000,6,FALSE), "")</f>
        <v/>
      </c>
      <c r="E590" s="30" t="str">
        <f>IFERROR(VLOOKUP($B590,'Router Tracking'!$A$3:$H$1000,4,FALSE), "")</f>
        <v/>
      </c>
      <c r="F590" s="1" t="b">
        <v>0</v>
      </c>
      <c r="H590" s="29"/>
      <c r="I590" s="29"/>
      <c r="J590" s="29"/>
      <c r="K590" s="10"/>
      <c r="L590" s="1"/>
      <c r="M590" s="1" t="b">
        <v>0</v>
      </c>
      <c r="N590" s="1"/>
      <c r="O590" s="1" t="b">
        <v>0</v>
      </c>
      <c r="P590" s="10"/>
    </row>
    <row r="591" spans="1:16">
      <c r="A591" s="29" t="str">
        <f t="shared" si="3"/>
        <v/>
      </c>
      <c r="B591" s="30"/>
      <c r="C591" s="30" t="str">
        <f>IFERROR(VLOOKUP($B591,'Router Tracking'!A591:H1588,7,FALSE), "")</f>
        <v/>
      </c>
      <c r="D591" s="30" t="str">
        <f>IFERROR(VLOOKUP($B591,'Router Tracking'!$A$3:$H$1000,6,FALSE), "")</f>
        <v/>
      </c>
      <c r="E591" s="30" t="str">
        <f>IFERROR(VLOOKUP($B591,'Router Tracking'!$A$3:$H$1000,4,FALSE), "")</f>
        <v/>
      </c>
      <c r="F591" s="1" t="b">
        <v>0</v>
      </c>
      <c r="H591" s="29"/>
      <c r="I591" s="29"/>
      <c r="J591" s="29"/>
      <c r="K591" s="10"/>
      <c r="L591" s="1"/>
      <c r="M591" s="1" t="b">
        <v>0</v>
      </c>
      <c r="N591" s="1"/>
      <c r="O591" s="1" t="b">
        <v>0</v>
      </c>
      <c r="P591" s="10"/>
    </row>
    <row r="592" spans="1:16">
      <c r="A592" s="29" t="str">
        <f t="shared" si="3"/>
        <v/>
      </c>
      <c r="B592" s="30"/>
      <c r="C592" s="30" t="str">
        <f>IFERROR(VLOOKUP($B592,'Router Tracking'!A592:H1589,7,FALSE), "")</f>
        <v/>
      </c>
      <c r="D592" s="30" t="str">
        <f>IFERROR(VLOOKUP($B592,'Router Tracking'!$A$3:$H$1000,6,FALSE), "")</f>
        <v/>
      </c>
      <c r="E592" s="30" t="str">
        <f>IFERROR(VLOOKUP($B592,'Router Tracking'!$A$3:$H$1000,4,FALSE), "")</f>
        <v/>
      </c>
      <c r="F592" s="1" t="b">
        <v>0</v>
      </c>
      <c r="H592" s="29"/>
      <c r="I592" s="29"/>
      <c r="J592" s="29"/>
      <c r="K592" s="10"/>
      <c r="L592" s="1"/>
      <c r="M592" s="1" t="b">
        <v>0</v>
      </c>
      <c r="N592" s="1"/>
      <c r="O592" s="1" t="b">
        <v>0</v>
      </c>
      <c r="P592" s="10"/>
    </row>
    <row r="593" spans="1:16">
      <c r="A593" s="29" t="str">
        <f t="shared" si="3"/>
        <v/>
      </c>
      <c r="B593" s="30"/>
      <c r="C593" s="30" t="str">
        <f>IFERROR(VLOOKUP($B593,'Router Tracking'!A593:H1590,7,FALSE), "")</f>
        <v/>
      </c>
      <c r="D593" s="30" t="str">
        <f>IFERROR(VLOOKUP($B593,'Router Tracking'!$A$3:$H$1000,6,FALSE), "")</f>
        <v/>
      </c>
      <c r="E593" s="30" t="str">
        <f>IFERROR(VLOOKUP($B593,'Router Tracking'!$A$3:$H$1000,4,FALSE), "")</f>
        <v/>
      </c>
      <c r="F593" s="1" t="b">
        <v>0</v>
      </c>
      <c r="H593" s="29"/>
      <c r="I593" s="29"/>
      <c r="J593" s="29"/>
      <c r="K593" s="10"/>
      <c r="L593" s="1"/>
      <c r="M593" s="1" t="b">
        <v>0</v>
      </c>
      <c r="N593" s="1"/>
      <c r="O593" s="1" t="b">
        <v>0</v>
      </c>
      <c r="P593" s="10"/>
    </row>
    <row r="594" spans="1:16">
      <c r="A594" s="29" t="str">
        <f t="shared" si="3"/>
        <v/>
      </c>
      <c r="B594" s="30"/>
      <c r="C594" s="30" t="str">
        <f>IFERROR(VLOOKUP($B594,'Router Tracking'!A594:H1591,7,FALSE), "")</f>
        <v/>
      </c>
      <c r="D594" s="30" t="str">
        <f>IFERROR(VLOOKUP($B594,'Router Tracking'!$A$3:$H$1000,6,FALSE), "")</f>
        <v/>
      </c>
      <c r="E594" s="30" t="str">
        <f>IFERROR(VLOOKUP($B594,'Router Tracking'!$A$3:$H$1000,4,FALSE), "")</f>
        <v/>
      </c>
      <c r="F594" s="1" t="b">
        <v>0</v>
      </c>
      <c r="H594" s="29"/>
      <c r="I594" s="29"/>
      <c r="J594" s="29"/>
      <c r="K594" s="10"/>
      <c r="L594" s="1"/>
      <c r="M594" s="1" t="b">
        <v>0</v>
      </c>
      <c r="N594" s="1"/>
      <c r="O594" s="1" t="b">
        <v>0</v>
      </c>
      <c r="P594" s="10"/>
    </row>
    <row r="595" spans="1:16">
      <c r="A595" s="29" t="str">
        <f t="shared" si="3"/>
        <v/>
      </c>
      <c r="B595" s="30"/>
      <c r="C595" s="30" t="str">
        <f>IFERROR(VLOOKUP($B595,'Router Tracking'!A595:H1592,7,FALSE), "")</f>
        <v/>
      </c>
      <c r="D595" s="30" t="str">
        <f>IFERROR(VLOOKUP($B595,'Router Tracking'!$A$3:$H$1000,6,FALSE), "")</f>
        <v/>
      </c>
      <c r="E595" s="30" t="str">
        <f>IFERROR(VLOOKUP($B595,'Router Tracking'!$A$3:$H$1000,4,FALSE), "")</f>
        <v/>
      </c>
      <c r="F595" s="1" t="b">
        <v>0</v>
      </c>
      <c r="H595" s="29"/>
      <c r="I595" s="29"/>
      <c r="J595" s="29"/>
      <c r="K595" s="10"/>
      <c r="L595" s="1"/>
      <c r="M595" s="1" t="b">
        <v>0</v>
      </c>
      <c r="N595" s="1"/>
      <c r="O595" s="1" t="b">
        <v>0</v>
      </c>
      <c r="P595" s="10"/>
    </row>
    <row r="596" spans="1:16">
      <c r="A596" s="29" t="str">
        <f t="shared" si="3"/>
        <v/>
      </c>
      <c r="B596" s="30"/>
      <c r="C596" s="30" t="str">
        <f>IFERROR(VLOOKUP($B596,'Router Tracking'!A596:H1593,7,FALSE), "")</f>
        <v/>
      </c>
      <c r="D596" s="30" t="str">
        <f>IFERROR(VLOOKUP($B596,'Router Tracking'!$A$3:$H$1000,6,FALSE), "")</f>
        <v/>
      </c>
      <c r="E596" s="30" t="str">
        <f>IFERROR(VLOOKUP($B596,'Router Tracking'!$A$3:$H$1000,4,FALSE), "")</f>
        <v/>
      </c>
      <c r="F596" s="1" t="b">
        <v>0</v>
      </c>
      <c r="H596" s="29"/>
      <c r="I596" s="29"/>
      <c r="J596" s="29"/>
      <c r="K596" s="10"/>
      <c r="L596" s="1"/>
      <c r="M596" s="1" t="b">
        <v>0</v>
      </c>
      <c r="N596" s="1"/>
      <c r="O596" s="1" t="b">
        <v>0</v>
      </c>
      <c r="P596" s="10"/>
    </row>
    <row r="597" spans="1:16">
      <c r="A597" s="29" t="str">
        <f t="shared" si="3"/>
        <v/>
      </c>
      <c r="B597" s="30"/>
      <c r="C597" s="30" t="str">
        <f>IFERROR(VLOOKUP($B597,'Router Tracking'!A597:H1594,7,FALSE), "")</f>
        <v/>
      </c>
      <c r="D597" s="30" t="str">
        <f>IFERROR(VLOOKUP($B597,'Router Tracking'!$A$3:$H$1000,6,FALSE), "")</f>
        <v/>
      </c>
      <c r="E597" s="30" t="str">
        <f>IFERROR(VLOOKUP($B597,'Router Tracking'!$A$3:$H$1000,4,FALSE), "")</f>
        <v/>
      </c>
      <c r="F597" s="1" t="b">
        <v>0</v>
      </c>
      <c r="H597" s="29"/>
      <c r="I597" s="29"/>
      <c r="J597" s="29"/>
      <c r="K597" s="10"/>
      <c r="L597" s="1"/>
      <c r="M597" s="1" t="b">
        <v>0</v>
      </c>
      <c r="N597" s="1"/>
      <c r="O597" s="1" t="b">
        <v>0</v>
      </c>
      <c r="P597" s="10"/>
    </row>
    <row r="598" spans="1:16">
      <c r="A598" s="29" t="str">
        <f t="shared" si="3"/>
        <v/>
      </c>
      <c r="B598" s="30"/>
      <c r="C598" s="30" t="str">
        <f>IFERROR(VLOOKUP($B598,'Router Tracking'!A598:H1595,7,FALSE), "")</f>
        <v/>
      </c>
      <c r="D598" s="30" t="str">
        <f>IFERROR(VLOOKUP($B598,'Router Tracking'!$A$3:$H$1000,6,FALSE), "")</f>
        <v/>
      </c>
      <c r="E598" s="30" t="str">
        <f>IFERROR(VLOOKUP($B598,'Router Tracking'!$A$3:$H$1000,4,FALSE), "")</f>
        <v/>
      </c>
      <c r="F598" s="1" t="b">
        <v>0</v>
      </c>
      <c r="H598" s="29"/>
      <c r="I598" s="29"/>
      <c r="J598" s="29"/>
      <c r="K598" s="10"/>
      <c r="L598" s="1"/>
      <c r="M598" s="1" t="b">
        <v>0</v>
      </c>
      <c r="N598" s="1"/>
      <c r="O598" s="1" t="b">
        <v>0</v>
      </c>
      <c r="P598" s="10"/>
    </row>
    <row r="599" spans="1:16">
      <c r="A599" s="29" t="str">
        <f t="shared" si="3"/>
        <v/>
      </c>
      <c r="B599" s="30"/>
      <c r="C599" s="30" t="str">
        <f>IFERROR(VLOOKUP($B599,'Router Tracking'!A599:H1596,7,FALSE), "")</f>
        <v/>
      </c>
      <c r="D599" s="30" t="str">
        <f>IFERROR(VLOOKUP($B599,'Router Tracking'!$A$3:$H$1000,6,FALSE), "")</f>
        <v/>
      </c>
      <c r="E599" s="30" t="str">
        <f>IFERROR(VLOOKUP($B599,'Router Tracking'!$A$3:$H$1000,4,FALSE), "")</f>
        <v/>
      </c>
      <c r="F599" s="1" t="b">
        <v>0</v>
      </c>
      <c r="H599" s="29"/>
      <c r="I599" s="29"/>
      <c r="J599" s="29"/>
      <c r="K599" s="10"/>
      <c r="L599" s="1"/>
      <c r="M599" s="1" t="b">
        <v>0</v>
      </c>
      <c r="N599" s="1"/>
      <c r="O599" s="1" t="b">
        <v>0</v>
      </c>
      <c r="P599" s="10"/>
    </row>
    <row r="600" spans="1:16">
      <c r="A600" s="29" t="str">
        <f t="shared" si="3"/>
        <v/>
      </c>
      <c r="B600" s="30"/>
      <c r="C600" s="30" t="str">
        <f>IFERROR(VLOOKUP($B600,'Router Tracking'!A600:H1597,7,FALSE), "")</f>
        <v/>
      </c>
      <c r="D600" s="30" t="str">
        <f>IFERROR(VLOOKUP($B600,'Router Tracking'!$A$3:$H$1000,6,FALSE), "")</f>
        <v/>
      </c>
      <c r="E600" s="30" t="str">
        <f>IFERROR(VLOOKUP($B600,'Router Tracking'!$A$3:$H$1000,4,FALSE), "")</f>
        <v/>
      </c>
      <c r="F600" s="1" t="b">
        <v>0</v>
      </c>
      <c r="H600" s="29"/>
      <c r="I600" s="29"/>
      <c r="J600" s="29"/>
      <c r="K600" s="10"/>
      <c r="L600" s="1"/>
      <c r="M600" s="1" t="b">
        <v>0</v>
      </c>
      <c r="N600" s="1"/>
      <c r="O600" s="1" t="b">
        <v>0</v>
      </c>
      <c r="P600" s="10"/>
    </row>
    <row r="601" spans="1:16">
      <c r="A601" s="29" t="str">
        <f t="shared" si="3"/>
        <v/>
      </c>
      <c r="B601" s="30"/>
      <c r="C601" s="30" t="str">
        <f>IFERROR(VLOOKUP($B601,'Router Tracking'!A601:H1598,7,FALSE), "")</f>
        <v/>
      </c>
      <c r="D601" s="30" t="str">
        <f>IFERROR(VLOOKUP($B601,'Router Tracking'!$A$3:$H$1000,6,FALSE), "")</f>
        <v/>
      </c>
      <c r="E601" s="30" t="str">
        <f>IFERROR(VLOOKUP($B601,'Router Tracking'!$A$3:$H$1000,4,FALSE), "")</f>
        <v/>
      </c>
      <c r="F601" s="1" t="b">
        <v>0</v>
      </c>
      <c r="H601" s="29"/>
      <c r="I601" s="29"/>
      <c r="J601" s="29"/>
      <c r="K601" s="10"/>
      <c r="L601" s="1"/>
      <c r="M601" s="1" t="b">
        <v>0</v>
      </c>
      <c r="N601" s="1"/>
      <c r="O601" s="1" t="b">
        <v>0</v>
      </c>
      <c r="P601" s="10"/>
    </row>
    <row r="602" spans="1:16">
      <c r="A602" s="29" t="str">
        <f t="shared" si="3"/>
        <v/>
      </c>
      <c r="B602" s="30"/>
      <c r="C602" s="30" t="str">
        <f>IFERROR(VLOOKUP($B602,'Router Tracking'!A602:H1599,7,FALSE), "")</f>
        <v/>
      </c>
      <c r="D602" s="30" t="str">
        <f>IFERROR(VLOOKUP($B602,'Router Tracking'!$A$3:$H$1000,6,FALSE), "")</f>
        <v/>
      </c>
      <c r="E602" s="30" t="str">
        <f>IFERROR(VLOOKUP($B602,'Router Tracking'!$A$3:$H$1000,4,FALSE), "")</f>
        <v/>
      </c>
      <c r="F602" s="1" t="b">
        <v>0</v>
      </c>
      <c r="H602" s="29"/>
      <c r="I602" s="29"/>
      <c r="J602" s="29"/>
      <c r="K602" s="10"/>
      <c r="L602" s="1"/>
      <c r="M602" s="1" t="b">
        <v>0</v>
      </c>
      <c r="N602" s="1"/>
      <c r="O602" s="1" t="b">
        <v>0</v>
      </c>
      <c r="P602" s="10"/>
    </row>
    <row r="603" spans="1:16">
      <c r="A603" s="29" t="str">
        <f t="shared" si="3"/>
        <v/>
      </c>
      <c r="B603" s="30"/>
      <c r="C603" s="30" t="str">
        <f>IFERROR(VLOOKUP($B603,'Router Tracking'!A603:H1600,7,FALSE), "")</f>
        <v/>
      </c>
      <c r="D603" s="30" t="str">
        <f>IFERROR(VLOOKUP($B603,'Router Tracking'!$A$3:$H$1000,6,FALSE), "")</f>
        <v/>
      </c>
      <c r="E603" s="30" t="str">
        <f>IFERROR(VLOOKUP($B603,'Router Tracking'!$A$3:$H$1000,4,FALSE), "")</f>
        <v/>
      </c>
      <c r="F603" s="1" t="b">
        <v>0</v>
      </c>
      <c r="H603" s="29"/>
      <c r="I603" s="29"/>
      <c r="J603" s="29"/>
      <c r="K603" s="10"/>
      <c r="L603" s="1"/>
      <c r="M603" s="1" t="b">
        <v>0</v>
      </c>
      <c r="N603" s="1"/>
      <c r="O603" s="1" t="b">
        <v>0</v>
      </c>
      <c r="P603" s="10"/>
    </row>
    <row r="604" spans="1:16">
      <c r="A604" s="29" t="str">
        <f t="shared" si="3"/>
        <v/>
      </c>
      <c r="B604" s="30"/>
      <c r="C604" s="30" t="str">
        <f>IFERROR(VLOOKUP($B604,'Router Tracking'!A604:H1601,7,FALSE), "")</f>
        <v/>
      </c>
      <c r="D604" s="30" t="str">
        <f>IFERROR(VLOOKUP($B604,'Router Tracking'!$A$3:$H$1000,6,FALSE), "")</f>
        <v/>
      </c>
      <c r="E604" s="30" t="str">
        <f>IFERROR(VLOOKUP($B604,'Router Tracking'!$A$3:$H$1000,4,FALSE), "")</f>
        <v/>
      </c>
      <c r="F604" s="1" t="b">
        <v>0</v>
      </c>
      <c r="H604" s="29"/>
      <c r="I604" s="29"/>
      <c r="J604" s="29"/>
      <c r="K604" s="10"/>
      <c r="L604" s="1"/>
      <c r="M604" s="1" t="b">
        <v>0</v>
      </c>
      <c r="N604" s="1"/>
      <c r="O604" s="1" t="b">
        <v>0</v>
      </c>
      <c r="P604" s="10"/>
    </row>
    <row r="605" spans="1:16">
      <c r="A605" s="29" t="str">
        <f t="shared" si="3"/>
        <v/>
      </c>
      <c r="B605" s="30"/>
      <c r="C605" s="30" t="str">
        <f>IFERROR(VLOOKUP($B605,'Router Tracking'!A605:H1602,7,FALSE), "")</f>
        <v/>
      </c>
      <c r="D605" s="30" t="str">
        <f>IFERROR(VLOOKUP($B605,'Router Tracking'!$A$3:$H$1000,6,FALSE), "")</f>
        <v/>
      </c>
      <c r="E605" s="30" t="str">
        <f>IFERROR(VLOOKUP($B605,'Router Tracking'!$A$3:$H$1000,4,FALSE), "")</f>
        <v/>
      </c>
      <c r="F605" s="1" t="b">
        <v>0</v>
      </c>
      <c r="H605" s="29"/>
      <c r="I605" s="29"/>
      <c r="J605" s="29"/>
      <c r="K605" s="10"/>
      <c r="L605" s="1"/>
      <c r="M605" s="1" t="b">
        <v>0</v>
      </c>
      <c r="N605" s="1"/>
      <c r="O605" s="1" t="b">
        <v>0</v>
      </c>
      <c r="P605" s="10"/>
    </row>
    <row r="606" spans="1:16">
      <c r="A606" s="29" t="str">
        <f t="shared" si="3"/>
        <v/>
      </c>
      <c r="B606" s="30"/>
      <c r="C606" s="30" t="str">
        <f>IFERROR(VLOOKUP($B606,'Router Tracking'!A606:H1603,7,FALSE), "")</f>
        <v/>
      </c>
      <c r="D606" s="30" t="str">
        <f>IFERROR(VLOOKUP($B606,'Router Tracking'!$A$3:$H$1000,6,FALSE), "")</f>
        <v/>
      </c>
      <c r="E606" s="30" t="str">
        <f>IFERROR(VLOOKUP($B606,'Router Tracking'!$A$3:$H$1000,4,FALSE), "")</f>
        <v/>
      </c>
      <c r="F606" s="1" t="b">
        <v>0</v>
      </c>
      <c r="H606" s="29"/>
      <c r="I606" s="29"/>
      <c r="J606" s="29"/>
      <c r="K606" s="10"/>
      <c r="L606" s="1"/>
      <c r="M606" s="1" t="b">
        <v>0</v>
      </c>
      <c r="N606" s="1"/>
      <c r="O606" s="1" t="b">
        <v>0</v>
      </c>
      <c r="P606" s="10"/>
    </row>
    <row r="607" spans="1:16">
      <c r="A607" s="29" t="str">
        <f t="shared" si="3"/>
        <v/>
      </c>
      <c r="B607" s="30"/>
      <c r="C607" s="30" t="str">
        <f>IFERROR(VLOOKUP($B607,'Router Tracking'!A607:H1604,7,FALSE), "")</f>
        <v/>
      </c>
      <c r="D607" s="30" t="str">
        <f>IFERROR(VLOOKUP($B607,'Router Tracking'!$A$3:$H$1000,6,FALSE), "")</f>
        <v/>
      </c>
      <c r="E607" s="30" t="str">
        <f>IFERROR(VLOOKUP($B607,'Router Tracking'!$A$3:$H$1000,4,FALSE), "")</f>
        <v/>
      </c>
      <c r="F607" s="1" t="b">
        <v>0</v>
      </c>
      <c r="H607" s="29"/>
      <c r="I607" s="29"/>
      <c r="J607" s="29"/>
      <c r="K607" s="10"/>
      <c r="L607" s="1"/>
      <c r="M607" s="1" t="b">
        <v>0</v>
      </c>
      <c r="N607" s="1"/>
      <c r="O607" s="1" t="b">
        <v>0</v>
      </c>
      <c r="P607" s="10"/>
    </row>
    <row r="608" spans="1:16">
      <c r="A608" s="29" t="str">
        <f t="shared" si="3"/>
        <v/>
      </c>
      <c r="B608" s="30"/>
      <c r="C608" s="30" t="str">
        <f>IFERROR(VLOOKUP($B608,'Router Tracking'!A608:H1605,7,FALSE), "")</f>
        <v/>
      </c>
      <c r="D608" s="30" t="str">
        <f>IFERROR(VLOOKUP($B608,'Router Tracking'!$A$3:$H$1000,6,FALSE), "")</f>
        <v/>
      </c>
      <c r="E608" s="30" t="str">
        <f>IFERROR(VLOOKUP($B608,'Router Tracking'!$A$3:$H$1000,4,FALSE), "")</f>
        <v/>
      </c>
      <c r="F608" s="1" t="b">
        <v>0</v>
      </c>
      <c r="H608" s="29"/>
      <c r="I608" s="29"/>
      <c r="J608" s="29"/>
      <c r="K608" s="10"/>
      <c r="L608" s="1"/>
      <c r="M608" s="1" t="b">
        <v>0</v>
      </c>
      <c r="N608" s="1"/>
      <c r="O608" s="1" t="b">
        <v>0</v>
      </c>
      <c r="P608" s="10"/>
    </row>
    <row r="609" spans="1:16">
      <c r="A609" s="29" t="str">
        <f t="shared" si="3"/>
        <v/>
      </c>
      <c r="B609" s="30"/>
      <c r="C609" s="30" t="str">
        <f>IFERROR(VLOOKUP($B609,'Router Tracking'!A609:H1606,7,FALSE), "")</f>
        <v/>
      </c>
      <c r="D609" s="30" t="str">
        <f>IFERROR(VLOOKUP($B609,'Router Tracking'!$A$3:$H$1000,6,FALSE), "")</f>
        <v/>
      </c>
      <c r="E609" s="30" t="str">
        <f>IFERROR(VLOOKUP($B609,'Router Tracking'!$A$3:$H$1000,4,FALSE), "")</f>
        <v/>
      </c>
      <c r="F609" s="1" t="b">
        <v>0</v>
      </c>
      <c r="H609" s="29"/>
      <c r="I609" s="29"/>
      <c r="J609" s="29"/>
      <c r="K609" s="10"/>
      <c r="L609" s="1"/>
      <c r="M609" s="1" t="b">
        <v>0</v>
      </c>
      <c r="N609" s="1"/>
      <c r="O609" s="1" t="b">
        <v>0</v>
      </c>
      <c r="P609" s="10"/>
    </row>
    <row r="610" spans="1:16">
      <c r="A610" s="29" t="str">
        <f t="shared" si="3"/>
        <v/>
      </c>
      <c r="B610" s="30"/>
      <c r="C610" s="30" t="str">
        <f>IFERROR(VLOOKUP($B610,'Router Tracking'!A610:H1607,7,FALSE), "")</f>
        <v/>
      </c>
      <c r="D610" s="30" t="str">
        <f>IFERROR(VLOOKUP($B610,'Router Tracking'!$A$3:$H$1000,6,FALSE), "")</f>
        <v/>
      </c>
      <c r="E610" s="30" t="str">
        <f>IFERROR(VLOOKUP($B610,'Router Tracking'!$A$3:$H$1000,4,FALSE), "")</f>
        <v/>
      </c>
      <c r="F610" s="1" t="b">
        <v>0</v>
      </c>
      <c r="H610" s="29"/>
      <c r="I610" s="29"/>
      <c r="J610" s="29"/>
      <c r="K610" s="10"/>
      <c r="L610" s="1"/>
      <c r="M610" s="1" t="b">
        <v>0</v>
      </c>
      <c r="N610" s="1"/>
      <c r="O610" s="1" t="b">
        <v>0</v>
      </c>
      <c r="P610" s="10"/>
    </row>
    <row r="611" spans="1:16">
      <c r="A611" s="29" t="str">
        <f t="shared" si="3"/>
        <v/>
      </c>
      <c r="B611" s="30"/>
      <c r="C611" s="30" t="str">
        <f>IFERROR(VLOOKUP($B611,'Router Tracking'!A611:H1608,7,FALSE), "")</f>
        <v/>
      </c>
      <c r="D611" s="30" t="str">
        <f>IFERROR(VLOOKUP($B611,'Router Tracking'!$A$3:$H$1000,6,FALSE), "")</f>
        <v/>
      </c>
      <c r="E611" s="30" t="str">
        <f>IFERROR(VLOOKUP($B611,'Router Tracking'!$A$3:$H$1000,4,FALSE), "")</f>
        <v/>
      </c>
      <c r="F611" s="1" t="b">
        <v>0</v>
      </c>
      <c r="H611" s="29"/>
      <c r="I611" s="29"/>
      <c r="J611" s="29"/>
      <c r="K611" s="10"/>
      <c r="L611" s="1"/>
      <c r="M611" s="1" t="b">
        <v>0</v>
      </c>
      <c r="N611" s="1"/>
      <c r="O611" s="1" t="b">
        <v>0</v>
      </c>
      <c r="P611" s="10"/>
    </row>
    <row r="612" spans="1:16">
      <c r="A612" s="29" t="str">
        <f t="shared" si="3"/>
        <v/>
      </c>
      <c r="B612" s="30"/>
      <c r="C612" s="30" t="str">
        <f>IFERROR(VLOOKUP($B612,'Router Tracking'!A612:H1609,7,FALSE), "")</f>
        <v/>
      </c>
      <c r="D612" s="30" t="str">
        <f>IFERROR(VLOOKUP($B612,'Router Tracking'!$A$3:$H$1000,6,FALSE), "")</f>
        <v/>
      </c>
      <c r="E612" s="30" t="str">
        <f>IFERROR(VLOOKUP($B612,'Router Tracking'!$A$3:$H$1000,4,FALSE), "")</f>
        <v/>
      </c>
      <c r="F612" s="1" t="b">
        <v>0</v>
      </c>
      <c r="H612" s="29"/>
      <c r="I612" s="29"/>
      <c r="J612" s="29"/>
      <c r="K612" s="10"/>
      <c r="L612" s="1"/>
      <c r="M612" s="1" t="b">
        <v>0</v>
      </c>
      <c r="N612" s="1"/>
      <c r="O612" s="1" t="b">
        <v>0</v>
      </c>
      <c r="P612" s="10"/>
    </row>
    <row r="613" spans="1:16">
      <c r="A613" s="29" t="str">
        <f t="shared" si="3"/>
        <v/>
      </c>
      <c r="B613" s="30"/>
      <c r="C613" s="30" t="str">
        <f>IFERROR(VLOOKUP($B613,'Router Tracking'!A613:H1610,7,FALSE), "")</f>
        <v/>
      </c>
      <c r="D613" s="30" t="str">
        <f>IFERROR(VLOOKUP($B613,'Router Tracking'!$A$3:$H$1000,6,FALSE), "")</f>
        <v/>
      </c>
      <c r="E613" s="30" t="str">
        <f>IFERROR(VLOOKUP($B613,'Router Tracking'!$A$3:$H$1000,4,FALSE), "")</f>
        <v/>
      </c>
      <c r="F613" s="1" t="b">
        <v>0</v>
      </c>
      <c r="H613" s="29"/>
      <c r="I613" s="29"/>
      <c r="J613" s="29"/>
      <c r="K613" s="10"/>
      <c r="L613" s="1"/>
      <c r="M613" s="1" t="b">
        <v>0</v>
      </c>
      <c r="N613" s="1"/>
      <c r="O613" s="1" t="b">
        <v>0</v>
      </c>
      <c r="P613" s="10"/>
    </row>
    <row r="614" spans="1:16">
      <c r="A614" s="29" t="str">
        <f t="shared" si="3"/>
        <v/>
      </c>
      <c r="B614" s="30"/>
      <c r="C614" s="30" t="str">
        <f>IFERROR(VLOOKUP($B614,'Router Tracking'!A614:H1611,7,FALSE), "")</f>
        <v/>
      </c>
      <c r="D614" s="30" t="str">
        <f>IFERROR(VLOOKUP($B614,'Router Tracking'!$A$3:$H$1000,6,FALSE), "")</f>
        <v/>
      </c>
      <c r="E614" s="30" t="str">
        <f>IFERROR(VLOOKUP($B614,'Router Tracking'!$A$3:$H$1000,4,FALSE), "")</f>
        <v/>
      </c>
      <c r="F614" s="1" t="b">
        <v>0</v>
      </c>
      <c r="H614" s="29"/>
      <c r="I614" s="29"/>
      <c r="J614" s="29"/>
      <c r="K614" s="10"/>
      <c r="L614" s="1"/>
      <c r="M614" s="1" t="b">
        <v>0</v>
      </c>
      <c r="N614" s="1"/>
      <c r="O614" s="1" t="b">
        <v>0</v>
      </c>
      <c r="P614" s="10"/>
    </row>
    <row r="615" spans="1:16">
      <c r="A615" s="29" t="str">
        <f t="shared" si="3"/>
        <v/>
      </c>
      <c r="B615" s="30"/>
      <c r="C615" s="30" t="str">
        <f>IFERROR(VLOOKUP($B615,'Router Tracking'!A615:H1612,7,FALSE), "")</f>
        <v/>
      </c>
      <c r="D615" s="30" t="str">
        <f>IFERROR(VLOOKUP($B615,'Router Tracking'!$A$3:$H$1000,6,FALSE), "")</f>
        <v/>
      </c>
      <c r="E615" s="30" t="str">
        <f>IFERROR(VLOOKUP($B615,'Router Tracking'!$A$3:$H$1000,4,FALSE), "")</f>
        <v/>
      </c>
      <c r="F615" s="1" t="b">
        <v>0</v>
      </c>
      <c r="H615" s="29"/>
      <c r="I615" s="29"/>
      <c r="J615" s="29"/>
      <c r="K615" s="10"/>
      <c r="L615" s="1"/>
      <c r="M615" s="1" t="b">
        <v>0</v>
      </c>
      <c r="N615" s="1"/>
      <c r="O615" s="1" t="b">
        <v>0</v>
      </c>
      <c r="P615" s="10"/>
    </row>
    <row r="616" spans="1:16">
      <c r="A616" s="29" t="str">
        <f t="shared" si="3"/>
        <v/>
      </c>
      <c r="B616" s="30"/>
      <c r="C616" s="30" t="str">
        <f>IFERROR(VLOOKUP($B616,'Router Tracking'!A616:H1613,7,FALSE), "")</f>
        <v/>
      </c>
      <c r="D616" s="30" t="str">
        <f>IFERROR(VLOOKUP($B616,'Router Tracking'!$A$3:$H$1000,6,FALSE), "")</f>
        <v/>
      </c>
      <c r="E616" s="30" t="str">
        <f>IFERROR(VLOOKUP($B616,'Router Tracking'!$A$3:$H$1000,4,FALSE), "")</f>
        <v/>
      </c>
      <c r="F616" s="1" t="b">
        <v>0</v>
      </c>
      <c r="H616" s="29"/>
      <c r="I616" s="29"/>
      <c r="J616" s="29"/>
      <c r="K616" s="10"/>
      <c r="L616" s="1"/>
      <c r="M616" s="1" t="b">
        <v>0</v>
      </c>
      <c r="N616" s="1"/>
      <c r="O616" s="1" t="b">
        <v>0</v>
      </c>
      <c r="P616" s="10"/>
    </row>
    <row r="617" spans="1:16">
      <c r="A617" s="29" t="str">
        <f t="shared" si="3"/>
        <v/>
      </c>
      <c r="B617" s="30"/>
      <c r="C617" s="30" t="str">
        <f>IFERROR(VLOOKUP($B617,'Router Tracking'!A617:H1614,7,FALSE), "")</f>
        <v/>
      </c>
      <c r="D617" s="30" t="str">
        <f>IFERROR(VLOOKUP($B617,'Router Tracking'!$A$3:$H$1000,6,FALSE), "")</f>
        <v/>
      </c>
      <c r="E617" s="30" t="str">
        <f>IFERROR(VLOOKUP($B617,'Router Tracking'!$A$3:$H$1000,4,FALSE), "")</f>
        <v/>
      </c>
      <c r="F617" s="1" t="b">
        <v>0</v>
      </c>
      <c r="H617" s="29"/>
      <c r="I617" s="29"/>
      <c r="J617" s="29"/>
      <c r="K617" s="10"/>
      <c r="L617" s="1"/>
      <c r="M617" s="1" t="b">
        <v>0</v>
      </c>
      <c r="N617" s="1"/>
      <c r="O617" s="1" t="b">
        <v>0</v>
      </c>
      <c r="P617" s="10"/>
    </row>
    <row r="618" spans="1:16">
      <c r="A618" s="29" t="str">
        <f t="shared" si="3"/>
        <v/>
      </c>
      <c r="B618" s="30"/>
      <c r="C618" s="30" t="str">
        <f>IFERROR(VLOOKUP($B618,'Router Tracking'!A618:H1615,7,FALSE), "")</f>
        <v/>
      </c>
      <c r="D618" s="30" t="str">
        <f>IFERROR(VLOOKUP($B618,'Router Tracking'!$A$3:$H$1000,6,FALSE), "")</f>
        <v/>
      </c>
      <c r="E618" s="30" t="str">
        <f>IFERROR(VLOOKUP($B618,'Router Tracking'!$A$3:$H$1000,4,FALSE), "")</f>
        <v/>
      </c>
      <c r="F618" s="1" t="b">
        <v>0</v>
      </c>
      <c r="H618" s="29"/>
      <c r="I618" s="29"/>
      <c r="J618" s="29"/>
      <c r="K618" s="10"/>
      <c r="L618" s="1"/>
      <c r="M618" s="1" t="b">
        <v>0</v>
      </c>
      <c r="N618" s="1"/>
      <c r="O618" s="1" t="b">
        <v>0</v>
      </c>
      <c r="P618" s="10"/>
    </row>
    <row r="619" spans="1:16">
      <c r="A619" s="29" t="str">
        <f t="shared" si="3"/>
        <v/>
      </c>
      <c r="B619" s="30"/>
      <c r="C619" s="30" t="str">
        <f>IFERROR(VLOOKUP($B619,'Router Tracking'!A619:H1616,7,FALSE), "")</f>
        <v/>
      </c>
      <c r="D619" s="30" t="str">
        <f>IFERROR(VLOOKUP($B619,'Router Tracking'!$A$3:$H$1000,6,FALSE), "")</f>
        <v/>
      </c>
      <c r="E619" s="30" t="str">
        <f>IFERROR(VLOOKUP($B619,'Router Tracking'!$A$3:$H$1000,4,FALSE), "")</f>
        <v/>
      </c>
      <c r="F619" s="1" t="b">
        <v>0</v>
      </c>
      <c r="H619" s="29"/>
      <c r="I619" s="29"/>
      <c r="J619" s="29"/>
      <c r="K619" s="10"/>
      <c r="L619" s="1"/>
      <c r="M619" s="1" t="b">
        <v>0</v>
      </c>
      <c r="N619" s="1"/>
      <c r="O619" s="1" t="b">
        <v>0</v>
      </c>
      <c r="P619" s="10"/>
    </row>
    <row r="620" spans="1:16">
      <c r="A620" s="29" t="str">
        <f t="shared" si="3"/>
        <v/>
      </c>
      <c r="B620" s="30"/>
      <c r="C620" s="30" t="str">
        <f>IFERROR(VLOOKUP($B620,'Router Tracking'!A620:H1617,7,FALSE), "")</f>
        <v/>
      </c>
      <c r="D620" s="30" t="str">
        <f>IFERROR(VLOOKUP($B620,'Router Tracking'!$A$3:$H$1000,6,FALSE), "")</f>
        <v/>
      </c>
      <c r="E620" s="30" t="str">
        <f>IFERROR(VLOOKUP($B620,'Router Tracking'!$A$3:$H$1000,4,FALSE), "")</f>
        <v/>
      </c>
      <c r="F620" s="1" t="b">
        <v>0</v>
      </c>
      <c r="H620" s="29"/>
      <c r="I620" s="29"/>
      <c r="J620" s="29"/>
      <c r="K620" s="10"/>
      <c r="L620" s="1"/>
      <c r="M620" s="1" t="b">
        <v>0</v>
      </c>
      <c r="N620" s="1"/>
      <c r="O620" s="1" t="b">
        <v>0</v>
      </c>
      <c r="P620" s="10"/>
    </row>
    <row r="621" spans="1:16">
      <c r="A621" s="29" t="str">
        <f t="shared" si="3"/>
        <v/>
      </c>
      <c r="B621" s="30"/>
      <c r="C621" s="30" t="str">
        <f>IFERROR(VLOOKUP($B621,'Router Tracking'!A621:H1618,7,FALSE), "")</f>
        <v/>
      </c>
      <c r="D621" s="30" t="str">
        <f>IFERROR(VLOOKUP($B621,'Router Tracking'!$A$3:$H$1000,6,FALSE), "")</f>
        <v/>
      </c>
      <c r="E621" s="30" t="str">
        <f>IFERROR(VLOOKUP($B621,'Router Tracking'!$A$3:$H$1000,4,FALSE), "")</f>
        <v/>
      </c>
      <c r="F621" s="1" t="b">
        <v>0</v>
      </c>
      <c r="H621" s="29"/>
      <c r="I621" s="29"/>
      <c r="J621" s="29"/>
      <c r="K621" s="10"/>
      <c r="L621" s="1"/>
      <c r="M621" s="1" t="b">
        <v>0</v>
      </c>
      <c r="N621" s="1"/>
      <c r="O621" s="1" t="b">
        <v>0</v>
      </c>
      <c r="P621" s="10"/>
    </row>
    <row r="622" spans="1:16">
      <c r="A622" s="29" t="str">
        <f t="shared" si="3"/>
        <v/>
      </c>
      <c r="B622" s="30"/>
      <c r="C622" s="30" t="str">
        <f>IFERROR(VLOOKUP($B622,'Router Tracking'!A622:H1619,7,FALSE), "")</f>
        <v/>
      </c>
      <c r="D622" s="30" t="str">
        <f>IFERROR(VLOOKUP($B622,'Router Tracking'!$A$3:$H$1000,6,FALSE), "")</f>
        <v/>
      </c>
      <c r="E622" s="30" t="str">
        <f>IFERROR(VLOOKUP($B622,'Router Tracking'!$A$3:$H$1000,4,FALSE), "")</f>
        <v/>
      </c>
      <c r="F622" s="1" t="b">
        <v>0</v>
      </c>
      <c r="H622" s="29"/>
      <c r="I622" s="29"/>
      <c r="J622" s="29"/>
      <c r="K622" s="10"/>
      <c r="L622" s="1"/>
      <c r="M622" s="1" t="b">
        <v>0</v>
      </c>
      <c r="N622" s="1"/>
      <c r="O622" s="1" t="b">
        <v>0</v>
      </c>
      <c r="P622" s="10"/>
    </row>
    <row r="623" spans="1:16">
      <c r="A623" s="29" t="str">
        <f t="shared" si="3"/>
        <v/>
      </c>
      <c r="B623" s="30"/>
      <c r="C623" s="30" t="str">
        <f>IFERROR(VLOOKUP($B623,'Router Tracking'!A623:H1620,7,FALSE), "")</f>
        <v/>
      </c>
      <c r="D623" s="30" t="str">
        <f>IFERROR(VLOOKUP($B623,'Router Tracking'!$A$3:$H$1000,6,FALSE), "")</f>
        <v/>
      </c>
      <c r="E623" s="30" t="str">
        <f>IFERROR(VLOOKUP($B623,'Router Tracking'!$A$3:$H$1000,4,FALSE), "")</f>
        <v/>
      </c>
      <c r="F623" s="1" t="b">
        <v>0</v>
      </c>
      <c r="H623" s="29"/>
      <c r="I623" s="29"/>
      <c r="J623" s="29"/>
      <c r="K623" s="10"/>
      <c r="L623" s="1"/>
      <c r="M623" s="1" t="b">
        <v>0</v>
      </c>
      <c r="N623" s="1"/>
      <c r="O623" s="1" t="b">
        <v>0</v>
      </c>
      <c r="P623" s="10"/>
    </row>
    <row r="624" spans="1:16">
      <c r="A624" s="29" t="str">
        <f t="shared" si="3"/>
        <v/>
      </c>
      <c r="B624" s="30"/>
      <c r="C624" s="30" t="str">
        <f>IFERROR(VLOOKUP($B624,'Router Tracking'!A624:H1621,7,FALSE), "")</f>
        <v/>
      </c>
      <c r="D624" s="30" t="str">
        <f>IFERROR(VLOOKUP($B624,'Router Tracking'!$A$3:$H$1000,6,FALSE), "")</f>
        <v/>
      </c>
      <c r="E624" s="30" t="str">
        <f>IFERROR(VLOOKUP($B624,'Router Tracking'!$A$3:$H$1000,4,FALSE), "")</f>
        <v/>
      </c>
      <c r="F624" s="1" t="b">
        <v>0</v>
      </c>
      <c r="H624" s="29"/>
      <c r="I624" s="29"/>
      <c r="J624" s="29"/>
      <c r="K624" s="10"/>
      <c r="L624" s="1"/>
      <c r="M624" s="1" t="b">
        <v>0</v>
      </c>
      <c r="N624" s="1"/>
      <c r="O624" s="1" t="b">
        <v>0</v>
      </c>
      <c r="P624" s="10"/>
    </row>
    <row r="625" spans="1:16">
      <c r="A625" s="29" t="str">
        <f t="shared" si="3"/>
        <v/>
      </c>
      <c r="B625" s="30"/>
      <c r="C625" s="30" t="str">
        <f>IFERROR(VLOOKUP($B625,'Router Tracking'!A625:H1622,7,FALSE), "")</f>
        <v/>
      </c>
      <c r="D625" s="30" t="str">
        <f>IFERROR(VLOOKUP($B625,'Router Tracking'!$A$3:$H$1000,6,FALSE), "")</f>
        <v/>
      </c>
      <c r="E625" s="30" t="str">
        <f>IFERROR(VLOOKUP($B625,'Router Tracking'!$A$3:$H$1000,4,FALSE), "")</f>
        <v/>
      </c>
      <c r="F625" s="1" t="b">
        <v>0</v>
      </c>
      <c r="H625" s="29"/>
      <c r="I625" s="29"/>
      <c r="J625" s="29"/>
      <c r="K625" s="10"/>
      <c r="L625" s="1"/>
      <c r="M625" s="1" t="b">
        <v>0</v>
      </c>
      <c r="N625" s="1"/>
      <c r="O625" s="1" t="b">
        <v>0</v>
      </c>
      <c r="P625" s="10"/>
    </row>
    <row r="626" spans="1:16">
      <c r="A626" s="29" t="str">
        <f t="shared" si="3"/>
        <v/>
      </c>
      <c r="B626" s="30"/>
      <c r="C626" s="30" t="str">
        <f>IFERROR(VLOOKUP($B626,'Router Tracking'!A626:H1623,7,FALSE), "")</f>
        <v/>
      </c>
      <c r="D626" s="30" t="str">
        <f>IFERROR(VLOOKUP($B626,'Router Tracking'!$A$3:$H$1000,6,FALSE), "")</f>
        <v/>
      </c>
      <c r="E626" s="30" t="str">
        <f>IFERROR(VLOOKUP($B626,'Router Tracking'!$A$3:$H$1000,4,FALSE), "")</f>
        <v/>
      </c>
      <c r="F626" s="1" t="b">
        <v>0</v>
      </c>
      <c r="H626" s="29"/>
      <c r="I626" s="29"/>
      <c r="J626" s="29"/>
      <c r="K626" s="10"/>
      <c r="L626" s="1"/>
      <c r="M626" s="1" t="b">
        <v>0</v>
      </c>
      <c r="N626" s="1"/>
      <c r="O626" s="1" t="b">
        <v>0</v>
      </c>
      <c r="P626" s="10"/>
    </row>
    <row r="627" spans="1:16">
      <c r="A627" s="29" t="str">
        <f t="shared" si="3"/>
        <v/>
      </c>
      <c r="B627" s="30"/>
      <c r="C627" s="30" t="str">
        <f>IFERROR(VLOOKUP($B627,'Router Tracking'!A627:H1624,7,FALSE), "")</f>
        <v/>
      </c>
      <c r="D627" s="30" t="str">
        <f>IFERROR(VLOOKUP($B627,'Router Tracking'!$A$3:$H$1000,6,FALSE), "")</f>
        <v/>
      </c>
      <c r="E627" s="30" t="str">
        <f>IFERROR(VLOOKUP($B627,'Router Tracking'!$A$3:$H$1000,4,FALSE), "")</f>
        <v/>
      </c>
      <c r="F627" s="1" t="b">
        <v>0</v>
      </c>
      <c r="H627" s="29"/>
      <c r="I627" s="29"/>
      <c r="J627" s="29"/>
      <c r="K627" s="10"/>
      <c r="L627" s="1"/>
      <c r="M627" s="1" t="b">
        <v>0</v>
      </c>
      <c r="N627" s="1"/>
      <c r="O627" s="1" t="b">
        <v>0</v>
      </c>
      <c r="P627" s="10"/>
    </row>
    <row r="628" spans="1:16">
      <c r="A628" s="29" t="str">
        <f t="shared" si="3"/>
        <v/>
      </c>
      <c r="B628" s="30"/>
      <c r="C628" s="30" t="str">
        <f>IFERROR(VLOOKUP($B628,'Router Tracking'!A628:H1625,7,FALSE), "")</f>
        <v/>
      </c>
      <c r="D628" s="30" t="str">
        <f>IFERROR(VLOOKUP($B628,'Router Tracking'!$A$3:$H$1000,6,FALSE), "")</f>
        <v/>
      </c>
      <c r="E628" s="30" t="str">
        <f>IFERROR(VLOOKUP($B628,'Router Tracking'!$A$3:$H$1000,4,FALSE), "")</f>
        <v/>
      </c>
      <c r="F628" s="1" t="b">
        <v>0</v>
      </c>
      <c r="H628" s="29"/>
      <c r="I628" s="29"/>
      <c r="J628" s="29"/>
      <c r="K628" s="10"/>
      <c r="L628" s="1"/>
      <c r="M628" s="1" t="b">
        <v>0</v>
      </c>
      <c r="N628" s="1"/>
      <c r="O628" s="1" t="b">
        <v>0</v>
      </c>
      <c r="P628" s="10"/>
    </row>
    <row r="629" spans="1:16">
      <c r="A629" s="29" t="str">
        <f t="shared" si="3"/>
        <v/>
      </c>
      <c r="B629" s="30"/>
      <c r="C629" s="30" t="str">
        <f>IFERROR(VLOOKUP($B629,'Router Tracking'!A629:H1626,7,FALSE), "")</f>
        <v/>
      </c>
      <c r="D629" s="30" t="str">
        <f>IFERROR(VLOOKUP($B629,'Router Tracking'!$A$3:$H$1000,6,FALSE), "")</f>
        <v/>
      </c>
      <c r="E629" s="30" t="str">
        <f>IFERROR(VLOOKUP($B629,'Router Tracking'!$A$3:$H$1000,4,FALSE), "")</f>
        <v/>
      </c>
      <c r="F629" s="1" t="b">
        <v>0</v>
      </c>
      <c r="H629" s="29"/>
      <c r="I629" s="29"/>
      <c r="J629" s="29"/>
      <c r="K629" s="10"/>
      <c r="L629" s="1"/>
      <c r="M629" s="1" t="b">
        <v>0</v>
      </c>
      <c r="N629" s="1"/>
      <c r="O629" s="1" t="b">
        <v>0</v>
      </c>
      <c r="P629" s="10"/>
    </row>
    <row r="630" spans="1:16">
      <c r="A630" s="29" t="str">
        <f t="shared" si="3"/>
        <v/>
      </c>
      <c r="B630" s="30"/>
      <c r="C630" s="30" t="str">
        <f>IFERROR(VLOOKUP($B630,'Router Tracking'!A630:H1627,7,FALSE), "")</f>
        <v/>
      </c>
      <c r="D630" s="30" t="str">
        <f>IFERROR(VLOOKUP($B630,'Router Tracking'!$A$3:$H$1000,6,FALSE), "")</f>
        <v/>
      </c>
      <c r="E630" s="30" t="str">
        <f>IFERROR(VLOOKUP($B630,'Router Tracking'!$A$3:$H$1000,4,FALSE), "")</f>
        <v/>
      </c>
      <c r="F630" s="1" t="b">
        <v>0</v>
      </c>
      <c r="H630" s="29"/>
      <c r="I630" s="29"/>
      <c r="J630" s="29"/>
      <c r="K630" s="10"/>
      <c r="L630" s="1"/>
      <c r="M630" s="1" t="b">
        <v>0</v>
      </c>
      <c r="N630" s="1"/>
      <c r="O630" s="1" t="b">
        <v>0</v>
      </c>
      <c r="P630" s="10"/>
    </row>
    <row r="631" spans="1:16">
      <c r="A631" s="29" t="str">
        <f t="shared" si="3"/>
        <v/>
      </c>
      <c r="B631" s="30"/>
      <c r="C631" s="30" t="str">
        <f>IFERROR(VLOOKUP($B631,'Router Tracking'!A631:H1628,7,FALSE), "")</f>
        <v/>
      </c>
      <c r="D631" s="30" t="str">
        <f>IFERROR(VLOOKUP($B631,'Router Tracking'!$A$3:$H$1000,6,FALSE), "")</f>
        <v/>
      </c>
      <c r="E631" s="30" t="str">
        <f>IFERROR(VLOOKUP($B631,'Router Tracking'!$A$3:$H$1000,4,FALSE), "")</f>
        <v/>
      </c>
      <c r="F631" s="1" t="b">
        <v>0</v>
      </c>
      <c r="H631" s="29"/>
      <c r="I631" s="29"/>
      <c r="J631" s="29"/>
      <c r="K631" s="10"/>
      <c r="L631" s="1"/>
      <c r="M631" s="1" t="b">
        <v>0</v>
      </c>
      <c r="N631" s="1"/>
      <c r="O631" s="1" t="b">
        <v>0</v>
      </c>
      <c r="P631" s="10"/>
    </row>
    <row r="632" spans="1:16">
      <c r="A632" s="29" t="str">
        <f t="shared" si="3"/>
        <v/>
      </c>
      <c r="B632" s="30"/>
      <c r="C632" s="30" t="str">
        <f>IFERROR(VLOOKUP($B632,'Router Tracking'!A632:H1629,7,FALSE), "")</f>
        <v/>
      </c>
      <c r="D632" s="30" t="str">
        <f>IFERROR(VLOOKUP($B632,'Router Tracking'!$A$3:$H$1000,6,FALSE), "")</f>
        <v/>
      </c>
      <c r="E632" s="30" t="str">
        <f>IFERROR(VLOOKUP($B632,'Router Tracking'!$A$3:$H$1000,4,FALSE), "")</f>
        <v/>
      </c>
      <c r="F632" s="1" t="b">
        <v>0</v>
      </c>
      <c r="H632" s="29"/>
      <c r="I632" s="29"/>
      <c r="J632" s="29"/>
      <c r="K632" s="10"/>
      <c r="L632" s="1"/>
      <c r="M632" s="1" t="b">
        <v>0</v>
      </c>
      <c r="N632" s="1"/>
      <c r="O632" s="1" t="b">
        <v>0</v>
      </c>
      <c r="P632" s="10"/>
    </row>
    <row r="633" spans="1:16">
      <c r="A633" s="29" t="str">
        <f t="shared" si="3"/>
        <v/>
      </c>
      <c r="B633" s="30"/>
      <c r="C633" s="30" t="str">
        <f>IFERROR(VLOOKUP($B633,'Router Tracking'!A633:H1630,7,FALSE), "")</f>
        <v/>
      </c>
      <c r="D633" s="30" t="str">
        <f>IFERROR(VLOOKUP($B633,'Router Tracking'!$A$3:$H$1000,6,FALSE), "")</f>
        <v/>
      </c>
      <c r="E633" s="30" t="str">
        <f>IFERROR(VLOOKUP($B633,'Router Tracking'!$A$3:$H$1000,4,FALSE), "")</f>
        <v/>
      </c>
      <c r="F633" s="1" t="b">
        <v>0</v>
      </c>
      <c r="H633" s="29"/>
      <c r="I633" s="29"/>
      <c r="J633" s="29"/>
      <c r="K633" s="10"/>
      <c r="L633" s="1"/>
      <c r="M633" s="1" t="b">
        <v>0</v>
      </c>
      <c r="N633" s="1"/>
      <c r="O633" s="1" t="b">
        <v>0</v>
      </c>
      <c r="P633" s="10"/>
    </row>
    <row r="634" spans="1:16">
      <c r="A634" s="29" t="str">
        <f t="shared" si="3"/>
        <v/>
      </c>
      <c r="B634" s="30"/>
      <c r="C634" s="30" t="str">
        <f>IFERROR(VLOOKUP($B634,'Router Tracking'!A634:H1631,7,FALSE), "")</f>
        <v/>
      </c>
      <c r="D634" s="30" t="str">
        <f>IFERROR(VLOOKUP($B634,'Router Tracking'!$A$3:$H$1000,6,FALSE), "")</f>
        <v/>
      </c>
      <c r="E634" s="30" t="str">
        <f>IFERROR(VLOOKUP($B634,'Router Tracking'!$A$3:$H$1000,4,FALSE), "")</f>
        <v/>
      </c>
      <c r="F634" s="1" t="b">
        <v>0</v>
      </c>
      <c r="H634" s="29"/>
      <c r="I634" s="29"/>
      <c r="J634" s="29"/>
      <c r="K634" s="10"/>
      <c r="L634" s="1"/>
      <c r="M634" s="1" t="b">
        <v>0</v>
      </c>
      <c r="N634" s="1"/>
      <c r="O634" s="1" t="b">
        <v>0</v>
      </c>
      <c r="P634" s="10"/>
    </row>
    <row r="635" spans="1:16">
      <c r="A635" s="29" t="str">
        <f t="shared" si="3"/>
        <v/>
      </c>
      <c r="B635" s="30"/>
      <c r="C635" s="30" t="str">
        <f>IFERROR(VLOOKUP($B635,'Router Tracking'!A635:H1632,7,FALSE), "")</f>
        <v/>
      </c>
      <c r="D635" s="30" t="str">
        <f>IFERROR(VLOOKUP($B635,'Router Tracking'!$A$3:$H$1000,6,FALSE), "")</f>
        <v/>
      </c>
      <c r="E635" s="30" t="str">
        <f>IFERROR(VLOOKUP($B635,'Router Tracking'!$A$3:$H$1000,4,FALSE), "")</f>
        <v/>
      </c>
      <c r="F635" s="1" t="b">
        <v>0</v>
      </c>
      <c r="H635" s="29"/>
      <c r="I635" s="29"/>
      <c r="J635" s="29"/>
      <c r="K635" s="10"/>
      <c r="L635" s="1"/>
      <c r="M635" s="1" t="b">
        <v>0</v>
      </c>
      <c r="N635" s="1"/>
      <c r="O635" s="1" t="b">
        <v>0</v>
      </c>
      <c r="P635" s="10"/>
    </row>
    <row r="636" spans="1:16">
      <c r="A636" s="29" t="str">
        <f t="shared" si="3"/>
        <v/>
      </c>
      <c r="B636" s="30"/>
      <c r="C636" s="30" t="str">
        <f>IFERROR(VLOOKUP($B636,'Router Tracking'!A636:H1633,7,FALSE), "")</f>
        <v/>
      </c>
      <c r="D636" s="30" t="str">
        <f>IFERROR(VLOOKUP($B636,'Router Tracking'!$A$3:$H$1000,6,FALSE), "")</f>
        <v/>
      </c>
      <c r="E636" s="30" t="str">
        <f>IFERROR(VLOOKUP($B636,'Router Tracking'!$A$3:$H$1000,4,FALSE), "")</f>
        <v/>
      </c>
      <c r="F636" s="1" t="b">
        <v>0</v>
      </c>
      <c r="H636" s="29"/>
      <c r="I636" s="29"/>
      <c r="J636" s="29"/>
      <c r="K636" s="10"/>
      <c r="L636" s="1"/>
      <c r="M636" s="1" t="b">
        <v>0</v>
      </c>
      <c r="N636" s="1"/>
      <c r="O636" s="1" t="b">
        <v>0</v>
      </c>
      <c r="P636" s="10"/>
    </row>
    <row r="637" spans="1:16">
      <c r="A637" s="29" t="str">
        <f t="shared" si="3"/>
        <v/>
      </c>
      <c r="B637" s="30"/>
      <c r="C637" s="30" t="str">
        <f>IFERROR(VLOOKUP($B637,'Router Tracking'!A637:H1634,7,FALSE), "")</f>
        <v/>
      </c>
      <c r="D637" s="30" t="str">
        <f>IFERROR(VLOOKUP($B637,'Router Tracking'!$A$3:$H$1000,6,FALSE), "")</f>
        <v/>
      </c>
      <c r="E637" s="30" t="str">
        <f>IFERROR(VLOOKUP($B637,'Router Tracking'!$A$3:$H$1000,4,FALSE), "")</f>
        <v/>
      </c>
      <c r="F637" s="1" t="b">
        <v>0</v>
      </c>
      <c r="H637" s="29"/>
      <c r="I637" s="29"/>
      <c r="J637" s="29"/>
      <c r="K637" s="10"/>
      <c r="L637" s="1"/>
      <c r="M637" s="1" t="b">
        <v>0</v>
      </c>
      <c r="N637" s="1"/>
      <c r="O637" s="1" t="b">
        <v>0</v>
      </c>
      <c r="P637" s="10"/>
    </row>
    <row r="638" spans="1:16">
      <c r="A638" s="29" t="str">
        <f t="shared" si="3"/>
        <v/>
      </c>
      <c r="B638" s="30"/>
      <c r="C638" s="30" t="str">
        <f>IFERROR(VLOOKUP($B638,'Router Tracking'!A638:H1635,7,FALSE), "")</f>
        <v/>
      </c>
      <c r="D638" s="30" t="str">
        <f>IFERROR(VLOOKUP($B638,'Router Tracking'!$A$3:$H$1000,6,FALSE), "")</f>
        <v/>
      </c>
      <c r="E638" s="30" t="str">
        <f>IFERROR(VLOOKUP($B638,'Router Tracking'!$A$3:$H$1000,4,FALSE), "")</f>
        <v/>
      </c>
      <c r="F638" s="1" t="b">
        <v>0</v>
      </c>
      <c r="H638" s="29"/>
      <c r="I638" s="29"/>
      <c r="J638" s="29"/>
      <c r="K638" s="10"/>
      <c r="L638" s="1"/>
      <c r="M638" s="1" t="b">
        <v>0</v>
      </c>
      <c r="N638" s="1"/>
      <c r="O638" s="1" t="b">
        <v>0</v>
      </c>
      <c r="P638" s="10"/>
    </row>
    <row r="639" spans="1:16">
      <c r="A639" s="29" t="str">
        <f t="shared" si="3"/>
        <v/>
      </c>
      <c r="B639" s="30"/>
      <c r="C639" s="30" t="str">
        <f>IFERROR(VLOOKUP($B639,'Router Tracking'!A639:H1636,7,FALSE), "")</f>
        <v/>
      </c>
      <c r="D639" s="30" t="str">
        <f>IFERROR(VLOOKUP($B639,'Router Tracking'!$A$3:$H$1000,6,FALSE), "")</f>
        <v/>
      </c>
      <c r="E639" s="30" t="str">
        <f>IFERROR(VLOOKUP($B639,'Router Tracking'!$A$3:$H$1000,4,FALSE), "")</f>
        <v/>
      </c>
      <c r="F639" s="1" t="b">
        <v>0</v>
      </c>
      <c r="H639" s="29"/>
      <c r="I639" s="29"/>
      <c r="J639" s="29"/>
      <c r="K639" s="10"/>
      <c r="L639" s="1"/>
      <c r="M639" s="1" t="b">
        <v>0</v>
      </c>
      <c r="N639" s="1"/>
      <c r="O639" s="1" t="b">
        <v>0</v>
      </c>
      <c r="P639" s="10"/>
    </row>
    <row r="640" spans="1:16">
      <c r="A640" s="29" t="str">
        <f t="shared" si="3"/>
        <v/>
      </c>
      <c r="B640" s="30"/>
      <c r="C640" s="30" t="str">
        <f>IFERROR(VLOOKUP($B640,'Router Tracking'!A640:H1637,7,FALSE), "")</f>
        <v/>
      </c>
      <c r="D640" s="30" t="str">
        <f>IFERROR(VLOOKUP($B640,'Router Tracking'!$A$3:$H$1000,6,FALSE), "")</f>
        <v/>
      </c>
      <c r="E640" s="30" t="str">
        <f>IFERROR(VLOOKUP($B640,'Router Tracking'!$A$3:$H$1000,4,FALSE), "")</f>
        <v/>
      </c>
      <c r="F640" s="1" t="b">
        <v>0</v>
      </c>
      <c r="H640" s="29"/>
      <c r="I640" s="29"/>
      <c r="J640" s="29"/>
      <c r="K640" s="10"/>
      <c r="L640" s="1"/>
      <c r="M640" s="1" t="b">
        <v>0</v>
      </c>
      <c r="N640" s="1"/>
      <c r="O640" s="1" t="b">
        <v>0</v>
      </c>
      <c r="P640" s="10"/>
    </row>
    <row r="641" spans="1:16">
      <c r="A641" s="29" t="str">
        <f t="shared" si="3"/>
        <v/>
      </c>
      <c r="B641" s="30"/>
      <c r="C641" s="30" t="str">
        <f>IFERROR(VLOOKUP($B641,'Router Tracking'!A641:H1638,7,FALSE), "")</f>
        <v/>
      </c>
      <c r="D641" s="30" t="str">
        <f>IFERROR(VLOOKUP($B641,'Router Tracking'!$A$3:$H$1000,6,FALSE), "")</f>
        <v/>
      </c>
      <c r="E641" s="30" t="str">
        <f>IFERROR(VLOOKUP($B641,'Router Tracking'!$A$3:$H$1000,4,FALSE), "")</f>
        <v/>
      </c>
      <c r="F641" s="1" t="b">
        <v>0</v>
      </c>
      <c r="H641" s="29"/>
      <c r="I641" s="29"/>
      <c r="J641" s="29"/>
      <c r="K641" s="10"/>
      <c r="L641" s="1"/>
      <c r="M641" s="1" t="b">
        <v>0</v>
      </c>
      <c r="N641" s="1"/>
      <c r="O641" s="1" t="b">
        <v>0</v>
      </c>
      <c r="P641" s="10"/>
    </row>
    <row r="642" spans="1:16">
      <c r="A642" s="29" t="str">
        <f t="shared" si="3"/>
        <v/>
      </c>
      <c r="B642" s="30"/>
      <c r="C642" s="30" t="str">
        <f>IFERROR(VLOOKUP($B642,'Router Tracking'!A642:H1639,7,FALSE), "")</f>
        <v/>
      </c>
      <c r="D642" s="30" t="str">
        <f>IFERROR(VLOOKUP($B642,'Router Tracking'!$A$3:$H$1000,6,FALSE), "")</f>
        <v/>
      </c>
      <c r="E642" s="30" t="str">
        <f>IFERROR(VLOOKUP($B642,'Router Tracking'!$A$3:$H$1000,4,FALSE), "")</f>
        <v/>
      </c>
      <c r="F642" s="1" t="b">
        <v>0</v>
      </c>
      <c r="H642" s="29"/>
      <c r="I642" s="29"/>
      <c r="J642" s="29"/>
      <c r="K642" s="10"/>
      <c r="L642" s="1"/>
      <c r="M642" s="1" t="b">
        <v>0</v>
      </c>
      <c r="N642" s="1"/>
      <c r="O642" s="1" t="b">
        <v>0</v>
      </c>
      <c r="P642" s="10"/>
    </row>
    <row r="643" spans="1:16">
      <c r="A643" s="29" t="str">
        <f t="shared" si="3"/>
        <v/>
      </c>
      <c r="B643" s="30"/>
      <c r="C643" s="30" t="str">
        <f>IFERROR(VLOOKUP($B643,'Router Tracking'!A643:H1640,7,FALSE), "")</f>
        <v/>
      </c>
      <c r="D643" s="30" t="str">
        <f>IFERROR(VLOOKUP($B643,'Router Tracking'!$A$3:$H$1000,6,FALSE), "")</f>
        <v/>
      </c>
      <c r="E643" s="30" t="str">
        <f>IFERROR(VLOOKUP($B643,'Router Tracking'!$A$3:$H$1000,4,FALSE), "")</f>
        <v/>
      </c>
      <c r="F643" s="1" t="b">
        <v>0</v>
      </c>
      <c r="H643" s="29"/>
      <c r="I643" s="29"/>
      <c r="J643" s="29"/>
      <c r="K643" s="10"/>
      <c r="L643" s="1"/>
      <c r="M643" s="1" t="b">
        <v>0</v>
      </c>
      <c r="N643" s="1"/>
      <c r="O643" s="1" t="b">
        <v>0</v>
      </c>
      <c r="P643" s="10"/>
    </row>
    <row r="644" spans="1:16">
      <c r="A644" s="29" t="str">
        <f t="shared" si="3"/>
        <v/>
      </c>
      <c r="B644" s="30"/>
      <c r="C644" s="30" t="str">
        <f>IFERROR(VLOOKUP($B644,'Router Tracking'!A644:H1641,7,FALSE), "")</f>
        <v/>
      </c>
      <c r="D644" s="30" t="str">
        <f>IFERROR(VLOOKUP($B644,'Router Tracking'!$A$3:$H$1000,6,FALSE), "")</f>
        <v/>
      </c>
      <c r="E644" s="30" t="str">
        <f>IFERROR(VLOOKUP($B644,'Router Tracking'!$A$3:$H$1000,4,FALSE), "")</f>
        <v/>
      </c>
      <c r="F644" s="1" t="b">
        <v>0</v>
      </c>
      <c r="H644" s="29"/>
      <c r="I644" s="29"/>
      <c r="J644" s="29"/>
      <c r="K644" s="10"/>
      <c r="L644" s="1"/>
      <c r="M644" s="1" t="b">
        <v>0</v>
      </c>
      <c r="N644" s="1"/>
      <c r="O644" s="1" t="b">
        <v>0</v>
      </c>
      <c r="P644" s="10"/>
    </row>
    <row r="645" spans="1:16">
      <c r="A645" s="29" t="str">
        <f t="shared" si="3"/>
        <v/>
      </c>
      <c r="B645" s="30"/>
      <c r="C645" s="30" t="str">
        <f>IFERROR(VLOOKUP($B645,'Router Tracking'!A645:H1642,7,FALSE), "")</f>
        <v/>
      </c>
      <c r="D645" s="30" t="str">
        <f>IFERROR(VLOOKUP($B645,'Router Tracking'!$A$3:$H$1000,6,FALSE), "")</f>
        <v/>
      </c>
      <c r="E645" s="30" t="str">
        <f>IFERROR(VLOOKUP($B645,'Router Tracking'!$A$3:$H$1000,4,FALSE), "")</f>
        <v/>
      </c>
      <c r="F645" s="1" t="b">
        <v>0</v>
      </c>
      <c r="H645" s="29"/>
      <c r="I645" s="29"/>
      <c r="J645" s="29"/>
      <c r="K645" s="10"/>
      <c r="L645" s="1"/>
      <c r="M645" s="1" t="b">
        <v>0</v>
      </c>
      <c r="N645" s="1"/>
      <c r="O645" s="1" t="b">
        <v>0</v>
      </c>
      <c r="P645" s="10"/>
    </row>
    <row r="646" spans="1:16">
      <c r="A646" s="29" t="str">
        <f t="shared" si="3"/>
        <v/>
      </c>
      <c r="B646" s="30"/>
      <c r="C646" s="30" t="str">
        <f>IFERROR(VLOOKUP($B646,'Router Tracking'!A646:H1643,7,FALSE), "")</f>
        <v/>
      </c>
      <c r="D646" s="30" t="str">
        <f>IFERROR(VLOOKUP($B646,'Router Tracking'!$A$3:$H$1000,6,FALSE), "")</f>
        <v/>
      </c>
      <c r="E646" s="30" t="str">
        <f>IFERROR(VLOOKUP($B646,'Router Tracking'!$A$3:$H$1000,4,FALSE), "")</f>
        <v/>
      </c>
      <c r="F646" s="1" t="b">
        <v>0</v>
      </c>
      <c r="H646" s="29"/>
      <c r="I646" s="29"/>
      <c r="J646" s="29"/>
      <c r="K646" s="10"/>
      <c r="L646" s="1"/>
      <c r="M646" s="1" t="b">
        <v>0</v>
      </c>
      <c r="N646" s="1"/>
      <c r="O646" s="1" t="b">
        <v>0</v>
      </c>
      <c r="P646" s="10"/>
    </row>
    <row r="647" spans="1:16">
      <c r="A647" s="29" t="str">
        <f t="shared" si="3"/>
        <v/>
      </c>
      <c r="B647" s="30"/>
      <c r="C647" s="30" t="str">
        <f>IFERROR(VLOOKUP($B647,'Router Tracking'!A647:H1644,7,FALSE), "")</f>
        <v/>
      </c>
      <c r="D647" s="30" t="str">
        <f>IFERROR(VLOOKUP($B647,'Router Tracking'!$A$3:$H$1000,6,FALSE), "")</f>
        <v/>
      </c>
      <c r="E647" s="30" t="str">
        <f>IFERROR(VLOOKUP($B647,'Router Tracking'!$A$3:$H$1000,4,FALSE), "")</f>
        <v/>
      </c>
      <c r="F647" s="1" t="b">
        <v>0</v>
      </c>
      <c r="H647" s="29"/>
      <c r="I647" s="29"/>
      <c r="J647" s="29"/>
      <c r="K647" s="10"/>
      <c r="L647" s="1"/>
      <c r="M647" s="1" t="b">
        <v>0</v>
      </c>
      <c r="N647" s="1"/>
      <c r="O647" s="1" t="b">
        <v>0</v>
      </c>
      <c r="P647" s="10"/>
    </row>
    <row r="648" spans="1:16">
      <c r="A648" s="29" t="str">
        <f t="shared" si="3"/>
        <v/>
      </c>
      <c r="B648" s="30"/>
      <c r="C648" s="30" t="str">
        <f>IFERROR(VLOOKUP($B648,'Router Tracking'!A648:H1645,7,FALSE), "")</f>
        <v/>
      </c>
      <c r="D648" s="30" t="str">
        <f>IFERROR(VLOOKUP($B648,'Router Tracking'!$A$3:$H$1000,6,FALSE), "")</f>
        <v/>
      </c>
      <c r="E648" s="30" t="str">
        <f>IFERROR(VLOOKUP($B648,'Router Tracking'!$A$3:$H$1000,4,FALSE), "")</f>
        <v/>
      </c>
      <c r="F648" s="1" t="b">
        <v>0</v>
      </c>
      <c r="H648" s="29"/>
      <c r="I648" s="29"/>
      <c r="J648" s="29"/>
      <c r="K648" s="10"/>
      <c r="L648" s="1"/>
      <c r="M648" s="1" t="b">
        <v>0</v>
      </c>
      <c r="N648" s="1"/>
      <c r="O648" s="1" t="b">
        <v>0</v>
      </c>
      <c r="P648" s="10"/>
    </row>
    <row r="649" spans="1:16">
      <c r="A649" s="29" t="str">
        <f t="shared" si="3"/>
        <v/>
      </c>
      <c r="B649" s="30"/>
      <c r="C649" s="30" t="str">
        <f>IFERROR(VLOOKUP($B649,'Router Tracking'!A649:H1646,7,FALSE), "")</f>
        <v/>
      </c>
      <c r="D649" s="30" t="str">
        <f>IFERROR(VLOOKUP($B649,'Router Tracking'!$A$3:$H$1000,6,FALSE), "")</f>
        <v/>
      </c>
      <c r="E649" s="30" t="str">
        <f>IFERROR(VLOOKUP($B649,'Router Tracking'!$A$3:$H$1000,4,FALSE), "")</f>
        <v/>
      </c>
      <c r="F649" s="1" t="b">
        <v>0</v>
      </c>
      <c r="H649" s="29"/>
      <c r="I649" s="29"/>
      <c r="J649" s="29"/>
      <c r="K649" s="10"/>
      <c r="L649" s="1"/>
      <c r="M649" s="1" t="b">
        <v>0</v>
      </c>
      <c r="N649" s="1"/>
      <c r="O649" s="1" t="b">
        <v>0</v>
      </c>
      <c r="P649" s="10"/>
    </row>
    <row r="650" spans="1:16">
      <c r="A650" s="29" t="str">
        <f t="shared" si="3"/>
        <v/>
      </c>
      <c r="B650" s="30"/>
      <c r="C650" s="30" t="str">
        <f>IFERROR(VLOOKUP($B650,'Router Tracking'!A650:H1647,7,FALSE), "")</f>
        <v/>
      </c>
      <c r="D650" s="30" t="str">
        <f>IFERROR(VLOOKUP($B650,'Router Tracking'!$A$3:$H$1000,6,FALSE), "")</f>
        <v/>
      </c>
      <c r="E650" s="30" t="str">
        <f>IFERROR(VLOOKUP($B650,'Router Tracking'!$A$3:$H$1000,4,FALSE), "")</f>
        <v/>
      </c>
      <c r="F650" s="1" t="b">
        <v>0</v>
      </c>
      <c r="H650" s="29"/>
      <c r="I650" s="29"/>
      <c r="J650" s="29"/>
      <c r="K650" s="10"/>
      <c r="L650" s="1"/>
      <c r="M650" s="1" t="b">
        <v>0</v>
      </c>
      <c r="N650" s="1"/>
      <c r="O650" s="1" t="b">
        <v>0</v>
      </c>
      <c r="P650" s="10"/>
    </row>
    <row r="651" spans="1:16">
      <c r="A651" s="29" t="str">
        <f t="shared" si="3"/>
        <v/>
      </c>
      <c r="B651" s="30"/>
      <c r="C651" s="30" t="str">
        <f>IFERROR(VLOOKUP($B651,'Router Tracking'!A651:H1648,7,FALSE), "")</f>
        <v/>
      </c>
      <c r="D651" s="30" t="str">
        <f>IFERROR(VLOOKUP($B651,'Router Tracking'!$A$3:$H$1000,6,FALSE), "")</f>
        <v/>
      </c>
      <c r="E651" s="30" t="str">
        <f>IFERROR(VLOOKUP($B651,'Router Tracking'!$A$3:$H$1000,4,FALSE), "")</f>
        <v/>
      </c>
      <c r="F651" s="1" t="b">
        <v>0</v>
      </c>
      <c r="H651" s="29"/>
      <c r="I651" s="29"/>
      <c r="J651" s="29"/>
      <c r="K651" s="10"/>
      <c r="L651" s="1"/>
      <c r="M651" s="1" t="b">
        <v>0</v>
      </c>
      <c r="N651" s="1"/>
      <c r="O651" s="1" t="b">
        <v>0</v>
      </c>
      <c r="P651" s="10"/>
    </row>
    <row r="652" spans="1:16">
      <c r="A652" s="29" t="str">
        <f t="shared" si="3"/>
        <v/>
      </c>
      <c r="B652" s="30"/>
      <c r="C652" s="30" t="str">
        <f>IFERROR(VLOOKUP($B652,'Router Tracking'!A652:H1649,7,FALSE), "")</f>
        <v/>
      </c>
      <c r="D652" s="30" t="str">
        <f>IFERROR(VLOOKUP($B652,'Router Tracking'!$A$3:$H$1000,6,FALSE), "")</f>
        <v/>
      </c>
      <c r="E652" s="30" t="str">
        <f>IFERROR(VLOOKUP($B652,'Router Tracking'!$A$3:$H$1000,4,FALSE), "")</f>
        <v/>
      </c>
      <c r="F652" s="1" t="b">
        <v>0</v>
      </c>
      <c r="H652" s="29"/>
      <c r="I652" s="29"/>
      <c r="J652" s="29"/>
      <c r="K652" s="10"/>
      <c r="L652" s="1"/>
      <c r="M652" s="1" t="b">
        <v>0</v>
      </c>
      <c r="N652" s="1"/>
      <c r="O652" s="1" t="b">
        <v>0</v>
      </c>
      <c r="P652" s="10"/>
    </row>
    <row r="653" spans="1:16">
      <c r="A653" s="29" t="str">
        <f t="shared" si="3"/>
        <v/>
      </c>
      <c r="B653" s="30"/>
      <c r="C653" s="30" t="str">
        <f>IFERROR(VLOOKUP($B653,'Router Tracking'!A653:H1650,7,FALSE), "")</f>
        <v/>
      </c>
      <c r="D653" s="30" t="str">
        <f>IFERROR(VLOOKUP($B653,'Router Tracking'!$A$3:$H$1000,6,FALSE), "")</f>
        <v/>
      </c>
      <c r="E653" s="30" t="str">
        <f>IFERROR(VLOOKUP($B653,'Router Tracking'!$A$3:$H$1000,4,FALSE), "")</f>
        <v/>
      </c>
      <c r="F653" s="1" t="b">
        <v>0</v>
      </c>
      <c r="H653" s="29"/>
      <c r="I653" s="29"/>
      <c r="J653" s="29"/>
      <c r="K653" s="10"/>
      <c r="L653" s="1"/>
      <c r="M653" s="1" t="b">
        <v>0</v>
      </c>
      <c r="N653" s="1"/>
      <c r="O653" s="1" t="b">
        <v>0</v>
      </c>
      <c r="P653" s="10"/>
    </row>
    <row r="654" spans="1:16">
      <c r="A654" s="29" t="str">
        <f t="shared" si="3"/>
        <v/>
      </c>
      <c r="B654" s="30"/>
      <c r="C654" s="30" t="str">
        <f>IFERROR(VLOOKUP($B654,'Router Tracking'!A654:H1651,7,FALSE), "")</f>
        <v/>
      </c>
      <c r="D654" s="30" t="str">
        <f>IFERROR(VLOOKUP($B654,'Router Tracking'!$A$3:$H$1000,6,FALSE), "")</f>
        <v/>
      </c>
      <c r="E654" s="30" t="str">
        <f>IFERROR(VLOOKUP($B654,'Router Tracking'!$A$3:$H$1000,4,FALSE), "")</f>
        <v/>
      </c>
      <c r="F654" s="1" t="b">
        <v>0</v>
      </c>
      <c r="H654" s="29"/>
      <c r="I654" s="29"/>
      <c r="J654" s="29"/>
      <c r="K654" s="10"/>
      <c r="L654" s="1"/>
      <c r="M654" s="1" t="b">
        <v>0</v>
      </c>
      <c r="N654" s="1"/>
      <c r="O654" s="1" t="b">
        <v>0</v>
      </c>
      <c r="P654" s="10"/>
    </row>
    <row r="655" spans="1:16">
      <c r="A655" s="29" t="str">
        <f t="shared" si="3"/>
        <v/>
      </c>
      <c r="B655" s="30"/>
      <c r="C655" s="30" t="str">
        <f>IFERROR(VLOOKUP($B655,'Router Tracking'!A655:H1652,7,FALSE), "")</f>
        <v/>
      </c>
      <c r="D655" s="30" t="str">
        <f>IFERROR(VLOOKUP($B655,'Router Tracking'!$A$3:$H$1000,6,FALSE), "")</f>
        <v/>
      </c>
      <c r="E655" s="30" t="str">
        <f>IFERROR(VLOOKUP($B655,'Router Tracking'!$A$3:$H$1000,4,FALSE), "")</f>
        <v/>
      </c>
      <c r="F655" s="1" t="b">
        <v>0</v>
      </c>
      <c r="H655" s="29"/>
      <c r="I655" s="29"/>
      <c r="J655" s="29"/>
      <c r="K655" s="10"/>
      <c r="L655" s="1"/>
      <c r="M655" s="1" t="b">
        <v>0</v>
      </c>
      <c r="N655" s="1"/>
      <c r="O655" s="1" t="b">
        <v>0</v>
      </c>
      <c r="P655" s="10"/>
    </row>
    <row r="656" spans="1:16">
      <c r="A656" s="29" t="str">
        <f t="shared" si="3"/>
        <v/>
      </c>
      <c r="B656" s="30"/>
      <c r="C656" s="30" t="str">
        <f>IFERROR(VLOOKUP($B656,'Router Tracking'!A656:H1653,7,FALSE), "")</f>
        <v/>
      </c>
      <c r="D656" s="30" t="str">
        <f>IFERROR(VLOOKUP($B656,'Router Tracking'!$A$3:$H$1000,6,FALSE), "")</f>
        <v/>
      </c>
      <c r="E656" s="30" t="str">
        <f>IFERROR(VLOOKUP($B656,'Router Tracking'!$A$3:$H$1000,4,FALSE), "")</f>
        <v/>
      </c>
      <c r="F656" s="1" t="b">
        <v>0</v>
      </c>
      <c r="H656" s="29"/>
      <c r="I656" s="29"/>
      <c r="J656" s="29"/>
      <c r="K656" s="10"/>
      <c r="L656" s="1"/>
      <c r="M656" s="1" t="b">
        <v>0</v>
      </c>
      <c r="N656" s="1"/>
      <c r="O656" s="1" t="b">
        <v>0</v>
      </c>
      <c r="P656" s="10"/>
    </row>
    <row r="657" spans="1:16">
      <c r="A657" s="29" t="str">
        <f t="shared" si="3"/>
        <v/>
      </c>
      <c r="B657" s="30"/>
      <c r="C657" s="30" t="str">
        <f>IFERROR(VLOOKUP($B657,'Router Tracking'!A657:H1654,7,FALSE), "")</f>
        <v/>
      </c>
      <c r="D657" s="30" t="str">
        <f>IFERROR(VLOOKUP($B657,'Router Tracking'!$A$3:$H$1000,6,FALSE), "")</f>
        <v/>
      </c>
      <c r="E657" s="30" t="str">
        <f>IFERROR(VLOOKUP($B657,'Router Tracking'!$A$3:$H$1000,4,FALSE), "")</f>
        <v/>
      </c>
      <c r="F657" s="1" t="b">
        <v>0</v>
      </c>
      <c r="H657" s="29"/>
      <c r="I657" s="29"/>
      <c r="J657" s="29"/>
      <c r="K657" s="10"/>
      <c r="L657" s="1"/>
      <c r="M657" s="1" t="b">
        <v>0</v>
      </c>
      <c r="N657" s="1"/>
      <c r="O657" s="1" t="b">
        <v>0</v>
      </c>
      <c r="P657" s="10"/>
    </row>
    <row r="658" spans="1:16">
      <c r="A658" s="29" t="str">
        <f t="shared" si="3"/>
        <v/>
      </c>
      <c r="B658" s="30"/>
      <c r="C658" s="30" t="str">
        <f>IFERROR(VLOOKUP($B658,'Router Tracking'!A658:H1655,7,FALSE), "")</f>
        <v/>
      </c>
      <c r="D658" s="30" t="str">
        <f>IFERROR(VLOOKUP($B658,'Router Tracking'!$A$3:$H$1000,6,FALSE), "")</f>
        <v/>
      </c>
      <c r="E658" s="30" t="str">
        <f>IFERROR(VLOOKUP($B658,'Router Tracking'!$A$3:$H$1000,4,FALSE), "")</f>
        <v/>
      </c>
      <c r="F658" s="1" t="b">
        <v>0</v>
      </c>
      <c r="H658" s="29"/>
      <c r="I658" s="29"/>
      <c r="J658" s="29"/>
      <c r="K658" s="10"/>
      <c r="L658" s="1"/>
      <c r="M658" s="1" t="b">
        <v>0</v>
      </c>
      <c r="N658" s="1"/>
      <c r="O658" s="1" t="b">
        <v>0</v>
      </c>
      <c r="P658" s="10"/>
    </row>
    <row r="659" spans="1:16">
      <c r="A659" s="29" t="str">
        <f t="shared" si="3"/>
        <v/>
      </c>
      <c r="B659" s="30"/>
      <c r="C659" s="30" t="str">
        <f>IFERROR(VLOOKUP($B659,'Router Tracking'!A659:H1656,7,FALSE), "")</f>
        <v/>
      </c>
      <c r="D659" s="30" t="str">
        <f>IFERROR(VLOOKUP($B659,'Router Tracking'!$A$3:$H$1000,6,FALSE), "")</f>
        <v/>
      </c>
      <c r="E659" s="30" t="str">
        <f>IFERROR(VLOOKUP($B659,'Router Tracking'!$A$3:$H$1000,4,FALSE), "")</f>
        <v/>
      </c>
      <c r="F659" s="1" t="b">
        <v>0</v>
      </c>
      <c r="H659" s="29"/>
      <c r="I659" s="29"/>
      <c r="J659" s="29"/>
      <c r="K659" s="10"/>
      <c r="L659" s="1"/>
      <c r="M659" s="1" t="b">
        <v>0</v>
      </c>
      <c r="N659" s="1"/>
      <c r="O659" s="1" t="b">
        <v>0</v>
      </c>
      <c r="P659" s="10"/>
    </row>
    <row r="660" spans="1:16">
      <c r="A660" s="29" t="str">
        <f t="shared" si="3"/>
        <v/>
      </c>
      <c r="B660" s="30"/>
      <c r="C660" s="30" t="str">
        <f>IFERROR(VLOOKUP($B660,'Router Tracking'!A660:H1657,7,FALSE), "")</f>
        <v/>
      </c>
      <c r="D660" s="30" t="str">
        <f>IFERROR(VLOOKUP($B660,'Router Tracking'!$A$3:$H$1000,6,FALSE), "")</f>
        <v/>
      </c>
      <c r="E660" s="30" t="str">
        <f>IFERROR(VLOOKUP($B660,'Router Tracking'!$A$3:$H$1000,4,FALSE), "")</f>
        <v/>
      </c>
      <c r="F660" s="1" t="b">
        <v>0</v>
      </c>
      <c r="H660" s="29"/>
      <c r="I660" s="29"/>
      <c r="J660" s="29"/>
      <c r="K660" s="10"/>
      <c r="L660" s="1"/>
      <c r="M660" s="1" t="b">
        <v>0</v>
      </c>
      <c r="N660" s="1"/>
      <c r="O660" s="1" t="b">
        <v>0</v>
      </c>
      <c r="P660" s="10"/>
    </row>
    <row r="661" spans="1:16">
      <c r="A661" s="29" t="str">
        <f t="shared" si="3"/>
        <v/>
      </c>
      <c r="B661" s="30"/>
      <c r="C661" s="30" t="str">
        <f>IFERROR(VLOOKUP($B661,'Router Tracking'!A661:H1658,7,FALSE), "")</f>
        <v/>
      </c>
      <c r="D661" s="30" t="str">
        <f>IFERROR(VLOOKUP($B661,'Router Tracking'!$A$3:$H$1000,6,FALSE), "")</f>
        <v/>
      </c>
      <c r="E661" s="30" t="str">
        <f>IFERROR(VLOOKUP($B661,'Router Tracking'!$A$3:$H$1000,4,FALSE), "")</f>
        <v/>
      </c>
      <c r="F661" s="1" t="b">
        <v>0</v>
      </c>
      <c r="H661" s="29"/>
      <c r="I661" s="29"/>
      <c r="J661" s="29"/>
      <c r="K661" s="10"/>
      <c r="L661" s="1"/>
      <c r="M661" s="1" t="b">
        <v>0</v>
      </c>
      <c r="N661" s="1"/>
      <c r="O661" s="1" t="b">
        <v>0</v>
      </c>
      <c r="P661" s="10"/>
    </row>
    <row r="662" spans="1:16">
      <c r="A662" s="29" t="str">
        <f t="shared" si="3"/>
        <v/>
      </c>
      <c r="B662" s="30"/>
      <c r="C662" s="30" t="str">
        <f>IFERROR(VLOOKUP($B662,'Router Tracking'!A662:H1659,7,FALSE), "")</f>
        <v/>
      </c>
      <c r="D662" s="30" t="str">
        <f>IFERROR(VLOOKUP($B662,'Router Tracking'!$A$3:$H$1000,6,FALSE), "")</f>
        <v/>
      </c>
      <c r="E662" s="30" t="str">
        <f>IFERROR(VLOOKUP($B662,'Router Tracking'!$A$3:$H$1000,4,FALSE), "")</f>
        <v/>
      </c>
      <c r="F662" s="1" t="b">
        <v>0</v>
      </c>
      <c r="H662" s="29"/>
      <c r="I662" s="29"/>
      <c r="J662" s="29"/>
      <c r="K662" s="10"/>
      <c r="L662" s="1"/>
      <c r="M662" s="1" t="b">
        <v>0</v>
      </c>
      <c r="N662" s="1"/>
      <c r="O662" s="1" t="b">
        <v>0</v>
      </c>
      <c r="P662" s="10"/>
    </row>
    <row r="663" spans="1:16">
      <c r="A663" s="29" t="str">
        <f t="shared" si="3"/>
        <v/>
      </c>
      <c r="B663" s="30"/>
      <c r="C663" s="30" t="str">
        <f>IFERROR(VLOOKUP($B663,'Router Tracking'!A663:H1660,7,FALSE), "")</f>
        <v/>
      </c>
      <c r="D663" s="30" t="str">
        <f>IFERROR(VLOOKUP($B663,'Router Tracking'!$A$3:$H$1000,6,FALSE), "")</f>
        <v/>
      </c>
      <c r="E663" s="30" t="str">
        <f>IFERROR(VLOOKUP($B663,'Router Tracking'!$A$3:$H$1000,4,FALSE), "")</f>
        <v/>
      </c>
      <c r="F663" s="1" t="b">
        <v>0</v>
      </c>
      <c r="H663" s="29"/>
      <c r="I663" s="29"/>
      <c r="J663" s="29"/>
      <c r="K663" s="10"/>
      <c r="L663" s="1"/>
      <c r="M663" s="1" t="b">
        <v>0</v>
      </c>
      <c r="N663" s="1"/>
      <c r="O663" s="1" t="b">
        <v>0</v>
      </c>
      <c r="P663" s="10"/>
    </row>
    <row r="664" spans="1:16">
      <c r="A664" s="29" t="str">
        <f t="shared" si="3"/>
        <v/>
      </c>
      <c r="B664" s="30"/>
      <c r="C664" s="30" t="str">
        <f>IFERROR(VLOOKUP($B664,'Router Tracking'!A664:H1661,7,FALSE), "")</f>
        <v/>
      </c>
      <c r="D664" s="30" t="str">
        <f>IFERROR(VLOOKUP($B664,'Router Tracking'!$A$3:$H$1000,6,FALSE), "")</f>
        <v/>
      </c>
      <c r="E664" s="30" t="str">
        <f>IFERROR(VLOOKUP($B664,'Router Tracking'!$A$3:$H$1000,4,FALSE), "")</f>
        <v/>
      </c>
      <c r="F664" s="1" t="b">
        <v>0</v>
      </c>
      <c r="H664" s="29"/>
      <c r="I664" s="29"/>
      <c r="J664" s="29"/>
      <c r="K664" s="10"/>
      <c r="L664" s="1"/>
      <c r="M664" s="1" t="b">
        <v>0</v>
      </c>
      <c r="N664" s="1"/>
      <c r="O664" s="1" t="b">
        <v>0</v>
      </c>
      <c r="P664" s="10"/>
    </row>
    <row r="665" spans="1:16">
      <c r="A665" s="29" t="str">
        <f t="shared" si="3"/>
        <v/>
      </c>
      <c r="B665" s="30"/>
      <c r="C665" s="30" t="str">
        <f>IFERROR(VLOOKUP($B665,'Router Tracking'!A665:H1662,7,FALSE), "")</f>
        <v/>
      </c>
      <c r="D665" s="30" t="str">
        <f>IFERROR(VLOOKUP($B665,'Router Tracking'!$A$3:$H$1000,6,FALSE), "")</f>
        <v/>
      </c>
      <c r="E665" s="30" t="str">
        <f>IFERROR(VLOOKUP($B665,'Router Tracking'!$A$3:$H$1000,4,FALSE), "")</f>
        <v/>
      </c>
      <c r="F665" s="1" t="b">
        <v>0</v>
      </c>
      <c r="H665" s="29"/>
      <c r="I665" s="29"/>
      <c r="J665" s="29"/>
      <c r="K665" s="10"/>
      <c r="L665" s="1"/>
      <c r="M665" s="1" t="b">
        <v>0</v>
      </c>
      <c r="N665" s="1"/>
      <c r="O665" s="1" t="b">
        <v>0</v>
      </c>
      <c r="P665" s="10"/>
    </row>
    <row r="666" spans="1:16">
      <c r="A666" s="29" t="str">
        <f t="shared" si="3"/>
        <v/>
      </c>
      <c r="B666" s="30"/>
      <c r="C666" s="30" t="str">
        <f>IFERROR(VLOOKUP($B666,'Router Tracking'!A666:H1663,7,FALSE), "")</f>
        <v/>
      </c>
      <c r="D666" s="30" t="str">
        <f>IFERROR(VLOOKUP($B666,'Router Tracking'!$A$3:$H$1000,6,FALSE), "")</f>
        <v/>
      </c>
      <c r="E666" s="30" t="str">
        <f>IFERROR(VLOOKUP($B666,'Router Tracking'!$A$3:$H$1000,4,FALSE), "")</f>
        <v/>
      </c>
      <c r="F666" s="1" t="b">
        <v>0</v>
      </c>
      <c r="H666" s="29"/>
      <c r="I666" s="29"/>
      <c r="J666" s="29"/>
      <c r="K666" s="10"/>
      <c r="L666" s="1"/>
      <c r="M666" s="1" t="b">
        <v>0</v>
      </c>
      <c r="N666" s="1"/>
      <c r="O666" s="1" t="b">
        <v>0</v>
      </c>
      <c r="P666" s="10"/>
    </row>
    <row r="667" spans="1:16">
      <c r="A667" s="29" t="str">
        <f t="shared" si="3"/>
        <v/>
      </c>
      <c r="B667" s="30"/>
      <c r="C667" s="30" t="str">
        <f>IFERROR(VLOOKUP($B667,'Router Tracking'!A667:H1664,7,FALSE), "")</f>
        <v/>
      </c>
      <c r="D667" s="30" t="str">
        <f>IFERROR(VLOOKUP($B667,'Router Tracking'!$A$3:$H$1000,6,FALSE), "")</f>
        <v/>
      </c>
      <c r="E667" s="30" t="str">
        <f>IFERROR(VLOOKUP($B667,'Router Tracking'!$A$3:$H$1000,4,FALSE), "")</f>
        <v/>
      </c>
      <c r="F667" s="1" t="b">
        <v>0</v>
      </c>
      <c r="H667" s="29"/>
      <c r="I667" s="29"/>
      <c r="J667" s="29"/>
      <c r="K667" s="10"/>
      <c r="L667" s="1"/>
      <c r="M667" s="1" t="b">
        <v>0</v>
      </c>
      <c r="N667" s="1"/>
      <c r="O667" s="1" t="b">
        <v>0</v>
      </c>
      <c r="P667" s="10"/>
    </row>
    <row r="668" spans="1:16">
      <c r="A668" s="29" t="str">
        <f t="shared" si="3"/>
        <v/>
      </c>
      <c r="B668" s="30"/>
      <c r="C668" s="30" t="str">
        <f>IFERROR(VLOOKUP($B668,'Router Tracking'!A668:H1665,7,FALSE), "")</f>
        <v/>
      </c>
      <c r="D668" s="30" t="str">
        <f>IFERROR(VLOOKUP($B668,'Router Tracking'!$A$3:$H$1000,6,FALSE), "")</f>
        <v/>
      </c>
      <c r="E668" s="30" t="str">
        <f>IFERROR(VLOOKUP($B668,'Router Tracking'!$A$3:$H$1000,4,FALSE), "")</f>
        <v/>
      </c>
      <c r="F668" s="1" t="b">
        <v>0</v>
      </c>
      <c r="H668" s="29"/>
      <c r="I668" s="29"/>
      <c r="J668" s="29"/>
      <c r="K668" s="10"/>
      <c r="L668" s="1"/>
      <c r="M668" s="1" t="b">
        <v>0</v>
      </c>
      <c r="N668" s="1"/>
      <c r="O668" s="1" t="b">
        <v>0</v>
      </c>
      <c r="P668" s="10"/>
    </row>
    <row r="669" spans="1:16">
      <c r="A669" s="29" t="str">
        <f t="shared" si="3"/>
        <v/>
      </c>
      <c r="B669" s="30"/>
      <c r="C669" s="30" t="str">
        <f>IFERROR(VLOOKUP($B669,'Router Tracking'!A669:H1666,7,FALSE), "")</f>
        <v/>
      </c>
      <c r="D669" s="30" t="str">
        <f>IFERROR(VLOOKUP($B669,'Router Tracking'!$A$3:$H$1000,6,FALSE), "")</f>
        <v/>
      </c>
      <c r="E669" s="30" t="str">
        <f>IFERROR(VLOOKUP($B669,'Router Tracking'!$A$3:$H$1000,4,FALSE), "")</f>
        <v/>
      </c>
      <c r="F669" s="1" t="b">
        <v>0</v>
      </c>
      <c r="H669" s="29"/>
      <c r="I669" s="29"/>
      <c r="J669" s="29"/>
      <c r="K669" s="10"/>
      <c r="L669" s="1"/>
      <c r="M669" s="1" t="b">
        <v>0</v>
      </c>
      <c r="N669" s="1"/>
      <c r="O669" s="1" t="b">
        <v>0</v>
      </c>
      <c r="P669" s="10"/>
    </row>
    <row r="670" spans="1:16">
      <c r="A670" s="29" t="str">
        <f t="shared" si="3"/>
        <v/>
      </c>
      <c r="B670" s="30"/>
      <c r="C670" s="30" t="str">
        <f>IFERROR(VLOOKUP($B670,'Router Tracking'!A670:H1667,7,FALSE), "")</f>
        <v/>
      </c>
      <c r="D670" s="30" t="str">
        <f>IFERROR(VLOOKUP($B670,'Router Tracking'!$A$3:$H$1000,6,FALSE), "")</f>
        <v/>
      </c>
      <c r="E670" s="30" t="str">
        <f>IFERROR(VLOOKUP($B670,'Router Tracking'!$A$3:$H$1000,4,FALSE), "")</f>
        <v/>
      </c>
      <c r="F670" s="1" t="b">
        <v>0</v>
      </c>
      <c r="H670" s="29"/>
      <c r="I670" s="29"/>
      <c r="J670" s="29"/>
      <c r="K670" s="10"/>
      <c r="L670" s="1"/>
      <c r="M670" s="1" t="b">
        <v>0</v>
      </c>
      <c r="N670" s="1"/>
      <c r="O670" s="1" t="b">
        <v>0</v>
      </c>
      <c r="P670" s="10"/>
    </row>
    <row r="671" spans="1:16">
      <c r="A671" s="29" t="str">
        <f t="shared" si="3"/>
        <v/>
      </c>
      <c r="B671" s="30"/>
      <c r="C671" s="30" t="str">
        <f>IFERROR(VLOOKUP($B671,'Router Tracking'!A671:H1668,7,FALSE), "")</f>
        <v/>
      </c>
      <c r="D671" s="30" t="str">
        <f>IFERROR(VLOOKUP($B671,'Router Tracking'!$A$3:$H$1000,6,FALSE), "")</f>
        <v/>
      </c>
      <c r="E671" s="30" t="str">
        <f>IFERROR(VLOOKUP($B671,'Router Tracking'!$A$3:$H$1000,4,FALSE), "")</f>
        <v/>
      </c>
      <c r="F671" s="1" t="b">
        <v>0</v>
      </c>
      <c r="H671" s="29"/>
      <c r="I671" s="29"/>
      <c r="J671" s="29"/>
      <c r="K671" s="10"/>
      <c r="L671" s="1"/>
      <c r="M671" s="1" t="b">
        <v>0</v>
      </c>
      <c r="N671" s="1"/>
      <c r="O671" s="1" t="b">
        <v>0</v>
      </c>
      <c r="P671" s="10"/>
    </row>
    <row r="672" spans="1:16">
      <c r="A672" s="29" t="str">
        <f t="shared" si="3"/>
        <v/>
      </c>
      <c r="B672" s="30"/>
      <c r="C672" s="30" t="str">
        <f>IFERROR(VLOOKUP($B672,'Router Tracking'!A672:H1669,7,FALSE), "")</f>
        <v/>
      </c>
      <c r="D672" s="30" t="str">
        <f>IFERROR(VLOOKUP($B672,'Router Tracking'!$A$3:$H$1000,6,FALSE), "")</f>
        <v/>
      </c>
      <c r="E672" s="30" t="str">
        <f>IFERROR(VLOOKUP($B672,'Router Tracking'!$A$3:$H$1000,4,FALSE), "")</f>
        <v/>
      </c>
      <c r="F672" s="1" t="b">
        <v>0</v>
      </c>
      <c r="H672" s="29"/>
      <c r="I672" s="29"/>
      <c r="J672" s="29"/>
      <c r="K672" s="10"/>
      <c r="L672" s="1"/>
      <c r="M672" s="1" t="b">
        <v>0</v>
      </c>
      <c r="N672" s="1"/>
      <c r="O672" s="1" t="b">
        <v>0</v>
      </c>
      <c r="P672" s="10"/>
    </row>
    <row r="673" spans="1:16">
      <c r="A673" s="29" t="str">
        <f t="shared" si="3"/>
        <v/>
      </c>
      <c r="B673" s="30"/>
      <c r="C673" s="30" t="str">
        <f>IFERROR(VLOOKUP($B673,'Router Tracking'!A673:H1670,7,FALSE), "")</f>
        <v/>
      </c>
      <c r="D673" s="30" t="str">
        <f>IFERROR(VLOOKUP($B673,'Router Tracking'!$A$3:$H$1000,6,FALSE), "")</f>
        <v/>
      </c>
      <c r="E673" s="30" t="str">
        <f>IFERROR(VLOOKUP($B673,'Router Tracking'!$A$3:$H$1000,4,FALSE), "")</f>
        <v/>
      </c>
      <c r="F673" s="1" t="b">
        <v>0</v>
      </c>
      <c r="H673" s="29"/>
      <c r="I673" s="29"/>
      <c r="J673" s="29"/>
      <c r="K673" s="10"/>
      <c r="L673" s="1"/>
      <c r="M673" s="1" t="b">
        <v>0</v>
      </c>
      <c r="N673" s="1"/>
      <c r="O673" s="1" t="b">
        <v>0</v>
      </c>
      <c r="P673" s="10"/>
    </row>
    <row r="674" spans="1:16">
      <c r="A674" s="29" t="str">
        <f t="shared" si="3"/>
        <v/>
      </c>
      <c r="B674" s="30"/>
      <c r="C674" s="30" t="str">
        <f>IFERROR(VLOOKUP($B674,'Router Tracking'!A674:H1671,7,FALSE), "")</f>
        <v/>
      </c>
      <c r="D674" s="30" t="str">
        <f>IFERROR(VLOOKUP($B674,'Router Tracking'!$A$3:$H$1000,6,FALSE), "")</f>
        <v/>
      </c>
      <c r="E674" s="30" t="str">
        <f>IFERROR(VLOOKUP($B674,'Router Tracking'!$A$3:$H$1000,4,FALSE), "")</f>
        <v/>
      </c>
      <c r="F674" s="1" t="b">
        <v>0</v>
      </c>
      <c r="H674" s="29"/>
      <c r="I674" s="29"/>
      <c r="J674" s="29"/>
      <c r="K674" s="10"/>
      <c r="L674" s="1"/>
      <c r="M674" s="1" t="b">
        <v>0</v>
      </c>
      <c r="N674" s="1"/>
      <c r="O674" s="1" t="b">
        <v>0</v>
      </c>
      <c r="P674" s="10"/>
    </row>
    <row r="675" spans="1:16">
      <c r="A675" s="29" t="str">
        <f t="shared" si="3"/>
        <v/>
      </c>
      <c r="B675" s="30"/>
      <c r="C675" s="30" t="str">
        <f>IFERROR(VLOOKUP($B675,'Router Tracking'!A675:H1672,7,FALSE), "")</f>
        <v/>
      </c>
      <c r="D675" s="30" t="str">
        <f>IFERROR(VLOOKUP($B675,'Router Tracking'!$A$3:$H$1000,6,FALSE), "")</f>
        <v/>
      </c>
      <c r="E675" s="30" t="str">
        <f>IFERROR(VLOOKUP($B675,'Router Tracking'!$A$3:$H$1000,4,FALSE), "")</f>
        <v/>
      </c>
      <c r="F675" s="1" t="b">
        <v>0</v>
      </c>
      <c r="H675" s="29"/>
      <c r="I675" s="29"/>
      <c r="J675" s="29"/>
      <c r="K675" s="10"/>
      <c r="L675" s="1"/>
      <c r="M675" s="1" t="b">
        <v>0</v>
      </c>
      <c r="N675" s="1"/>
      <c r="O675" s="1" t="b">
        <v>0</v>
      </c>
      <c r="P675" s="10"/>
    </row>
    <row r="676" spans="1:16">
      <c r="A676" s="29" t="str">
        <f t="shared" si="3"/>
        <v/>
      </c>
      <c r="B676" s="30"/>
      <c r="C676" s="30" t="str">
        <f>IFERROR(VLOOKUP($B676,'Router Tracking'!A676:H1673,7,FALSE), "")</f>
        <v/>
      </c>
      <c r="D676" s="30" t="str">
        <f>IFERROR(VLOOKUP($B676,'Router Tracking'!$A$3:$H$1000,6,FALSE), "")</f>
        <v/>
      </c>
      <c r="E676" s="30" t="str">
        <f>IFERROR(VLOOKUP($B676,'Router Tracking'!$A$3:$H$1000,4,FALSE), "")</f>
        <v/>
      </c>
      <c r="F676" s="1" t="b">
        <v>0</v>
      </c>
      <c r="H676" s="29"/>
      <c r="I676" s="29"/>
      <c r="J676" s="29"/>
      <c r="K676" s="10"/>
      <c r="L676" s="1"/>
      <c r="M676" s="1" t="b">
        <v>0</v>
      </c>
      <c r="N676" s="1"/>
      <c r="O676" s="1" t="b">
        <v>0</v>
      </c>
      <c r="P676" s="10"/>
    </row>
    <row r="677" spans="1:16">
      <c r="A677" s="29" t="str">
        <f t="shared" si="3"/>
        <v/>
      </c>
      <c r="B677" s="30"/>
      <c r="C677" s="30" t="str">
        <f>IFERROR(VLOOKUP($B677,'Router Tracking'!A677:H1674,7,FALSE), "")</f>
        <v/>
      </c>
      <c r="D677" s="30" t="str">
        <f>IFERROR(VLOOKUP($B677,'Router Tracking'!$A$3:$H$1000,6,FALSE), "")</f>
        <v/>
      </c>
      <c r="E677" s="30" t="str">
        <f>IFERROR(VLOOKUP($B677,'Router Tracking'!$A$3:$H$1000,4,FALSE), "")</f>
        <v/>
      </c>
      <c r="F677" s="1" t="b">
        <v>0</v>
      </c>
      <c r="H677" s="29"/>
      <c r="I677" s="29"/>
      <c r="J677" s="29"/>
      <c r="K677" s="10"/>
      <c r="L677" s="1"/>
      <c r="M677" s="1" t="b">
        <v>0</v>
      </c>
      <c r="N677" s="1"/>
      <c r="O677" s="1" t="b">
        <v>0</v>
      </c>
      <c r="P677" s="10"/>
    </row>
    <row r="678" spans="1:16">
      <c r="A678" s="29" t="str">
        <f t="shared" si="3"/>
        <v/>
      </c>
      <c r="B678" s="30"/>
      <c r="C678" s="30" t="str">
        <f>IFERROR(VLOOKUP($B678,'Router Tracking'!A678:H1675,7,FALSE), "")</f>
        <v/>
      </c>
      <c r="D678" s="30" t="str">
        <f>IFERROR(VLOOKUP($B678,'Router Tracking'!$A$3:$H$1000,6,FALSE), "")</f>
        <v/>
      </c>
      <c r="E678" s="30" t="str">
        <f>IFERROR(VLOOKUP($B678,'Router Tracking'!$A$3:$H$1000,4,FALSE), "")</f>
        <v/>
      </c>
      <c r="F678" s="1" t="b">
        <v>0</v>
      </c>
      <c r="H678" s="29"/>
      <c r="I678" s="29"/>
      <c r="J678" s="29"/>
      <c r="K678" s="10"/>
      <c r="L678" s="1"/>
      <c r="M678" s="1" t="b">
        <v>0</v>
      </c>
      <c r="N678" s="1"/>
      <c r="O678" s="1" t="b">
        <v>0</v>
      </c>
      <c r="P678" s="10"/>
    </row>
    <row r="679" spans="1:16">
      <c r="A679" s="29" t="str">
        <f t="shared" si="3"/>
        <v/>
      </c>
      <c r="B679" s="30"/>
      <c r="C679" s="30" t="str">
        <f>IFERROR(VLOOKUP($B679,'Router Tracking'!A679:H1676,7,FALSE), "")</f>
        <v/>
      </c>
      <c r="D679" s="30" t="str">
        <f>IFERROR(VLOOKUP($B679,'Router Tracking'!$A$3:$H$1000,6,FALSE), "")</f>
        <v/>
      </c>
      <c r="E679" s="30" t="str">
        <f>IFERROR(VLOOKUP($B679,'Router Tracking'!$A$3:$H$1000,4,FALSE), "")</f>
        <v/>
      </c>
      <c r="F679" s="1" t="b">
        <v>0</v>
      </c>
      <c r="H679" s="29"/>
      <c r="I679" s="29"/>
      <c r="J679" s="29"/>
      <c r="K679" s="10"/>
      <c r="L679" s="1"/>
      <c r="M679" s="1" t="b">
        <v>0</v>
      </c>
      <c r="N679" s="1"/>
      <c r="O679" s="1" t="b">
        <v>0</v>
      </c>
      <c r="P679" s="10"/>
    </row>
    <row r="680" spans="1:16">
      <c r="A680" s="29" t="str">
        <f t="shared" si="3"/>
        <v/>
      </c>
      <c r="B680" s="30"/>
      <c r="C680" s="30" t="str">
        <f>IFERROR(VLOOKUP($B680,'Router Tracking'!A680:H1677,7,FALSE), "")</f>
        <v/>
      </c>
      <c r="D680" s="30" t="str">
        <f>IFERROR(VLOOKUP($B680,'Router Tracking'!$A$3:$H$1000,6,FALSE), "")</f>
        <v/>
      </c>
      <c r="E680" s="30" t="str">
        <f>IFERROR(VLOOKUP($B680,'Router Tracking'!$A$3:$H$1000,4,FALSE), "")</f>
        <v/>
      </c>
      <c r="F680" s="1" t="b">
        <v>0</v>
      </c>
      <c r="H680" s="29"/>
      <c r="I680" s="29"/>
      <c r="J680" s="29"/>
      <c r="K680" s="10"/>
      <c r="L680" s="1"/>
      <c r="M680" s="1" t="b">
        <v>0</v>
      </c>
      <c r="N680" s="1"/>
      <c r="O680" s="1" t="b">
        <v>0</v>
      </c>
      <c r="P680" s="10"/>
    </row>
    <row r="681" spans="1:16">
      <c r="A681" s="29" t="str">
        <f t="shared" si="3"/>
        <v/>
      </c>
      <c r="B681" s="30"/>
      <c r="C681" s="30" t="str">
        <f>IFERROR(VLOOKUP($B681,'Router Tracking'!A681:H1678,7,FALSE), "")</f>
        <v/>
      </c>
      <c r="D681" s="30" t="str">
        <f>IFERROR(VLOOKUP($B681,'Router Tracking'!$A$3:$H$1000,6,FALSE), "")</f>
        <v/>
      </c>
      <c r="E681" s="30" t="str">
        <f>IFERROR(VLOOKUP($B681,'Router Tracking'!$A$3:$H$1000,4,FALSE), "")</f>
        <v/>
      </c>
      <c r="F681" s="1" t="b">
        <v>0</v>
      </c>
      <c r="H681" s="29"/>
      <c r="I681" s="29"/>
      <c r="J681" s="29"/>
      <c r="K681" s="10"/>
      <c r="L681" s="1"/>
      <c r="M681" s="1" t="b">
        <v>0</v>
      </c>
      <c r="N681" s="1"/>
      <c r="O681" s="1" t="b">
        <v>0</v>
      </c>
      <c r="P681" s="10"/>
    </row>
    <row r="682" spans="1:16">
      <c r="A682" s="29" t="str">
        <f t="shared" si="3"/>
        <v/>
      </c>
      <c r="B682" s="30"/>
      <c r="C682" s="30" t="str">
        <f>IFERROR(VLOOKUP($B682,'Router Tracking'!A682:H1679,7,FALSE), "")</f>
        <v/>
      </c>
      <c r="D682" s="30" t="str">
        <f>IFERROR(VLOOKUP($B682,'Router Tracking'!$A$3:$H$1000,6,FALSE), "")</f>
        <v/>
      </c>
      <c r="E682" s="30" t="str">
        <f>IFERROR(VLOOKUP($B682,'Router Tracking'!$A$3:$H$1000,4,FALSE), "")</f>
        <v/>
      </c>
      <c r="F682" s="1" t="b">
        <v>0</v>
      </c>
      <c r="H682" s="29"/>
      <c r="I682" s="29"/>
      <c r="J682" s="29"/>
      <c r="K682" s="10"/>
      <c r="L682" s="1"/>
      <c r="M682" s="1" t="b">
        <v>0</v>
      </c>
      <c r="N682" s="1"/>
      <c r="O682" s="1" t="b">
        <v>0</v>
      </c>
      <c r="P682" s="10"/>
    </row>
    <row r="683" spans="1:16">
      <c r="A683" s="29" t="str">
        <f t="shared" si="3"/>
        <v/>
      </c>
      <c r="B683" s="30"/>
      <c r="C683" s="30" t="str">
        <f>IFERROR(VLOOKUP($B683,'Router Tracking'!A683:H1680,7,FALSE), "")</f>
        <v/>
      </c>
      <c r="D683" s="30" t="str">
        <f>IFERROR(VLOOKUP($B683,'Router Tracking'!$A$3:$H$1000,6,FALSE), "")</f>
        <v/>
      </c>
      <c r="E683" s="30" t="str">
        <f>IFERROR(VLOOKUP($B683,'Router Tracking'!$A$3:$H$1000,4,FALSE), "")</f>
        <v/>
      </c>
      <c r="F683" s="1" t="b">
        <v>0</v>
      </c>
      <c r="H683" s="29"/>
      <c r="I683" s="29"/>
      <c r="J683" s="29"/>
      <c r="K683" s="10"/>
      <c r="L683" s="1"/>
      <c r="M683" s="1" t="b">
        <v>0</v>
      </c>
      <c r="N683" s="1"/>
      <c r="O683" s="1" t="b">
        <v>0</v>
      </c>
      <c r="P683" s="10"/>
    </row>
    <row r="684" spans="1:16">
      <c r="A684" s="29" t="str">
        <f t="shared" si="3"/>
        <v/>
      </c>
      <c r="B684" s="30"/>
      <c r="C684" s="30" t="str">
        <f>IFERROR(VLOOKUP($B684,'Router Tracking'!A684:H1681,7,FALSE), "")</f>
        <v/>
      </c>
      <c r="D684" s="30" t="str">
        <f>IFERROR(VLOOKUP($B684,'Router Tracking'!$A$3:$H$1000,6,FALSE), "")</f>
        <v/>
      </c>
      <c r="E684" s="30" t="str">
        <f>IFERROR(VLOOKUP($B684,'Router Tracking'!$A$3:$H$1000,4,FALSE), "")</f>
        <v/>
      </c>
      <c r="F684" s="1" t="b">
        <v>0</v>
      </c>
      <c r="H684" s="29"/>
      <c r="I684" s="29"/>
      <c r="J684" s="29"/>
      <c r="K684" s="10"/>
      <c r="L684" s="1"/>
      <c r="M684" s="1" t="b">
        <v>0</v>
      </c>
      <c r="N684" s="1"/>
      <c r="O684" s="1" t="b">
        <v>0</v>
      </c>
      <c r="P684" s="10"/>
    </row>
    <row r="685" spans="1:16">
      <c r="A685" s="29" t="str">
        <f t="shared" si="3"/>
        <v/>
      </c>
      <c r="B685" s="30"/>
      <c r="C685" s="30" t="str">
        <f>IFERROR(VLOOKUP($B685,'Router Tracking'!A685:H1682,7,FALSE), "")</f>
        <v/>
      </c>
      <c r="D685" s="30" t="str">
        <f>IFERROR(VLOOKUP($B685,'Router Tracking'!$A$3:$H$1000,6,FALSE), "")</f>
        <v/>
      </c>
      <c r="E685" s="30" t="str">
        <f>IFERROR(VLOOKUP($B685,'Router Tracking'!$A$3:$H$1000,4,FALSE), "")</f>
        <v/>
      </c>
      <c r="F685" s="1" t="b">
        <v>0</v>
      </c>
      <c r="H685" s="29"/>
      <c r="I685" s="29"/>
      <c r="J685" s="29"/>
      <c r="K685" s="10"/>
      <c r="L685" s="1"/>
      <c r="M685" s="1" t="b">
        <v>0</v>
      </c>
      <c r="N685" s="1"/>
      <c r="O685" s="1" t="b">
        <v>0</v>
      </c>
      <c r="P685" s="10"/>
    </row>
    <row r="686" spans="1:16">
      <c r="A686" s="29" t="str">
        <f t="shared" si="3"/>
        <v/>
      </c>
      <c r="B686" s="30"/>
      <c r="C686" s="30" t="str">
        <f>IFERROR(VLOOKUP($B686,'Router Tracking'!A686:H1683,7,FALSE), "")</f>
        <v/>
      </c>
      <c r="D686" s="30" t="str">
        <f>IFERROR(VLOOKUP($B686,'Router Tracking'!$A$3:$H$1000,6,FALSE), "")</f>
        <v/>
      </c>
      <c r="E686" s="30" t="str">
        <f>IFERROR(VLOOKUP($B686,'Router Tracking'!$A$3:$H$1000,4,FALSE), "")</f>
        <v/>
      </c>
      <c r="F686" s="1" t="b">
        <v>0</v>
      </c>
      <c r="H686" s="29"/>
      <c r="I686" s="29"/>
      <c r="J686" s="29"/>
      <c r="K686" s="10"/>
      <c r="L686" s="1"/>
      <c r="M686" s="1" t="b">
        <v>0</v>
      </c>
      <c r="N686" s="1"/>
      <c r="O686" s="1" t="b">
        <v>0</v>
      </c>
      <c r="P686" s="10"/>
    </row>
    <row r="687" spans="1:16">
      <c r="A687" s="29" t="str">
        <f t="shared" si="3"/>
        <v/>
      </c>
      <c r="B687" s="30"/>
      <c r="C687" s="30" t="str">
        <f>IFERROR(VLOOKUP($B687,'Router Tracking'!A687:H1684,7,FALSE), "")</f>
        <v/>
      </c>
      <c r="D687" s="30" t="str">
        <f>IFERROR(VLOOKUP($B687,'Router Tracking'!$A$3:$H$1000,6,FALSE), "")</f>
        <v/>
      </c>
      <c r="E687" s="30" t="str">
        <f>IFERROR(VLOOKUP($B687,'Router Tracking'!$A$3:$H$1000,4,FALSE), "")</f>
        <v/>
      </c>
      <c r="F687" s="1" t="b">
        <v>0</v>
      </c>
      <c r="H687" s="29"/>
      <c r="I687" s="29"/>
      <c r="J687" s="29"/>
      <c r="K687" s="10"/>
      <c r="L687" s="1"/>
      <c r="M687" s="1" t="b">
        <v>0</v>
      </c>
      <c r="N687" s="1"/>
      <c r="O687" s="1" t="b">
        <v>0</v>
      </c>
      <c r="P687" s="10"/>
    </row>
    <row r="688" spans="1:16">
      <c r="A688" s="29" t="str">
        <f t="shared" si="3"/>
        <v/>
      </c>
      <c r="B688" s="30"/>
      <c r="C688" s="30" t="str">
        <f>IFERROR(VLOOKUP($B688,'Router Tracking'!A688:H1685,7,FALSE), "")</f>
        <v/>
      </c>
      <c r="D688" s="30" t="str">
        <f>IFERROR(VLOOKUP($B688,'Router Tracking'!$A$3:$H$1000,6,FALSE), "")</f>
        <v/>
      </c>
      <c r="E688" s="30" t="str">
        <f>IFERROR(VLOOKUP($B688,'Router Tracking'!$A$3:$H$1000,4,FALSE), "")</f>
        <v/>
      </c>
      <c r="F688" s="1" t="b">
        <v>0</v>
      </c>
      <c r="H688" s="29"/>
      <c r="I688" s="29"/>
      <c r="J688" s="29"/>
      <c r="K688" s="10"/>
      <c r="L688" s="1"/>
      <c r="M688" s="1" t="b">
        <v>0</v>
      </c>
      <c r="N688" s="1"/>
      <c r="O688" s="1" t="b">
        <v>0</v>
      </c>
      <c r="P688" s="10"/>
    </row>
    <row r="689" spans="1:16">
      <c r="A689" s="29" t="str">
        <f t="shared" si="3"/>
        <v/>
      </c>
      <c r="B689" s="30"/>
      <c r="C689" s="30" t="str">
        <f>IFERROR(VLOOKUP($B689,'Router Tracking'!A689:H1686,7,FALSE), "")</f>
        <v/>
      </c>
      <c r="D689" s="30" t="str">
        <f>IFERROR(VLOOKUP($B689,'Router Tracking'!$A$3:$H$1000,6,FALSE), "")</f>
        <v/>
      </c>
      <c r="E689" s="30" t="str">
        <f>IFERROR(VLOOKUP($B689,'Router Tracking'!$A$3:$H$1000,4,FALSE), "")</f>
        <v/>
      </c>
      <c r="F689" s="1" t="b">
        <v>0</v>
      </c>
      <c r="H689" s="29"/>
      <c r="I689" s="29"/>
      <c r="J689" s="29"/>
      <c r="K689" s="10"/>
      <c r="L689" s="1"/>
      <c r="M689" s="1" t="b">
        <v>0</v>
      </c>
      <c r="N689" s="1"/>
      <c r="O689" s="1" t="b">
        <v>0</v>
      </c>
      <c r="P689" s="10"/>
    </row>
    <row r="690" spans="1:16">
      <c r="A690" s="29" t="str">
        <f t="shared" si="3"/>
        <v/>
      </c>
      <c r="B690" s="30"/>
      <c r="C690" s="30" t="str">
        <f>IFERROR(VLOOKUP($B690,'Router Tracking'!A690:H1687,7,FALSE), "")</f>
        <v/>
      </c>
      <c r="D690" s="30" t="str">
        <f>IFERROR(VLOOKUP($B690,'Router Tracking'!$A$3:$H$1000,6,FALSE), "")</f>
        <v/>
      </c>
      <c r="E690" s="30" t="str">
        <f>IFERROR(VLOOKUP($B690,'Router Tracking'!$A$3:$H$1000,4,FALSE), "")</f>
        <v/>
      </c>
      <c r="F690" s="1" t="b">
        <v>0</v>
      </c>
      <c r="H690" s="29"/>
      <c r="I690" s="29"/>
      <c r="J690" s="29"/>
      <c r="K690" s="10"/>
      <c r="L690" s="1"/>
      <c r="M690" s="1" t="b">
        <v>0</v>
      </c>
      <c r="N690" s="1"/>
      <c r="O690" s="1" t="b">
        <v>0</v>
      </c>
      <c r="P690" s="10"/>
    </row>
    <row r="691" spans="1:16">
      <c r="A691" s="29" t="str">
        <f t="shared" si="3"/>
        <v/>
      </c>
      <c r="B691" s="30"/>
      <c r="C691" s="30" t="str">
        <f>IFERROR(VLOOKUP($B691,'Router Tracking'!A691:H1688,7,FALSE), "")</f>
        <v/>
      </c>
      <c r="D691" s="30" t="str">
        <f>IFERROR(VLOOKUP($B691,'Router Tracking'!$A$3:$H$1000,6,FALSE), "")</f>
        <v/>
      </c>
      <c r="E691" s="30" t="str">
        <f>IFERROR(VLOOKUP($B691,'Router Tracking'!$A$3:$H$1000,4,FALSE), "")</f>
        <v/>
      </c>
      <c r="F691" s="1" t="b">
        <v>0</v>
      </c>
      <c r="H691" s="29"/>
      <c r="I691" s="29"/>
      <c r="J691" s="29"/>
      <c r="K691" s="10"/>
      <c r="L691" s="1"/>
      <c r="M691" s="1" t="b">
        <v>0</v>
      </c>
      <c r="N691" s="1"/>
      <c r="O691" s="1" t="b">
        <v>0</v>
      </c>
      <c r="P691" s="10"/>
    </row>
    <row r="692" spans="1:16">
      <c r="A692" s="29" t="str">
        <f t="shared" si="3"/>
        <v/>
      </c>
      <c r="B692" s="30"/>
      <c r="C692" s="30" t="str">
        <f>IFERROR(VLOOKUP($B692,'Router Tracking'!A692:H1689,7,FALSE), "")</f>
        <v/>
      </c>
      <c r="D692" s="30" t="str">
        <f>IFERROR(VLOOKUP($B692,'Router Tracking'!$A$3:$H$1000,6,FALSE), "")</f>
        <v/>
      </c>
      <c r="E692" s="30" t="str">
        <f>IFERROR(VLOOKUP($B692,'Router Tracking'!$A$3:$H$1000,4,FALSE), "")</f>
        <v/>
      </c>
      <c r="F692" s="1" t="b">
        <v>0</v>
      </c>
      <c r="H692" s="29"/>
      <c r="I692" s="29"/>
      <c r="J692" s="29"/>
      <c r="K692" s="10"/>
      <c r="L692" s="1"/>
      <c r="M692" s="1" t="b">
        <v>0</v>
      </c>
      <c r="N692" s="1"/>
      <c r="O692" s="1" t="b">
        <v>0</v>
      </c>
      <c r="P692" s="10"/>
    </row>
    <row r="693" spans="1:16">
      <c r="A693" s="29" t="str">
        <f t="shared" si="3"/>
        <v/>
      </c>
      <c r="B693" s="30"/>
      <c r="C693" s="30" t="str">
        <f>IFERROR(VLOOKUP($B693,'Router Tracking'!A693:H1690,7,FALSE), "")</f>
        <v/>
      </c>
      <c r="D693" s="30" t="str">
        <f>IFERROR(VLOOKUP($B693,'Router Tracking'!$A$3:$H$1000,6,FALSE), "")</f>
        <v/>
      </c>
      <c r="E693" s="30" t="str">
        <f>IFERROR(VLOOKUP($B693,'Router Tracking'!$A$3:$H$1000,4,FALSE), "")</f>
        <v/>
      </c>
      <c r="F693" s="1" t="b">
        <v>0</v>
      </c>
      <c r="H693" s="29"/>
      <c r="I693" s="29"/>
      <c r="J693" s="29"/>
      <c r="K693" s="10"/>
      <c r="L693" s="1"/>
      <c r="M693" s="1" t="b">
        <v>0</v>
      </c>
      <c r="N693" s="1"/>
      <c r="O693" s="1" t="b">
        <v>0</v>
      </c>
      <c r="P693" s="10"/>
    </row>
    <row r="694" spans="1:16">
      <c r="A694" s="29" t="str">
        <f t="shared" si="3"/>
        <v/>
      </c>
      <c r="B694" s="30"/>
      <c r="C694" s="30" t="str">
        <f>IFERROR(VLOOKUP($B694,'Router Tracking'!A694:H1691,7,FALSE), "")</f>
        <v/>
      </c>
      <c r="D694" s="30" t="str">
        <f>IFERROR(VLOOKUP($B694,'Router Tracking'!$A$3:$H$1000,6,FALSE), "")</f>
        <v/>
      </c>
      <c r="E694" s="30" t="str">
        <f>IFERROR(VLOOKUP($B694,'Router Tracking'!$A$3:$H$1000,4,FALSE), "")</f>
        <v/>
      </c>
      <c r="F694" s="1" t="b">
        <v>0</v>
      </c>
      <c r="H694" s="29"/>
      <c r="I694" s="29"/>
      <c r="J694" s="29"/>
      <c r="K694" s="10"/>
      <c r="L694" s="1"/>
      <c r="M694" s="1" t="b">
        <v>0</v>
      </c>
      <c r="N694" s="1"/>
      <c r="O694" s="1" t="b">
        <v>0</v>
      </c>
      <c r="P694" s="10"/>
    </row>
    <row r="695" spans="1:16">
      <c r="A695" s="29" t="str">
        <f t="shared" si="3"/>
        <v/>
      </c>
      <c r="B695" s="30"/>
      <c r="C695" s="30" t="str">
        <f>IFERROR(VLOOKUP($B695,'Router Tracking'!A695:H1692,7,FALSE), "")</f>
        <v/>
      </c>
      <c r="D695" s="30" t="str">
        <f>IFERROR(VLOOKUP($B695,'Router Tracking'!$A$3:$H$1000,6,FALSE), "")</f>
        <v/>
      </c>
      <c r="E695" s="30" t="str">
        <f>IFERROR(VLOOKUP($B695,'Router Tracking'!$A$3:$H$1000,4,FALSE), "")</f>
        <v/>
      </c>
      <c r="F695" s="1" t="b">
        <v>0</v>
      </c>
      <c r="H695" s="29"/>
      <c r="I695" s="29"/>
      <c r="J695" s="29"/>
      <c r="K695" s="10"/>
      <c r="L695" s="1"/>
      <c r="M695" s="1" t="b">
        <v>0</v>
      </c>
      <c r="N695" s="1"/>
      <c r="O695" s="1" t="b">
        <v>0</v>
      </c>
      <c r="P695" s="10"/>
    </row>
    <row r="696" spans="1:16">
      <c r="A696" s="29" t="str">
        <f t="shared" si="3"/>
        <v/>
      </c>
      <c r="B696" s="30"/>
      <c r="C696" s="30" t="str">
        <f>IFERROR(VLOOKUP($B696,'Router Tracking'!A696:H1693,7,FALSE), "")</f>
        <v/>
      </c>
      <c r="D696" s="30" t="str">
        <f>IFERROR(VLOOKUP($B696,'Router Tracking'!$A$3:$H$1000,6,FALSE), "")</f>
        <v/>
      </c>
      <c r="E696" s="30" t="str">
        <f>IFERROR(VLOOKUP($B696,'Router Tracking'!$A$3:$H$1000,4,FALSE), "")</f>
        <v/>
      </c>
      <c r="F696" s="1" t="b">
        <v>0</v>
      </c>
      <c r="H696" s="29"/>
      <c r="I696" s="29"/>
      <c r="J696" s="29"/>
      <c r="K696" s="10"/>
      <c r="L696" s="1"/>
      <c r="M696" s="1" t="b">
        <v>0</v>
      </c>
      <c r="N696" s="1"/>
      <c r="O696" s="1" t="b">
        <v>0</v>
      </c>
      <c r="P696" s="10"/>
    </row>
    <row r="697" spans="1:16">
      <c r="A697" s="29" t="str">
        <f t="shared" si="3"/>
        <v/>
      </c>
      <c r="B697" s="30"/>
      <c r="C697" s="30" t="str">
        <f>IFERROR(VLOOKUP($B697,'Router Tracking'!A697:H1694,7,FALSE), "")</f>
        <v/>
      </c>
      <c r="D697" s="30" t="str">
        <f>IFERROR(VLOOKUP($B697,'Router Tracking'!$A$3:$H$1000,6,FALSE), "")</f>
        <v/>
      </c>
      <c r="E697" s="30" t="str">
        <f>IFERROR(VLOOKUP($B697,'Router Tracking'!$A$3:$H$1000,4,FALSE), "")</f>
        <v/>
      </c>
      <c r="F697" s="1" t="b">
        <v>0</v>
      </c>
      <c r="H697" s="29"/>
      <c r="I697" s="29"/>
      <c r="J697" s="29"/>
      <c r="K697" s="10"/>
      <c r="L697" s="1"/>
      <c r="M697" s="1" t="b">
        <v>0</v>
      </c>
      <c r="N697" s="1"/>
      <c r="O697" s="1" t="b">
        <v>0</v>
      </c>
      <c r="P697" s="10"/>
    </row>
    <row r="698" spans="1:16">
      <c r="A698" s="29" t="str">
        <f t="shared" si="3"/>
        <v/>
      </c>
      <c r="B698" s="30"/>
      <c r="C698" s="30" t="str">
        <f>IFERROR(VLOOKUP($B698,'Router Tracking'!A698:H1695,7,FALSE), "")</f>
        <v/>
      </c>
      <c r="D698" s="30" t="str">
        <f>IFERROR(VLOOKUP($B698,'Router Tracking'!$A$3:$H$1000,6,FALSE), "")</f>
        <v/>
      </c>
      <c r="E698" s="30" t="str">
        <f>IFERROR(VLOOKUP($B698,'Router Tracking'!$A$3:$H$1000,4,FALSE), "")</f>
        <v/>
      </c>
      <c r="F698" s="1" t="b">
        <v>0</v>
      </c>
      <c r="H698" s="29"/>
      <c r="I698" s="29"/>
      <c r="J698" s="29"/>
      <c r="K698" s="10"/>
      <c r="L698" s="1"/>
      <c r="M698" s="1" t="b">
        <v>0</v>
      </c>
      <c r="N698" s="1"/>
      <c r="O698" s="1" t="b">
        <v>0</v>
      </c>
      <c r="P698" s="10"/>
    </row>
    <row r="699" spans="1:16">
      <c r="A699" s="29" t="str">
        <f t="shared" si="3"/>
        <v/>
      </c>
      <c r="B699" s="30"/>
      <c r="C699" s="30" t="str">
        <f>IFERROR(VLOOKUP($B699,'Router Tracking'!A699:H1696,7,FALSE), "")</f>
        <v/>
      </c>
      <c r="D699" s="30" t="str">
        <f>IFERROR(VLOOKUP($B699,'Router Tracking'!$A$3:$H$1000,6,FALSE), "")</f>
        <v/>
      </c>
      <c r="E699" s="30" t="str">
        <f>IFERROR(VLOOKUP($B699,'Router Tracking'!$A$3:$H$1000,4,FALSE), "")</f>
        <v/>
      </c>
      <c r="F699" s="1" t="b">
        <v>0</v>
      </c>
      <c r="H699" s="29"/>
      <c r="I699" s="29"/>
      <c r="J699" s="29"/>
      <c r="K699" s="10"/>
      <c r="L699" s="1"/>
      <c r="M699" s="1" t="b">
        <v>0</v>
      </c>
      <c r="N699" s="1"/>
      <c r="O699" s="1" t="b">
        <v>0</v>
      </c>
      <c r="P699" s="10"/>
    </row>
    <row r="700" spans="1:16">
      <c r="A700" s="29" t="str">
        <f t="shared" si="3"/>
        <v/>
      </c>
      <c r="B700" s="30"/>
      <c r="C700" s="30" t="str">
        <f>IFERROR(VLOOKUP($B700,'Router Tracking'!A700:H1697,7,FALSE), "")</f>
        <v/>
      </c>
      <c r="D700" s="30" t="str">
        <f>IFERROR(VLOOKUP($B700,'Router Tracking'!$A$3:$H$1000,6,FALSE), "")</f>
        <v/>
      </c>
      <c r="E700" s="30" t="str">
        <f>IFERROR(VLOOKUP($B700,'Router Tracking'!$A$3:$H$1000,4,FALSE), "")</f>
        <v/>
      </c>
      <c r="F700" s="1" t="b">
        <v>0</v>
      </c>
      <c r="H700" s="29"/>
      <c r="I700" s="29"/>
      <c r="J700" s="29"/>
      <c r="K700" s="10"/>
      <c r="L700" s="1"/>
      <c r="M700" s="1" t="b">
        <v>0</v>
      </c>
      <c r="N700" s="1"/>
      <c r="O700" s="1" t="b">
        <v>0</v>
      </c>
      <c r="P700" s="10"/>
    </row>
    <row r="701" spans="1:16">
      <c r="A701" s="29" t="str">
        <f t="shared" si="3"/>
        <v/>
      </c>
      <c r="B701" s="30"/>
      <c r="C701" s="30" t="str">
        <f>IFERROR(VLOOKUP($B701,'Router Tracking'!A701:H1698,7,FALSE), "")</f>
        <v/>
      </c>
      <c r="D701" s="30" t="str">
        <f>IFERROR(VLOOKUP($B701,'Router Tracking'!$A$3:$H$1000,6,FALSE), "")</f>
        <v/>
      </c>
      <c r="E701" s="30" t="str">
        <f>IFERROR(VLOOKUP($B701,'Router Tracking'!$A$3:$H$1000,4,FALSE), "")</f>
        <v/>
      </c>
      <c r="F701" s="1" t="b">
        <v>0</v>
      </c>
      <c r="H701" s="29"/>
      <c r="I701" s="29"/>
      <c r="J701" s="29"/>
      <c r="K701" s="10"/>
      <c r="L701" s="1"/>
      <c r="M701" s="1" t="b">
        <v>0</v>
      </c>
      <c r="N701" s="1"/>
      <c r="O701" s="1" t="b">
        <v>0</v>
      </c>
      <c r="P701" s="10"/>
    </row>
    <row r="702" spans="1:16">
      <c r="A702" s="29" t="str">
        <f t="shared" si="3"/>
        <v/>
      </c>
      <c r="B702" s="30"/>
      <c r="C702" s="30" t="str">
        <f>IFERROR(VLOOKUP($B702,'Router Tracking'!A702:H1699,7,FALSE), "")</f>
        <v/>
      </c>
      <c r="D702" s="30" t="str">
        <f>IFERROR(VLOOKUP($B702,'Router Tracking'!$A$3:$H$1000,6,FALSE), "")</f>
        <v/>
      </c>
      <c r="E702" s="30" t="str">
        <f>IFERROR(VLOOKUP($B702,'Router Tracking'!$A$3:$H$1000,4,FALSE), "")</f>
        <v/>
      </c>
      <c r="F702" s="1" t="b">
        <v>0</v>
      </c>
      <c r="H702" s="29"/>
      <c r="I702" s="29"/>
      <c r="J702" s="29"/>
      <c r="K702" s="10"/>
      <c r="L702" s="1"/>
      <c r="M702" s="1" t="b">
        <v>0</v>
      </c>
      <c r="N702" s="1"/>
      <c r="O702" s="1" t="b">
        <v>0</v>
      </c>
      <c r="P702" s="10"/>
    </row>
    <row r="703" spans="1:16">
      <c r="A703" s="29" t="str">
        <f t="shared" si="3"/>
        <v/>
      </c>
      <c r="B703" s="30"/>
      <c r="C703" s="30" t="str">
        <f>IFERROR(VLOOKUP($B703,'Router Tracking'!A703:H1700,7,FALSE), "")</f>
        <v/>
      </c>
      <c r="D703" s="30" t="str">
        <f>IFERROR(VLOOKUP($B703,'Router Tracking'!$A$3:$H$1000,6,FALSE), "")</f>
        <v/>
      </c>
      <c r="E703" s="30" t="str">
        <f>IFERROR(VLOOKUP($B703,'Router Tracking'!$A$3:$H$1000,4,FALSE), "")</f>
        <v/>
      </c>
      <c r="F703" s="1" t="b">
        <v>0</v>
      </c>
      <c r="H703" s="29"/>
      <c r="I703" s="29"/>
      <c r="J703" s="29"/>
      <c r="K703" s="10"/>
      <c r="L703" s="1"/>
      <c r="M703" s="1" t="b">
        <v>0</v>
      </c>
      <c r="N703" s="1"/>
      <c r="O703" s="1" t="b">
        <v>0</v>
      </c>
      <c r="P703" s="10"/>
    </row>
    <row r="704" spans="1:16">
      <c r="A704" s="29" t="str">
        <f t="shared" si="3"/>
        <v/>
      </c>
      <c r="B704" s="30"/>
      <c r="C704" s="30" t="str">
        <f>IFERROR(VLOOKUP($B704,'Router Tracking'!A704:H1701,7,FALSE), "")</f>
        <v/>
      </c>
      <c r="D704" s="30" t="str">
        <f>IFERROR(VLOOKUP($B704,'Router Tracking'!$A$3:$H$1000,6,FALSE), "")</f>
        <v/>
      </c>
      <c r="E704" s="30" t="str">
        <f>IFERROR(VLOOKUP($B704,'Router Tracking'!$A$3:$H$1000,4,FALSE), "")</f>
        <v/>
      </c>
      <c r="F704" s="1" t="b">
        <v>0</v>
      </c>
      <c r="H704" s="29"/>
      <c r="I704" s="29"/>
      <c r="J704" s="29"/>
      <c r="K704" s="10"/>
      <c r="L704" s="1"/>
      <c r="M704" s="1" t="b">
        <v>0</v>
      </c>
      <c r="N704" s="1"/>
      <c r="O704" s="1" t="b">
        <v>0</v>
      </c>
      <c r="P704" s="10"/>
    </row>
    <row r="705" spans="1:16">
      <c r="A705" s="29" t="str">
        <f t="shared" si="3"/>
        <v/>
      </c>
      <c r="B705" s="30"/>
      <c r="C705" s="30" t="str">
        <f>IFERROR(VLOOKUP($B705,'Router Tracking'!A705:H1702,7,FALSE), "")</f>
        <v/>
      </c>
      <c r="D705" s="30" t="str">
        <f>IFERROR(VLOOKUP($B705,'Router Tracking'!$A$3:$H$1000,6,FALSE), "")</f>
        <v/>
      </c>
      <c r="E705" s="30" t="str">
        <f>IFERROR(VLOOKUP($B705,'Router Tracking'!$A$3:$H$1000,4,FALSE), "")</f>
        <v/>
      </c>
      <c r="F705" s="1" t="b">
        <v>0</v>
      </c>
      <c r="H705" s="29"/>
      <c r="I705" s="29"/>
      <c r="J705" s="29"/>
      <c r="K705" s="10"/>
      <c r="L705" s="1"/>
      <c r="M705" s="1" t="b">
        <v>0</v>
      </c>
      <c r="N705" s="1"/>
      <c r="O705" s="1" t="b">
        <v>0</v>
      </c>
      <c r="P705" s="10"/>
    </row>
    <row r="706" spans="1:16">
      <c r="A706" s="29" t="str">
        <f t="shared" si="3"/>
        <v/>
      </c>
      <c r="B706" s="30"/>
      <c r="C706" s="30" t="str">
        <f>IFERROR(VLOOKUP($B706,'Router Tracking'!A706:H1703,7,FALSE), "")</f>
        <v/>
      </c>
      <c r="D706" s="30" t="str">
        <f>IFERROR(VLOOKUP($B706,'Router Tracking'!$A$3:$H$1000,6,FALSE), "")</f>
        <v/>
      </c>
      <c r="E706" s="30" t="str">
        <f>IFERROR(VLOOKUP($B706,'Router Tracking'!$A$3:$H$1000,4,FALSE), "")</f>
        <v/>
      </c>
      <c r="F706" s="1" t="b">
        <v>0</v>
      </c>
      <c r="H706" s="29"/>
      <c r="I706" s="29"/>
      <c r="J706" s="29"/>
      <c r="K706" s="10"/>
      <c r="L706" s="1"/>
      <c r="M706" s="1" t="b">
        <v>0</v>
      </c>
      <c r="N706" s="1"/>
      <c r="O706" s="1" t="b">
        <v>0</v>
      </c>
      <c r="P706" s="10"/>
    </row>
    <row r="707" spans="1:16">
      <c r="A707" s="29" t="str">
        <f t="shared" si="3"/>
        <v/>
      </c>
      <c r="B707" s="30"/>
      <c r="C707" s="30" t="str">
        <f>IFERROR(VLOOKUP($B707,'Router Tracking'!A707:H1704,7,FALSE), "")</f>
        <v/>
      </c>
      <c r="D707" s="30" t="str">
        <f>IFERROR(VLOOKUP($B707,'Router Tracking'!$A$3:$H$1000,6,FALSE), "")</f>
        <v/>
      </c>
      <c r="E707" s="30" t="str">
        <f>IFERROR(VLOOKUP($B707,'Router Tracking'!$A$3:$H$1000,4,FALSE), "")</f>
        <v/>
      </c>
      <c r="F707" s="1" t="b">
        <v>0</v>
      </c>
      <c r="H707" s="29"/>
      <c r="I707" s="29"/>
      <c r="J707" s="29"/>
      <c r="K707" s="10"/>
      <c r="L707" s="1"/>
      <c r="M707" s="1" t="b">
        <v>0</v>
      </c>
      <c r="N707" s="1"/>
      <c r="O707" s="1" t="b">
        <v>0</v>
      </c>
      <c r="P707" s="10"/>
    </row>
    <row r="708" spans="1:16">
      <c r="A708" s="29" t="str">
        <f t="shared" si="3"/>
        <v/>
      </c>
      <c r="B708" s="30"/>
      <c r="C708" s="30" t="str">
        <f>IFERROR(VLOOKUP($B708,'Router Tracking'!A708:H1705,7,FALSE), "")</f>
        <v/>
      </c>
      <c r="D708" s="30" t="str">
        <f>IFERROR(VLOOKUP($B708,'Router Tracking'!$A$3:$H$1000,6,FALSE), "")</f>
        <v/>
      </c>
      <c r="E708" s="30" t="str">
        <f>IFERROR(VLOOKUP($B708,'Router Tracking'!$A$3:$H$1000,4,FALSE), "")</f>
        <v/>
      </c>
      <c r="F708" s="1" t="b">
        <v>0</v>
      </c>
      <c r="H708" s="29"/>
      <c r="I708" s="29"/>
      <c r="J708" s="29"/>
      <c r="K708" s="10"/>
      <c r="L708" s="1"/>
      <c r="M708" s="1" t="b">
        <v>0</v>
      </c>
      <c r="N708" s="1"/>
      <c r="O708" s="1" t="b">
        <v>0</v>
      </c>
      <c r="P708" s="10"/>
    </row>
    <row r="709" spans="1:16">
      <c r="A709" s="29" t="str">
        <f t="shared" si="3"/>
        <v/>
      </c>
      <c r="B709" s="30"/>
      <c r="C709" s="30" t="str">
        <f>IFERROR(VLOOKUP($B709,'Router Tracking'!A709:H1706,7,FALSE), "")</f>
        <v/>
      </c>
      <c r="D709" s="30" t="str">
        <f>IFERROR(VLOOKUP($B709,'Router Tracking'!$A$3:$H$1000,6,FALSE), "")</f>
        <v/>
      </c>
      <c r="E709" s="30" t="str">
        <f>IFERROR(VLOOKUP($B709,'Router Tracking'!$A$3:$H$1000,4,FALSE), "")</f>
        <v/>
      </c>
      <c r="F709" s="1" t="b">
        <v>0</v>
      </c>
      <c r="H709" s="29"/>
      <c r="I709" s="29"/>
      <c r="J709" s="29"/>
      <c r="K709" s="10"/>
      <c r="L709" s="1"/>
      <c r="M709" s="1" t="b">
        <v>0</v>
      </c>
      <c r="N709" s="1"/>
      <c r="O709" s="1" t="b">
        <v>0</v>
      </c>
      <c r="P709" s="10"/>
    </row>
    <row r="710" spans="1:16">
      <c r="A710" s="29" t="str">
        <f t="shared" si="3"/>
        <v/>
      </c>
      <c r="B710" s="30"/>
      <c r="C710" s="30" t="str">
        <f>IFERROR(VLOOKUP($B710,'Router Tracking'!A710:H1707,7,FALSE), "")</f>
        <v/>
      </c>
      <c r="D710" s="30" t="str">
        <f>IFERROR(VLOOKUP($B710,'Router Tracking'!$A$3:$H$1000,6,FALSE), "")</f>
        <v/>
      </c>
      <c r="E710" s="30" t="str">
        <f>IFERROR(VLOOKUP($B710,'Router Tracking'!$A$3:$H$1000,4,FALSE), "")</f>
        <v/>
      </c>
      <c r="F710" s="1" t="b">
        <v>0</v>
      </c>
      <c r="H710" s="29"/>
      <c r="I710" s="29"/>
      <c r="J710" s="29"/>
      <c r="K710" s="10"/>
      <c r="L710" s="1"/>
      <c r="M710" s="1" t="b">
        <v>0</v>
      </c>
      <c r="N710" s="1"/>
      <c r="O710" s="1" t="b">
        <v>0</v>
      </c>
      <c r="P710" s="10"/>
    </row>
    <row r="711" spans="1:16">
      <c r="A711" s="29" t="str">
        <f t="shared" si="3"/>
        <v/>
      </c>
      <c r="B711" s="30"/>
      <c r="C711" s="30" t="str">
        <f>IFERROR(VLOOKUP($B711,'Router Tracking'!A711:H1708,7,FALSE), "")</f>
        <v/>
      </c>
      <c r="D711" s="30" t="str">
        <f>IFERROR(VLOOKUP($B711,'Router Tracking'!$A$3:$H$1000,6,FALSE), "")</f>
        <v/>
      </c>
      <c r="E711" s="30" t="str">
        <f>IFERROR(VLOOKUP($B711,'Router Tracking'!$A$3:$H$1000,4,FALSE), "")</f>
        <v/>
      </c>
      <c r="F711" s="1" t="b">
        <v>0</v>
      </c>
      <c r="H711" s="29"/>
      <c r="I711" s="29"/>
      <c r="J711" s="29"/>
      <c r="K711" s="10"/>
      <c r="L711" s="1"/>
      <c r="M711" s="1" t="b">
        <v>0</v>
      </c>
      <c r="N711" s="1"/>
      <c r="O711" s="1" t="b">
        <v>0</v>
      </c>
      <c r="P711" s="10"/>
    </row>
    <row r="712" spans="1:16">
      <c r="A712" s="29" t="str">
        <f t="shared" si="3"/>
        <v/>
      </c>
      <c r="B712" s="30"/>
      <c r="C712" s="30" t="str">
        <f>IFERROR(VLOOKUP($B712,'Router Tracking'!A712:H1709,7,FALSE), "")</f>
        <v/>
      </c>
      <c r="D712" s="30" t="str">
        <f>IFERROR(VLOOKUP($B712,'Router Tracking'!$A$3:$H$1000,6,FALSE), "")</f>
        <v/>
      </c>
      <c r="E712" s="30" t="str">
        <f>IFERROR(VLOOKUP($B712,'Router Tracking'!$A$3:$H$1000,4,FALSE), "")</f>
        <v/>
      </c>
      <c r="F712" s="1" t="b">
        <v>0</v>
      </c>
      <c r="H712" s="29"/>
      <c r="I712" s="29"/>
      <c r="J712" s="29"/>
      <c r="K712" s="10"/>
      <c r="L712" s="1"/>
      <c r="M712" s="1" t="b">
        <v>0</v>
      </c>
      <c r="N712" s="1"/>
      <c r="O712" s="1" t="b">
        <v>0</v>
      </c>
      <c r="P712" s="10"/>
    </row>
    <row r="713" spans="1:16">
      <c r="A713" s="29" t="str">
        <f t="shared" si="3"/>
        <v/>
      </c>
      <c r="B713" s="30"/>
      <c r="C713" s="30" t="str">
        <f>IFERROR(VLOOKUP($B713,'Router Tracking'!A713:H1710,7,FALSE), "")</f>
        <v/>
      </c>
      <c r="D713" s="30" t="str">
        <f>IFERROR(VLOOKUP($B713,'Router Tracking'!$A$3:$H$1000,6,FALSE), "")</f>
        <v/>
      </c>
      <c r="E713" s="30" t="str">
        <f>IFERROR(VLOOKUP($B713,'Router Tracking'!$A$3:$H$1000,4,FALSE), "")</f>
        <v/>
      </c>
      <c r="F713" s="1" t="b">
        <v>0</v>
      </c>
      <c r="H713" s="29"/>
      <c r="I713" s="29"/>
      <c r="J713" s="29"/>
      <c r="K713" s="10"/>
      <c r="L713" s="1"/>
      <c r="M713" s="1" t="b">
        <v>0</v>
      </c>
      <c r="N713" s="1"/>
      <c r="O713" s="1" t="b">
        <v>0</v>
      </c>
      <c r="P713" s="10"/>
    </row>
    <row r="714" spans="1:16">
      <c r="A714" s="29" t="str">
        <f t="shared" si="3"/>
        <v/>
      </c>
      <c r="B714" s="30"/>
      <c r="C714" s="30" t="str">
        <f>IFERROR(VLOOKUP($B714,'Router Tracking'!A714:H1711,7,FALSE), "")</f>
        <v/>
      </c>
      <c r="D714" s="30" t="str">
        <f>IFERROR(VLOOKUP($B714,'Router Tracking'!$A$3:$H$1000,6,FALSE), "")</f>
        <v/>
      </c>
      <c r="E714" s="30" t="str">
        <f>IFERROR(VLOOKUP($B714,'Router Tracking'!$A$3:$H$1000,4,FALSE), "")</f>
        <v/>
      </c>
      <c r="F714" s="1" t="b">
        <v>0</v>
      </c>
      <c r="H714" s="29"/>
      <c r="I714" s="29"/>
      <c r="J714" s="29"/>
      <c r="K714" s="10"/>
      <c r="L714" s="1"/>
      <c r="M714" s="1" t="b">
        <v>0</v>
      </c>
      <c r="N714" s="1"/>
      <c r="O714" s="1" t="b">
        <v>0</v>
      </c>
      <c r="P714" s="10"/>
    </row>
    <row r="715" spans="1:16">
      <c r="A715" s="29" t="str">
        <f t="shared" si="3"/>
        <v/>
      </c>
      <c r="B715" s="30"/>
      <c r="C715" s="30" t="str">
        <f>IFERROR(VLOOKUP($B715,'Router Tracking'!A715:H1712,7,FALSE), "")</f>
        <v/>
      </c>
      <c r="D715" s="30" t="str">
        <f>IFERROR(VLOOKUP($B715,'Router Tracking'!$A$3:$H$1000,6,FALSE), "")</f>
        <v/>
      </c>
      <c r="E715" s="30" t="str">
        <f>IFERROR(VLOOKUP($B715,'Router Tracking'!$A$3:$H$1000,4,FALSE), "")</f>
        <v/>
      </c>
      <c r="F715" s="1" t="b">
        <v>0</v>
      </c>
      <c r="H715" s="29"/>
      <c r="I715" s="29"/>
      <c r="J715" s="29"/>
      <c r="K715" s="10"/>
      <c r="L715" s="1"/>
      <c r="M715" s="1" t="b">
        <v>0</v>
      </c>
      <c r="N715" s="1"/>
      <c r="O715" s="1" t="b">
        <v>0</v>
      </c>
      <c r="P715" s="10"/>
    </row>
    <row r="716" spans="1:16">
      <c r="A716" s="29" t="str">
        <f t="shared" si="3"/>
        <v/>
      </c>
      <c r="B716" s="30"/>
      <c r="C716" s="30" t="str">
        <f>IFERROR(VLOOKUP($B716,'Router Tracking'!A716:H1713,7,FALSE), "")</f>
        <v/>
      </c>
      <c r="D716" s="30" t="str">
        <f>IFERROR(VLOOKUP($B716,'Router Tracking'!$A$3:$H$1000,6,FALSE), "")</f>
        <v/>
      </c>
      <c r="E716" s="30" t="str">
        <f>IFERROR(VLOOKUP($B716,'Router Tracking'!$A$3:$H$1000,4,FALSE), "")</f>
        <v/>
      </c>
      <c r="F716" s="1" t="b">
        <v>0</v>
      </c>
      <c r="H716" s="29"/>
      <c r="I716" s="29"/>
      <c r="J716" s="29"/>
      <c r="K716" s="10"/>
      <c r="L716" s="1"/>
      <c r="M716" s="1" t="b">
        <v>0</v>
      </c>
      <c r="N716" s="1"/>
      <c r="O716" s="1" t="b">
        <v>0</v>
      </c>
      <c r="P716" s="10"/>
    </row>
    <row r="717" spans="1:16">
      <c r="A717" s="29" t="str">
        <f t="shared" si="3"/>
        <v/>
      </c>
      <c r="B717" s="30"/>
      <c r="C717" s="30" t="str">
        <f>IFERROR(VLOOKUP($B717,'Router Tracking'!A717:H1714,7,FALSE), "")</f>
        <v/>
      </c>
      <c r="D717" s="30" t="str">
        <f>IFERROR(VLOOKUP($B717,'Router Tracking'!$A$3:$H$1000,6,FALSE), "")</f>
        <v/>
      </c>
      <c r="E717" s="30" t="str">
        <f>IFERROR(VLOOKUP($B717,'Router Tracking'!$A$3:$H$1000,4,FALSE), "")</f>
        <v/>
      </c>
      <c r="F717" s="1" t="b">
        <v>0</v>
      </c>
      <c r="H717" s="29"/>
      <c r="I717" s="29"/>
      <c r="J717" s="29"/>
      <c r="K717" s="10"/>
      <c r="L717" s="1"/>
      <c r="M717" s="1" t="b">
        <v>0</v>
      </c>
      <c r="N717" s="1"/>
      <c r="O717" s="1" t="b">
        <v>0</v>
      </c>
      <c r="P717" s="10"/>
    </row>
    <row r="718" spans="1:16">
      <c r="A718" s="29" t="str">
        <f t="shared" si="3"/>
        <v/>
      </c>
      <c r="B718" s="30"/>
      <c r="C718" s="30" t="str">
        <f>IFERROR(VLOOKUP($B718,'Router Tracking'!A718:H1715,7,FALSE), "")</f>
        <v/>
      </c>
      <c r="D718" s="30" t="str">
        <f>IFERROR(VLOOKUP($B718,'Router Tracking'!$A$3:$H$1000,6,FALSE), "")</f>
        <v/>
      </c>
      <c r="E718" s="30" t="str">
        <f>IFERROR(VLOOKUP($B718,'Router Tracking'!$A$3:$H$1000,4,FALSE), "")</f>
        <v/>
      </c>
      <c r="F718" s="1" t="b">
        <v>0</v>
      </c>
      <c r="H718" s="29"/>
      <c r="I718" s="29"/>
      <c r="J718" s="29"/>
      <c r="K718" s="10"/>
      <c r="L718" s="1"/>
      <c r="M718" s="1" t="b">
        <v>0</v>
      </c>
      <c r="N718" s="1"/>
      <c r="O718" s="1" t="b">
        <v>0</v>
      </c>
      <c r="P718" s="10"/>
    </row>
    <row r="719" spans="1:16">
      <c r="A719" s="29" t="str">
        <f t="shared" si="3"/>
        <v/>
      </c>
      <c r="B719" s="30"/>
      <c r="C719" s="30" t="str">
        <f>IFERROR(VLOOKUP($B719,'Router Tracking'!A719:H1716,7,FALSE), "")</f>
        <v/>
      </c>
      <c r="D719" s="30" t="str">
        <f>IFERROR(VLOOKUP($B719,'Router Tracking'!$A$3:$H$1000,6,FALSE), "")</f>
        <v/>
      </c>
      <c r="E719" s="30" t="str">
        <f>IFERROR(VLOOKUP($B719,'Router Tracking'!$A$3:$H$1000,4,FALSE), "")</f>
        <v/>
      </c>
      <c r="F719" s="1" t="b">
        <v>0</v>
      </c>
      <c r="H719" s="29"/>
      <c r="I719" s="29"/>
      <c r="J719" s="29"/>
      <c r="K719" s="10"/>
      <c r="L719" s="1"/>
      <c r="M719" s="1" t="b">
        <v>0</v>
      </c>
      <c r="N719" s="1"/>
      <c r="O719" s="1" t="b">
        <v>0</v>
      </c>
      <c r="P719" s="10"/>
    </row>
    <row r="720" spans="1:16">
      <c r="A720" s="29" t="str">
        <f t="shared" si="3"/>
        <v/>
      </c>
      <c r="B720" s="30"/>
      <c r="C720" s="30" t="str">
        <f>IFERROR(VLOOKUP($B720,'Router Tracking'!A720:H1717,7,FALSE), "")</f>
        <v/>
      </c>
      <c r="D720" s="30" t="str">
        <f>IFERROR(VLOOKUP($B720,'Router Tracking'!$A$3:$H$1000,6,FALSE), "")</f>
        <v/>
      </c>
      <c r="E720" s="30" t="str">
        <f>IFERROR(VLOOKUP($B720,'Router Tracking'!$A$3:$H$1000,4,FALSE), "")</f>
        <v/>
      </c>
      <c r="F720" s="1" t="b">
        <v>0</v>
      </c>
      <c r="H720" s="29"/>
      <c r="I720" s="29"/>
      <c r="J720" s="29"/>
      <c r="K720" s="10"/>
      <c r="L720" s="1"/>
      <c r="M720" s="1" t="b">
        <v>0</v>
      </c>
      <c r="N720" s="1"/>
      <c r="O720" s="1" t="b">
        <v>0</v>
      </c>
      <c r="P720" s="10"/>
    </row>
    <row r="721" spans="1:16">
      <c r="A721" s="29" t="str">
        <f t="shared" si="3"/>
        <v/>
      </c>
      <c r="B721" s="30"/>
      <c r="C721" s="30" t="str">
        <f>IFERROR(VLOOKUP($B721,'Router Tracking'!A721:H1718,7,FALSE), "")</f>
        <v/>
      </c>
      <c r="D721" s="30" t="str">
        <f>IFERROR(VLOOKUP($B721,'Router Tracking'!$A$3:$H$1000,6,FALSE), "")</f>
        <v/>
      </c>
      <c r="E721" s="30" t="str">
        <f>IFERROR(VLOOKUP($B721,'Router Tracking'!$A$3:$H$1000,4,FALSE), "")</f>
        <v/>
      </c>
      <c r="F721" s="1" t="b">
        <v>0</v>
      </c>
      <c r="H721" s="29"/>
      <c r="I721" s="29"/>
      <c r="J721" s="29"/>
      <c r="K721" s="10"/>
      <c r="L721" s="1"/>
      <c r="M721" s="1" t="b">
        <v>0</v>
      </c>
      <c r="N721" s="1"/>
      <c r="O721" s="1" t="b">
        <v>0</v>
      </c>
      <c r="P721" s="10"/>
    </row>
    <row r="722" spans="1:16">
      <c r="A722" s="29" t="str">
        <f t="shared" si="3"/>
        <v/>
      </c>
      <c r="B722" s="30"/>
      <c r="C722" s="30" t="str">
        <f>IFERROR(VLOOKUP($B722,'Router Tracking'!A722:H1719,7,FALSE), "")</f>
        <v/>
      </c>
      <c r="D722" s="30" t="str">
        <f>IFERROR(VLOOKUP($B722,'Router Tracking'!$A$3:$H$1000,6,FALSE), "")</f>
        <v/>
      </c>
      <c r="E722" s="30" t="str">
        <f>IFERROR(VLOOKUP($B722,'Router Tracking'!$A$3:$H$1000,4,FALSE), "")</f>
        <v/>
      </c>
      <c r="F722" s="1" t="b">
        <v>0</v>
      </c>
      <c r="H722" s="29"/>
      <c r="I722" s="29"/>
      <c r="J722" s="29"/>
      <c r="K722" s="10"/>
      <c r="L722" s="1"/>
      <c r="M722" s="1" t="b">
        <v>0</v>
      </c>
      <c r="N722" s="1"/>
      <c r="O722" s="1" t="b">
        <v>0</v>
      </c>
      <c r="P722" s="10"/>
    </row>
    <row r="723" spans="1:16">
      <c r="A723" s="29" t="str">
        <f t="shared" si="3"/>
        <v/>
      </c>
      <c r="B723" s="30"/>
      <c r="C723" s="30" t="str">
        <f>IFERROR(VLOOKUP($B723,'Router Tracking'!A723:H1720,7,FALSE), "")</f>
        <v/>
      </c>
      <c r="D723" s="30" t="str">
        <f>IFERROR(VLOOKUP($B723,'Router Tracking'!$A$3:$H$1000,6,FALSE), "")</f>
        <v/>
      </c>
      <c r="E723" s="30" t="str">
        <f>IFERROR(VLOOKUP($B723,'Router Tracking'!$A$3:$H$1000,4,FALSE), "")</f>
        <v/>
      </c>
      <c r="F723" s="1" t="b">
        <v>0</v>
      </c>
      <c r="H723" s="29"/>
      <c r="I723" s="29"/>
      <c r="J723" s="29"/>
      <c r="K723" s="10"/>
      <c r="L723" s="1"/>
      <c r="M723" s="1" t="b">
        <v>0</v>
      </c>
      <c r="N723" s="1"/>
      <c r="O723" s="1" t="b">
        <v>0</v>
      </c>
      <c r="P723" s="10"/>
    </row>
    <row r="724" spans="1:16">
      <c r="A724" s="29" t="str">
        <f t="shared" si="3"/>
        <v/>
      </c>
      <c r="B724" s="30"/>
      <c r="C724" s="30" t="str">
        <f>IFERROR(VLOOKUP($B724,'Router Tracking'!A724:H1721,7,FALSE), "")</f>
        <v/>
      </c>
      <c r="D724" s="30" t="str">
        <f>IFERROR(VLOOKUP($B724,'Router Tracking'!$A$3:$H$1000,6,FALSE), "")</f>
        <v/>
      </c>
      <c r="E724" s="30" t="str">
        <f>IFERROR(VLOOKUP($B724,'Router Tracking'!$A$3:$H$1000,4,FALSE), "")</f>
        <v/>
      </c>
      <c r="F724" s="1" t="b">
        <v>0</v>
      </c>
      <c r="H724" s="29"/>
      <c r="I724" s="29"/>
      <c r="J724" s="29"/>
      <c r="K724" s="10"/>
      <c r="L724" s="1"/>
      <c r="M724" s="1" t="b">
        <v>0</v>
      </c>
      <c r="N724" s="1"/>
      <c r="O724" s="1" t="b">
        <v>0</v>
      </c>
      <c r="P724" s="10"/>
    </row>
    <row r="725" spans="1:16">
      <c r="A725" s="29" t="str">
        <f t="shared" si="3"/>
        <v/>
      </c>
      <c r="B725" s="30"/>
      <c r="C725" s="30" t="str">
        <f>IFERROR(VLOOKUP($B725,'Router Tracking'!A725:H1722,7,FALSE), "")</f>
        <v/>
      </c>
      <c r="D725" s="30" t="str">
        <f>IFERROR(VLOOKUP($B725,'Router Tracking'!$A$3:$H$1000,6,FALSE), "")</f>
        <v/>
      </c>
      <c r="E725" s="30" t="str">
        <f>IFERROR(VLOOKUP($B725,'Router Tracking'!$A$3:$H$1000,4,FALSE), "")</f>
        <v/>
      </c>
      <c r="F725" s="1" t="b">
        <v>0</v>
      </c>
      <c r="H725" s="29"/>
      <c r="I725" s="29"/>
      <c r="J725" s="29"/>
      <c r="K725" s="10"/>
      <c r="L725" s="1"/>
      <c r="M725" s="1" t="b">
        <v>0</v>
      </c>
      <c r="N725" s="1"/>
      <c r="O725" s="1" t="b">
        <v>0</v>
      </c>
      <c r="P725" s="10"/>
    </row>
    <row r="726" spans="1:16">
      <c r="A726" s="29" t="str">
        <f t="shared" si="3"/>
        <v/>
      </c>
      <c r="B726" s="30"/>
      <c r="C726" s="30" t="str">
        <f>IFERROR(VLOOKUP($B726,'Router Tracking'!A726:H1723,7,FALSE), "")</f>
        <v/>
      </c>
      <c r="D726" s="30" t="str">
        <f>IFERROR(VLOOKUP($B726,'Router Tracking'!$A$3:$H$1000,6,FALSE), "")</f>
        <v/>
      </c>
      <c r="E726" s="30" t="str">
        <f>IFERROR(VLOOKUP($B726,'Router Tracking'!$A$3:$H$1000,4,FALSE), "")</f>
        <v/>
      </c>
      <c r="F726" s="1" t="b">
        <v>0</v>
      </c>
      <c r="H726" s="29"/>
      <c r="I726" s="29"/>
      <c r="J726" s="29"/>
      <c r="K726" s="10"/>
      <c r="L726" s="1"/>
      <c r="M726" s="1" t="b">
        <v>0</v>
      </c>
      <c r="N726" s="1"/>
      <c r="O726" s="1" t="b">
        <v>0</v>
      </c>
      <c r="P726" s="10"/>
    </row>
    <row r="727" spans="1:16">
      <c r="A727" s="29" t="str">
        <f t="shared" si="3"/>
        <v/>
      </c>
      <c r="B727" s="30"/>
      <c r="C727" s="30" t="str">
        <f>IFERROR(VLOOKUP($B727,'Router Tracking'!A727:H1724,7,FALSE), "")</f>
        <v/>
      </c>
      <c r="D727" s="30" t="str">
        <f>IFERROR(VLOOKUP($B727,'Router Tracking'!$A$3:$H$1000,6,FALSE), "")</f>
        <v/>
      </c>
      <c r="E727" s="30" t="str">
        <f>IFERROR(VLOOKUP($B727,'Router Tracking'!$A$3:$H$1000,4,FALSE), "")</f>
        <v/>
      </c>
      <c r="F727" s="1" t="b">
        <v>0</v>
      </c>
      <c r="H727" s="29"/>
      <c r="I727" s="29"/>
      <c r="J727" s="29"/>
      <c r="K727" s="10"/>
      <c r="L727" s="1"/>
      <c r="M727" s="1" t="b">
        <v>0</v>
      </c>
      <c r="N727" s="1"/>
      <c r="O727" s="1" t="b">
        <v>0</v>
      </c>
      <c r="P727" s="10"/>
    </row>
    <row r="728" spans="1:16">
      <c r="A728" s="29" t="str">
        <f t="shared" si="3"/>
        <v/>
      </c>
      <c r="B728" s="30"/>
      <c r="C728" s="30" t="str">
        <f>IFERROR(VLOOKUP($B728,'Router Tracking'!A728:H1725,7,FALSE), "")</f>
        <v/>
      </c>
      <c r="D728" s="30" t="str">
        <f>IFERROR(VLOOKUP($B728,'Router Tracking'!$A$3:$H$1000,6,FALSE), "")</f>
        <v/>
      </c>
      <c r="E728" s="30" t="str">
        <f>IFERROR(VLOOKUP($B728,'Router Tracking'!$A$3:$H$1000,4,FALSE), "")</f>
        <v/>
      </c>
      <c r="F728" s="1" t="b">
        <v>0</v>
      </c>
      <c r="H728" s="29"/>
      <c r="I728" s="29"/>
      <c r="J728" s="29"/>
      <c r="K728" s="10"/>
      <c r="L728" s="1"/>
      <c r="M728" s="1" t="b">
        <v>0</v>
      </c>
      <c r="N728" s="1"/>
      <c r="O728" s="1" t="b">
        <v>0</v>
      </c>
      <c r="P728" s="10"/>
    </row>
    <row r="729" spans="1:16">
      <c r="A729" s="29" t="str">
        <f t="shared" si="3"/>
        <v/>
      </c>
      <c r="B729" s="30"/>
      <c r="C729" s="30" t="str">
        <f>IFERROR(VLOOKUP($B729,'Router Tracking'!A729:H1726,7,FALSE), "")</f>
        <v/>
      </c>
      <c r="D729" s="30" t="str">
        <f>IFERROR(VLOOKUP($B729,'Router Tracking'!$A$3:$H$1000,6,FALSE), "")</f>
        <v/>
      </c>
      <c r="E729" s="30" t="str">
        <f>IFERROR(VLOOKUP($B729,'Router Tracking'!$A$3:$H$1000,4,FALSE), "")</f>
        <v/>
      </c>
      <c r="F729" s="1" t="b">
        <v>0</v>
      </c>
      <c r="H729" s="29"/>
      <c r="I729" s="29"/>
      <c r="J729" s="29"/>
      <c r="K729" s="10"/>
      <c r="L729" s="1"/>
      <c r="M729" s="1" t="b">
        <v>0</v>
      </c>
      <c r="N729" s="1"/>
      <c r="O729" s="1" t="b">
        <v>0</v>
      </c>
      <c r="P729" s="10"/>
    </row>
    <row r="730" spans="1:16">
      <c r="A730" s="29" t="str">
        <f t="shared" si="3"/>
        <v/>
      </c>
      <c r="B730" s="30"/>
      <c r="C730" s="30" t="str">
        <f>IFERROR(VLOOKUP($B730,'Router Tracking'!A730:H1727,7,FALSE), "")</f>
        <v/>
      </c>
      <c r="D730" s="30" t="str">
        <f>IFERROR(VLOOKUP($B730,'Router Tracking'!$A$3:$H$1000,6,FALSE), "")</f>
        <v/>
      </c>
      <c r="E730" s="30" t="str">
        <f>IFERROR(VLOOKUP($B730,'Router Tracking'!$A$3:$H$1000,4,FALSE), "")</f>
        <v/>
      </c>
      <c r="F730" s="1" t="b">
        <v>0</v>
      </c>
      <c r="H730" s="29"/>
      <c r="I730" s="29"/>
      <c r="J730" s="29"/>
      <c r="K730" s="10"/>
      <c r="L730" s="1"/>
      <c r="M730" s="1" t="b">
        <v>0</v>
      </c>
      <c r="N730" s="1"/>
      <c r="O730" s="1" t="b">
        <v>0</v>
      </c>
      <c r="P730" s="10"/>
    </row>
    <row r="731" spans="1:16">
      <c r="A731" s="29" t="str">
        <f t="shared" si="3"/>
        <v/>
      </c>
      <c r="B731" s="30"/>
      <c r="C731" s="30" t="str">
        <f>IFERROR(VLOOKUP($B731,'Router Tracking'!A731:H1728,7,FALSE), "")</f>
        <v/>
      </c>
      <c r="D731" s="30" t="str">
        <f>IFERROR(VLOOKUP($B731,'Router Tracking'!$A$3:$H$1000,6,FALSE), "")</f>
        <v/>
      </c>
      <c r="E731" s="30" t="str">
        <f>IFERROR(VLOOKUP($B731,'Router Tracking'!$A$3:$H$1000,4,FALSE), "")</f>
        <v/>
      </c>
      <c r="F731" s="1" t="b">
        <v>0</v>
      </c>
      <c r="H731" s="29"/>
      <c r="I731" s="29"/>
      <c r="J731" s="29"/>
      <c r="K731" s="10"/>
      <c r="L731" s="1"/>
      <c r="M731" s="1" t="b">
        <v>0</v>
      </c>
      <c r="N731" s="1"/>
      <c r="O731" s="1" t="b">
        <v>0</v>
      </c>
      <c r="P731" s="10"/>
    </row>
    <row r="732" spans="1:16">
      <c r="A732" s="29" t="str">
        <f t="shared" si="3"/>
        <v/>
      </c>
      <c r="B732" s="30"/>
      <c r="C732" s="30" t="str">
        <f>IFERROR(VLOOKUP($B732,'Router Tracking'!A732:H1729,7,FALSE), "")</f>
        <v/>
      </c>
      <c r="D732" s="30" t="str">
        <f>IFERROR(VLOOKUP($B732,'Router Tracking'!$A$3:$H$1000,6,FALSE), "")</f>
        <v/>
      </c>
      <c r="E732" s="30" t="str">
        <f>IFERROR(VLOOKUP($B732,'Router Tracking'!$A$3:$H$1000,4,FALSE), "")</f>
        <v/>
      </c>
      <c r="F732" s="1" t="b">
        <v>0</v>
      </c>
      <c r="H732" s="29"/>
      <c r="I732" s="29"/>
      <c r="J732" s="29"/>
      <c r="K732" s="10"/>
      <c r="L732" s="1"/>
      <c r="M732" s="1" t="b">
        <v>0</v>
      </c>
      <c r="N732" s="1"/>
      <c r="O732" s="1" t="b">
        <v>0</v>
      </c>
      <c r="P732" s="10"/>
    </row>
    <row r="733" spans="1:16">
      <c r="A733" s="29" t="str">
        <f t="shared" si="3"/>
        <v/>
      </c>
      <c r="B733" s="30"/>
      <c r="C733" s="30" t="str">
        <f>IFERROR(VLOOKUP($B733,'Router Tracking'!A733:H1730,7,FALSE), "")</f>
        <v/>
      </c>
      <c r="D733" s="30" t="str">
        <f>IFERROR(VLOOKUP($B733,'Router Tracking'!$A$3:$H$1000,6,FALSE), "")</f>
        <v/>
      </c>
      <c r="E733" s="30" t="str">
        <f>IFERROR(VLOOKUP($B733,'Router Tracking'!$A$3:$H$1000,4,FALSE), "")</f>
        <v/>
      </c>
      <c r="F733" s="1" t="b">
        <v>0</v>
      </c>
      <c r="H733" s="29"/>
      <c r="I733" s="29"/>
      <c r="J733" s="29"/>
      <c r="K733" s="10"/>
      <c r="L733" s="1"/>
      <c r="M733" s="1" t="b">
        <v>0</v>
      </c>
      <c r="N733" s="1"/>
      <c r="O733" s="1" t="b">
        <v>0</v>
      </c>
      <c r="P733" s="10"/>
    </row>
    <row r="734" spans="1:16">
      <c r="A734" s="29" t="str">
        <f t="shared" si="3"/>
        <v/>
      </c>
      <c r="B734" s="30"/>
      <c r="C734" s="30" t="str">
        <f>IFERROR(VLOOKUP($B734,'Router Tracking'!A734:H1731,7,FALSE), "")</f>
        <v/>
      </c>
      <c r="D734" s="30" t="str">
        <f>IFERROR(VLOOKUP($B734,'Router Tracking'!$A$3:$H$1000,6,FALSE), "")</f>
        <v/>
      </c>
      <c r="E734" s="30" t="str">
        <f>IFERROR(VLOOKUP($B734,'Router Tracking'!$A$3:$H$1000,4,FALSE), "")</f>
        <v/>
      </c>
      <c r="F734" s="1" t="b">
        <v>0</v>
      </c>
      <c r="H734" s="29"/>
      <c r="I734" s="29"/>
      <c r="J734" s="29"/>
      <c r="K734" s="10"/>
      <c r="L734" s="1"/>
      <c r="M734" s="1" t="b">
        <v>0</v>
      </c>
      <c r="N734" s="1"/>
      <c r="O734" s="1" t="b">
        <v>0</v>
      </c>
      <c r="P734" s="10"/>
    </row>
    <row r="735" spans="1:16">
      <c r="A735" s="29" t="str">
        <f t="shared" si="3"/>
        <v/>
      </c>
      <c r="B735" s="30"/>
      <c r="C735" s="30" t="str">
        <f>IFERROR(VLOOKUP($B735,'Router Tracking'!A735:H1732,7,FALSE), "")</f>
        <v/>
      </c>
      <c r="D735" s="30" t="str">
        <f>IFERROR(VLOOKUP($B735,'Router Tracking'!$A$3:$H$1000,6,FALSE), "")</f>
        <v/>
      </c>
      <c r="E735" s="30" t="str">
        <f>IFERROR(VLOOKUP($B735,'Router Tracking'!$A$3:$H$1000,4,FALSE), "")</f>
        <v/>
      </c>
      <c r="F735" s="1" t="b">
        <v>0</v>
      </c>
      <c r="H735" s="29"/>
      <c r="I735" s="29"/>
      <c r="J735" s="29"/>
      <c r="K735" s="10"/>
      <c r="L735" s="1"/>
      <c r="M735" s="1" t="b">
        <v>0</v>
      </c>
      <c r="N735" s="1"/>
      <c r="O735" s="1" t="b">
        <v>0</v>
      </c>
      <c r="P735" s="10"/>
    </row>
    <row r="736" spans="1:16">
      <c r="A736" s="29" t="str">
        <f t="shared" si="3"/>
        <v/>
      </c>
      <c r="B736" s="30"/>
      <c r="C736" s="30" t="str">
        <f>IFERROR(VLOOKUP($B736,'Router Tracking'!A736:H1733,7,FALSE), "")</f>
        <v/>
      </c>
      <c r="D736" s="30" t="str">
        <f>IFERROR(VLOOKUP($B736,'Router Tracking'!$A$3:$H$1000,6,FALSE), "")</f>
        <v/>
      </c>
      <c r="E736" s="30" t="str">
        <f>IFERROR(VLOOKUP($B736,'Router Tracking'!$A$3:$H$1000,4,FALSE), "")</f>
        <v/>
      </c>
      <c r="F736" s="1" t="b">
        <v>0</v>
      </c>
      <c r="H736" s="29"/>
      <c r="I736" s="29"/>
      <c r="J736" s="29"/>
      <c r="K736" s="10"/>
      <c r="L736" s="1"/>
      <c r="M736" s="1" t="b">
        <v>0</v>
      </c>
      <c r="N736" s="1"/>
      <c r="O736" s="1" t="b">
        <v>0</v>
      </c>
      <c r="P736" s="10"/>
    </row>
    <row r="737" spans="1:16">
      <c r="A737" s="29" t="str">
        <f t="shared" si="3"/>
        <v/>
      </c>
      <c r="B737" s="30"/>
      <c r="C737" s="30" t="str">
        <f>IFERROR(VLOOKUP($B737,'Router Tracking'!A737:H1734,7,FALSE), "")</f>
        <v/>
      </c>
      <c r="D737" s="30" t="str">
        <f>IFERROR(VLOOKUP($B737,'Router Tracking'!$A$3:$H$1000,6,FALSE), "")</f>
        <v/>
      </c>
      <c r="E737" s="30" t="str">
        <f>IFERROR(VLOOKUP($B737,'Router Tracking'!$A$3:$H$1000,4,FALSE), "")</f>
        <v/>
      </c>
      <c r="F737" s="1" t="b">
        <v>0</v>
      </c>
      <c r="H737" s="29"/>
      <c r="I737" s="29"/>
      <c r="J737" s="29"/>
      <c r="K737" s="10"/>
      <c r="L737" s="1"/>
      <c r="M737" s="1" t="b">
        <v>0</v>
      </c>
      <c r="N737" s="1"/>
      <c r="O737" s="1" t="b">
        <v>0</v>
      </c>
      <c r="P737" s="10"/>
    </row>
    <row r="738" spans="1:16">
      <c r="A738" s="29" t="str">
        <f t="shared" si="3"/>
        <v/>
      </c>
      <c r="B738" s="30"/>
      <c r="C738" s="30" t="str">
        <f>IFERROR(VLOOKUP($B738,'Router Tracking'!A738:H1735,7,FALSE), "")</f>
        <v/>
      </c>
      <c r="D738" s="30" t="str">
        <f>IFERROR(VLOOKUP($B738,'Router Tracking'!$A$3:$H$1000,6,FALSE), "")</f>
        <v/>
      </c>
      <c r="E738" s="30" t="str">
        <f>IFERROR(VLOOKUP($B738,'Router Tracking'!$A$3:$H$1000,4,FALSE), "")</f>
        <v/>
      </c>
      <c r="F738" s="1" t="b">
        <v>0</v>
      </c>
      <c r="H738" s="29"/>
      <c r="I738" s="29"/>
      <c r="J738" s="29"/>
      <c r="K738" s="10"/>
      <c r="L738" s="1"/>
      <c r="M738" s="1" t="b">
        <v>0</v>
      </c>
      <c r="N738" s="1"/>
      <c r="O738" s="1" t="b">
        <v>0</v>
      </c>
      <c r="P738" s="10"/>
    </row>
    <row r="739" spans="1:16">
      <c r="A739" s="29" t="str">
        <f t="shared" si="3"/>
        <v/>
      </c>
      <c r="B739" s="30"/>
      <c r="C739" s="30" t="str">
        <f>IFERROR(VLOOKUP($B739,'Router Tracking'!A739:H1736,7,FALSE), "")</f>
        <v/>
      </c>
      <c r="D739" s="30" t="str">
        <f>IFERROR(VLOOKUP($B739,'Router Tracking'!$A$3:$H$1000,6,FALSE), "")</f>
        <v/>
      </c>
      <c r="E739" s="30" t="str">
        <f>IFERROR(VLOOKUP($B739,'Router Tracking'!$A$3:$H$1000,4,FALSE), "")</f>
        <v/>
      </c>
      <c r="F739" s="1" t="b">
        <v>0</v>
      </c>
      <c r="H739" s="29"/>
      <c r="I739" s="29"/>
      <c r="J739" s="29"/>
      <c r="K739" s="10"/>
      <c r="L739" s="1"/>
      <c r="M739" s="1" t="b">
        <v>0</v>
      </c>
      <c r="N739" s="1"/>
      <c r="O739" s="1" t="b">
        <v>0</v>
      </c>
      <c r="P739" s="10"/>
    </row>
    <row r="740" spans="1:16">
      <c r="A740" s="29" t="str">
        <f t="shared" si="3"/>
        <v/>
      </c>
      <c r="B740" s="30"/>
      <c r="C740" s="30" t="str">
        <f>IFERROR(VLOOKUP($B740,'Router Tracking'!A740:H1737,7,FALSE), "")</f>
        <v/>
      </c>
      <c r="D740" s="30" t="str">
        <f>IFERROR(VLOOKUP($B740,'Router Tracking'!$A$3:$H$1000,6,FALSE), "")</f>
        <v/>
      </c>
      <c r="E740" s="30" t="str">
        <f>IFERROR(VLOOKUP($B740,'Router Tracking'!$A$3:$H$1000,4,FALSE), "")</f>
        <v/>
      </c>
      <c r="F740" s="1" t="b">
        <v>0</v>
      </c>
      <c r="H740" s="29"/>
      <c r="I740" s="29"/>
      <c r="J740" s="29"/>
      <c r="K740" s="10"/>
      <c r="L740" s="1"/>
      <c r="M740" s="1" t="b">
        <v>0</v>
      </c>
      <c r="N740" s="1"/>
      <c r="O740" s="1" t="b">
        <v>0</v>
      </c>
      <c r="P740" s="10"/>
    </row>
    <row r="741" spans="1:16">
      <c r="A741" s="29" t="str">
        <f t="shared" si="3"/>
        <v/>
      </c>
      <c r="B741" s="30"/>
      <c r="C741" s="30" t="str">
        <f>IFERROR(VLOOKUP($B741,'Router Tracking'!A741:H1738,7,FALSE), "")</f>
        <v/>
      </c>
      <c r="D741" s="30" t="str">
        <f>IFERROR(VLOOKUP($B741,'Router Tracking'!$A$3:$H$1000,6,FALSE), "")</f>
        <v/>
      </c>
      <c r="E741" s="30" t="str">
        <f>IFERROR(VLOOKUP($B741,'Router Tracking'!$A$3:$H$1000,4,FALSE), "")</f>
        <v/>
      </c>
      <c r="F741" s="1" t="b">
        <v>0</v>
      </c>
      <c r="H741" s="29"/>
      <c r="I741" s="29"/>
      <c r="J741" s="29"/>
      <c r="K741" s="10"/>
      <c r="L741" s="1"/>
      <c r="M741" s="1" t="b">
        <v>0</v>
      </c>
      <c r="N741" s="1"/>
      <c r="O741" s="1" t="b">
        <v>0</v>
      </c>
      <c r="P741" s="10"/>
    </row>
    <row r="742" spans="1:16">
      <c r="A742" s="29" t="str">
        <f t="shared" si="3"/>
        <v/>
      </c>
      <c r="B742" s="30"/>
      <c r="C742" s="30" t="str">
        <f>IFERROR(VLOOKUP($B742,'Router Tracking'!A742:H1739,7,FALSE), "")</f>
        <v/>
      </c>
      <c r="D742" s="30" t="str">
        <f>IFERROR(VLOOKUP($B742,'Router Tracking'!$A$3:$H$1000,6,FALSE), "")</f>
        <v/>
      </c>
      <c r="E742" s="30" t="str">
        <f>IFERROR(VLOOKUP($B742,'Router Tracking'!$A$3:$H$1000,4,FALSE), "")</f>
        <v/>
      </c>
      <c r="F742" s="1" t="b">
        <v>0</v>
      </c>
      <c r="H742" s="29"/>
      <c r="I742" s="29"/>
      <c r="J742" s="29"/>
      <c r="K742" s="10"/>
      <c r="L742" s="1"/>
      <c r="M742" s="1" t="b">
        <v>0</v>
      </c>
      <c r="N742" s="1"/>
      <c r="O742" s="1" t="b">
        <v>0</v>
      </c>
      <c r="P742" s="10"/>
    </row>
    <row r="743" spans="1:16">
      <c r="A743" s="29" t="str">
        <f t="shared" si="3"/>
        <v/>
      </c>
      <c r="B743" s="30"/>
      <c r="C743" s="30" t="str">
        <f>IFERROR(VLOOKUP($B743,'Router Tracking'!A743:H1740,7,FALSE), "")</f>
        <v/>
      </c>
      <c r="D743" s="30" t="str">
        <f>IFERROR(VLOOKUP($B743,'Router Tracking'!$A$3:$H$1000,6,FALSE), "")</f>
        <v/>
      </c>
      <c r="E743" s="30" t="str">
        <f>IFERROR(VLOOKUP($B743,'Router Tracking'!$A$3:$H$1000,4,FALSE), "")</f>
        <v/>
      </c>
      <c r="F743" s="1" t="b">
        <v>0</v>
      </c>
      <c r="H743" s="29"/>
      <c r="I743" s="29"/>
      <c r="J743" s="29"/>
      <c r="K743" s="10"/>
      <c r="L743" s="1"/>
      <c r="M743" s="1" t="b">
        <v>0</v>
      </c>
      <c r="N743" s="1"/>
      <c r="O743" s="1" t="b">
        <v>0</v>
      </c>
      <c r="P743" s="10"/>
    </row>
    <row r="744" spans="1:16">
      <c r="A744" s="29" t="str">
        <f t="shared" si="3"/>
        <v/>
      </c>
      <c r="B744" s="30"/>
      <c r="C744" s="30" t="str">
        <f>IFERROR(VLOOKUP($B744,'Router Tracking'!A744:H1741,7,FALSE), "")</f>
        <v/>
      </c>
      <c r="D744" s="30" t="str">
        <f>IFERROR(VLOOKUP($B744,'Router Tracking'!$A$3:$H$1000,6,FALSE), "")</f>
        <v/>
      </c>
      <c r="E744" s="30" t="str">
        <f>IFERROR(VLOOKUP($B744,'Router Tracking'!$A$3:$H$1000,4,FALSE), "")</f>
        <v/>
      </c>
      <c r="F744" s="1" t="b">
        <v>0</v>
      </c>
      <c r="H744" s="29"/>
      <c r="I744" s="29"/>
      <c r="J744" s="29"/>
      <c r="K744" s="10"/>
      <c r="L744" s="1"/>
      <c r="M744" s="1" t="b">
        <v>0</v>
      </c>
      <c r="N744" s="1"/>
      <c r="O744" s="1" t="b">
        <v>0</v>
      </c>
      <c r="P744" s="10"/>
    </row>
    <row r="745" spans="1:16">
      <c r="A745" s="29" t="str">
        <f t="shared" si="3"/>
        <v/>
      </c>
      <c r="B745" s="30"/>
      <c r="C745" s="30" t="str">
        <f>IFERROR(VLOOKUP($B745,'Router Tracking'!A745:H1742,7,FALSE), "")</f>
        <v/>
      </c>
      <c r="D745" s="30" t="str">
        <f>IFERROR(VLOOKUP($B745,'Router Tracking'!$A$3:$H$1000,6,FALSE), "")</f>
        <v/>
      </c>
      <c r="E745" s="30" t="str">
        <f>IFERROR(VLOOKUP($B745,'Router Tracking'!$A$3:$H$1000,4,FALSE), "")</f>
        <v/>
      </c>
      <c r="F745" s="1" t="b">
        <v>0</v>
      </c>
      <c r="H745" s="29"/>
      <c r="I745" s="29"/>
      <c r="J745" s="29"/>
      <c r="K745" s="10"/>
      <c r="L745" s="1"/>
      <c r="M745" s="1" t="b">
        <v>0</v>
      </c>
      <c r="N745" s="1"/>
      <c r="O745" s="1" t="b">
        <v>0</v>
      </c>
      <c r="P745" s="10"/>
    </row>
    <row r="746" spans="1:16">
      <c r="A746" s="29" t="str">
        <f t="shared" si="3"/>
        <v/>
      </c>
      <c r="B746" s="30"/>
      <c r="C746" s="30" t="str">
        <f>IFERROR(VLOOKUP($B746,'Router Tracking'!A746:H1743,7,FALSE), "")</f>
        <v/>
      </c>
      <c r="D746" s="30" t="str">
        <f>IFERROR(VLOOKUP($B746,'Router Tracking'!$A$3:$H$1000,6,FALSE), "")</f>
        <v/>
      </c>
      <c r="E746" s="30" t="str">
        <f>IFERROR(VLOOKUP($B746,'Router Tracking'!$A$3:$H$1000,4,FALSE), "")</f>
        <v/>
      </c>
      <c r="F746" s="1" t="b">
        <v>0</v>
      </c>
      <c r="H746" s="29"/>
      <c r="I746" s="29"/>
      <c r="J746" s="29"/>
      <c r="K746" s="10"/>
      <c r="L746" s="1"/>
      <c r="M746" s="1" t="b">
        <v>0</v>
      </c>
      <c r="N746" s="1"/>
      <c r="O746" s="1" t="b">
        <v>0</v>
      </c>
      <c r="P746" s="10"/>
    </row>
    <row r="747" spans="1:16">
      <c r="A747" s="29" t="str">
        <f t="shared" si="3"/>
        <v/>
      </c>
      <c r="B747" s="30"/>
      <c r="C747" s="30" t="str">
        <f>IFERROR(VLOOKUP($B747,'Router Tracking'!A747:H1744,7,FALSE), "")</f>
        <v/>
      </c>
      <c r="D747" s="30" t="str">
        <f>IFERROR(VLOOKUP($B747,'Router Tracking'!$A$3:$H$1000,6,FALSE), "")</f>
        <v/>
      </c>
      <c r="E747" s="30" t="str">
        <f>IFERROR(VLOOKUP($B747,'Router Tracking'!$A$3:$H$1000,4,FALSE), "")</f>
        <v/>
      </c>
      <c r="F747" s="1" t="b">
        <v>0</v>
      </c>
      <c r="H747" s="29"/>
      <c r="I747" s="29"/>
      <c r="J747" s="29"/>
      <c r="K747" s="10"/>
      <c r="L747" s="1"/>
      <c r="M747" s="1" t="b">
        <v>0</v>
      </c>
      <c r="N747" s="1"/>
      <c r="O747" s="1" t="b">
        <v>0</v>
      </c>
      <c r="P747" s="10"/>
    </row>
    <row r="748" spans="1:16">
      <c r="A748" s="29" t="str">
        <f t="shared" si="3"/>
        <v/>
      </c>
      <c r="B748" s="30"/>
      <c r="C748" s="30" t="str">
        <f>IFERROR(VLOOKUP($B748,'Router Tracking'!A748:H1745,7,FALSE), "")</f>
        <v/>
      </c>
      <c r="D748" s="30" t="str">
        <f>IFERROR(VLOOKUP($B748,'Router Tracking'!$A$3:$H$1000,6,FALSE), "")</f>
        <v/>
      </c>
      <c r="E748" s="30" t="str">
        <f>IFERROR(VLOOKUP($B748,'Router Tracking'!$A$3:$H$1000,4,FALSE), "")</f>
        <v/>
      </c>
      <c r="F748" s="1" t="b">
        <v>0</v>
      </c>
      <c r="H748" s="29"/>
      <c r="I748" s="29"/>
      <c r="J748" s="29"/>
      <c r="K748" s="10"/>
      <c r="L748" s="1"/>
      <c r="M748" s="1" t="b">
        <v>0</v>
      </c>
      <c r="N748" s="1"/>
      <c r="O748" s="1" t="b">
        <v>0</v>
      </c>
      <c r="P748" s="10"/>
    </row>
    <row r="749" spans="1:16">
      <c r="A749" s="29" t="str">
        <f t="shared" si="3"/>
        <v/>
      </c>
      <c r="B749" s="30"/>
      <c r="C749" s="30" t="str">
        <f>IFERROR(VLOOKUP($B749,'Router Tracking'!A749:H1746,7,FALSE), "")</f>
        <v/>
      </c>
      <c r="D749" s="30" t="str">
        <f>IFERROR(VLOOKUP($B749,'Router Tracking'!$A$3:$H$1000,6,FALSE), "")</f>
        <v/>
      </c>
      <c r="E749" s="30" t="str">
        <f>IFERROR(VLOOKUP($B749,'Router Tracking'!$A$3:$H$1000,4,FALSE), "")</f>
        <v/>
      </c>
      <c r="F749" s="1" t="b">
        <v>0</v>
      </c>
      <c r="H749" s="29"/>
      <c r="I749" s="29"/>
      <c r="J749" s="29"/>
      <c r="K749" s="10"/>
      <c r="L749" s="1"/>
      <c r="M749" s="1" t="b">
        <v>0</v>
      </c>
      <c r="N749" s="1"/>
      <c r="O749" s="1" t="b">
        <v>0</v>
      </c>
      <c r="P749" s="10"/>
    </row>
    <row r="750" spans="1:16">
      <c r="A750" s="29" t="str">
        <f t="shared" si="3"/>
        <v/>
      </c>
      <c r="B750" s="30"/>
      <c r="C750" s="30" t="str">
        <f>IFERROR(VLOOKUP($B750,'Router Tracking'!A750:H1747,7,FALSE), "")</f>
        <v/>
      </c>
      <c r="D750" s="30" t="str">
        <f>IFERROR(VLOOKUP($B750,'Router Tracking'!$A$3:$H$1000,6,FALSE), "")</f>
        <v/>
      </c>
      <c r="E750" s="30" t="str">
        <f>IFERROR(VLOOKUP($B750,'Router Tracking'!$A$3:$H$1000,4,FALSE), "")</f>
        <v/>
      </c>
      <c r="F750" s="1" t="b">
        <v>0</v>
      </c>
      <c r="H750" s="29"/>
      <c r="I750" s="29"/>
      <c r="J750" s="29"/>
      <c r="K750" s="10"/>
      <c r="L750" s="1"/>
      <c r="M750" s="1" t="b">
        <v>0</v>
      </c>
      <c r="N750" s="1"/>
      <c r="O750" s="1" t="b">
        <v>0</v>
      </c>
      <c r="P750" s="10"/>
    </row>
    <row r="751" spans="1:16">
      <c r="A751" s="29" t="str">
        <f t="shared" si="3"/>
        <v/>
      </c>
      <c r="B751" s="30"/>
      <c r="C751" s="30" t="str">
        <f>IFERROR(VLOOKUP($B751,'Router Tracking'!A751:H1748,7,FALSE), "")</f>
        <v/>
      </c>
      <c r="D751" s="30" t="str">
        <f>IFERROR(VLOOKUP($B751,'Router Tracking'!$A$3:$H$1000,6,FALSE), "")</f>
        <v/>
      </c>
      <c r="E751" s="30" t="str">
        <f>IFERROR(VLOOKUP($B751,'Router Tracking'!$A$3:$H$1000,4,FALSE), "")</f>
        <v/>
      </c>
      <c r="F751" s="1" t="b">
        <v>0</v>
      </c>
      <c r="H751" s="29"/>
      <c r="I751" s="29"/>
      <c r="J751" s="29"/>
      <c r="K751" s="10"/>
      <c r="L751" s="1"/>
      <c r="M751" s="1" t="b">
        <v>0</v>
      </c>
      <c r="N751" s="1"/>
      <c r="O751" s="1" t="b">
        <v>0</v>
      </c>
      <c r="P751" s="10"/>
    </row>
    <row r="752" spans="1:16">
      <c r="A752" s="29" t="str">
        <f t="shared" si="3"/>
        <v/>
      </c>
      <c r="B752" s="30"/>
      <c r="C752" s="30" t="str">
        <f>IFERROR(VLOOKUP($B752,'Router Tracking'!A752:H1749,7,FALSE), "")</f>
        <v/>
      </c>
      <c r="D752" s="30" t="str">
        <f>IFERROR(VLOOKUP($B752,'Router Tracking'!$A$3:$H$1000,6,FALSE), "")</f>
        <v/>
      </c>
      <c r="E752" s="30" t="str">
        <f>IFERROR(VLOOKUP($B752,'Router Tracking'!$A$3:$H$1000,4,FALSE), "")</f>
        <v/>
      </c>
      <c r="F752" s="1" t="b">
        <v>0</v>
      </c>
      <c r="H752" s="29"/>
      <c r="I752" s="29"/>
      <c r="J752" s="29"/>
      <c r="K752" s="10"/>
      <c r="L752" s="1"/>
      <c r="M752" s="1" t="b">
        <v>0</v>
      </c>
      <c r="N752" s="1"/>
      <c r="O752" s="1" t="b">
        <v>0</v>
      </c>
      <c r="P752" s="10"/>
    </row>
    <row r="753" spans="1:16">
      <c r="A753" s="29" t="str">
        <f t="shared" si="3"/>
        <v/>
      </c>
      <c r="B753" s="30"/>
      <c r="C753" s="30" t="str">
        <f>IFERROR(VLOOKUP($B753,'Router Tracking'!A753:H1750,7,FALSE), "")</f>
        <v/>
      </c>
      <c r="D753" s="30" t="str">
        <f>IFERROR(VLOOKUP($B753,'Router Tracking'!$A$3:$H$1000,6,FALSE), "")</f>
        <v/>
      </c>
      <c r="E753" s="30" t="str">
        <f>IFERROR(VLOOKUP($B753,'Router Tracking'!$A$3:$H$1000,4,FALSE), "")</f>
        <v/>
      </c>
      <c r="F753" s="1" t="b">
        <v>0</v>
      </c>
      <c r="H753" s="29"/>
      <c r="I753" s="29"/>
      <c r="J753" s="29"/>
      <c r="K753" s="10"/>
      <c r="L753" s="1"/>
      <c r="M753" s="1" t="b">
        <v>0</v>
      </c>
      <c r="N753" s="1"/>
      <c r="O753" s="1" t="b">
        <v>0</v>
      </c>
      <c r="P753" s="10"/>
    </row>
    <row r="754" spans="1:16">
      <c r="A754" s="29" t="str">
        <f t="shared" si="3"/>
        <v/>
      </c>
      <c r="B754" s="30"/>
      <c r="C754" s="30" t="str">
        <f>IFERROR(VLOOKUP($B754,'Router Tracking'!A754:H1751,7,FALSE), "")</f>
        <v/>
      </c>
      <c r="D754" s="30" t="str">
        <f>IFERROR(VLOOKUP($B754,'Router Tracking'!$A$3:$H$1000,6,FALSE), "")</f>
        <v/>
      </c>
      <c r="E754" s="30" t="str">
        <f>IFERROR(VLOOKUP($B754,'Router Tracking'!$A$3:$H$1000,4,FALSE), "")</f>
        <v/>
      </c>
      <c r="F754" s="1" t="b">
        <v>0</v>
      </c>
      <c r="H754" s="29"/>
      <c r="I754" s="29"/>
      <c r="J754" s="29"/>
      <c r="K754" s="10"/>
      <c r="L754" s="1"/>
      <c r="M754" s="1" t="b">
        <v>0</v>
      </c>
      <c r="N754" s="1"/>
      <c r="O754" s="1" t="b">
        <v>0</v>
      </c>
      <c r="P754" s="10"/>
    </row>
    <row r="755" spans="1:16">
      <c r="A755" s="29" t="str">
        <f t="shared" si="3"/>
        <v/>
      </c>
      <c r="B755" s="30"/>
      <c r="C755" s="30" t="str">
        <f>IFERROR(VLOOKUP($B755,'Router Tracking'!A755:H1752,7,FALSE), "")</f>
        <v/>
      </c>
      <c r="D755" s="30" t="str">
        <f>IFERROR(VLOOKUP($B755,'Router Tracking'!$A$3:$H$1000,6,FALSE), "")</f>
        <v/>
      </c>
      <c r="E755" s="30" t="str">
        <f>IFERROR(VLOOKUP($B755,'Router Tracking'!$A$3:$H$1000,4,FALSE), "")</f>
        <v/>
      </c>
      <c r="F755" s="1" t="b">
        <v>0</v>
      </c>
      <c r="H755" s="29"/>
      <c r="I755" s="29"/>
      <c r="J755" s="29"/>
      <c r="K755" s="10"/>
      <c r="L755" s="1"/>
      <c r="M755" s="1" t="b">
        <v>0</v>
      </c>
      <c r="N755" s="1"/>
      <c r="O755" s="1" t="b">
        <v>0</v>
      </c>
      <c r="P755" s="10"/>
    </row>
    <row r="756" spans="1:16">
      <c r="A756" s="29" t="str">
        <f t="shared" si="3"/>
        <v/>
      </c>
      <c r="B756" s="30"/>
      <c r="C756" s="30" t="str">
        <f>IFERROR(VLOOKUP($B756,'Router Tracking'!A756:H1753,7,FALSE), "")</f>
        <v/>
      </c>
      <c r="D756" s="30" t="str">
        <f>IFERROR(VLOOKUP($B756,'Router Tracking'!$A$3:$H$1000,6,FALSE), "")</f>
        <v/>
      </c>
      <c r="E756" s="30" t="str">
        <f>IFERROR(VLOOKUP($B756,'Router Tracking'!$A$3:$H$1000,4,FALSE), "")</f>
        <v/>
      </c>
      <c r="F756" s="1" t="b">
        <v>0</v>
      </c>
      <c r="H756" s="29"/>
      <c r="I756" s="29"/>
      <c r="J756" s="29"/>
      <c r="K756" s="10"/>
      <c r="L756" s="1"/>
      <c r="M756" s="1" t="b">
        <v>0</v>
      </c>
      <c r="N756" s="1"/>
      <c r="O756" s="1" t="b">
        <v>0</v>
      </c>
      <c r="P756" s="10"/>
    </row>
    <row r="757" spans="1:16">
      <c r="A757" s="29" t="str">
        <f t="shared" si="3"/>
        <v/>
      </c>
      <c r="B757" s="30"/>
      <c r="C757" s="30" t="str">
        <f>IFERROR(VLOOKUP($B757,'Router Tracking'!A757:H1754,7,FALSE), "")</f>
        <v/>
      </c>
      <c r="D757" s="30" t="str">
        <f>IFERROR(VLOOKUP($B757,'Router Tracking'!$A$3:$H$1000,6,FALSE), "")</f>
        <v/>
      </c>
      <c r="E757" s="30" t="str">
        <f>IFERROR(VLOOKUP($B757,'Router Tracking'!$A$3:$H$1000,4,FALSE), "")</f>
        <v/>
      </c>
      <c r="F757" s="1" t="b">
        <v>0</v>
      </c>
      <c r="H757" s="29"/>
      <c r="I757" s="29"/>
      <c r="J757" s="29"/>
      <c r="K757" s="10"/>
      <c r="L757" s="1"/>
      <c r="M757" s="1" t="b">
        <v>0</v>
      </c>
      <c r="N757" s="1"/>
      <c r="O757" s="1" t="b">
        <v>0</v>
      </c>
      <c r="P757" s="10"/>
    </row>
    <row r="758" spans="1:16">
      <c r="A758" s="29" t="str">
        <f t="shared" si="3"/>
        <v/>
      </c>
      <c r="B758" s="30"/>
      <c r="C758" s="30" t="str">
        <f>IFERROR(VLOOKUP($B758,'Router Tracking'!A758:H1755,7,FALSE), "")</f>
        <v/>
      </c>
      <c r="D758" s="30" t="str">
        <f>IFERROR(VLOOKUP($B758,'Router Tracking'!$A$3:$H$1000,6,FALSE), "")</f>
        <v/>
      </c>
      <c r="E758" s="30" t="str">
        <f>IFERROR(VLOOKUP($B758,'Router Tracking'!$A$3:$H$1000,4,FALSE), "")</f>
        <v/>
      </c>
      <c r="F758" s="1" t="b">
        <v>0</v>
      </c>
      <c r="H758" s="29"/>
      <c r="I758" s="29"/>
      <c r="J758" s="29"/>
      <c r="K758" s="10"/>
      <c r="L758" s="1"/>
      <c r="M758" s="1" t="b">
        <v>0</v>
      </c>
      <c r="N758" s="1"/>
      <c r="O758" s="1" t="b">
        <v>0</v>
      </c>
      <c r="P758" s="10"/>
    </row>
    <row r="759" spans="1:16">
      <c r="A759" s="29" t="str">
        <f t="shared" si="3"/>
        <v/>
      </c>
      <c r="B759" s="30"/>
      <c r="C759" s="30" t="str">
        <f>IFERROR(VLOOKUP($B759,'Router Tracking'!A759:H1756,7,FALSE), "")</f>
        <v/>
      </c>
      <c r="D759" s="30" t="str">
        <f>IFERROR(VLOOKUP($B759,'Router Tracking'!$A$3:$H$1000,6,FALSE), "")</f>
        <v/>
      </c>
      <c r="E759" s="30" t="str">
        <f>IFERROR(VLOOKUP($B759,'Router Tracking'!$A$3:$H$1000,4,FALSE), "")</f>
        <v/>
      </c>
      <c r="F759" s="1" t="b">
        <v>0</v>
      </c>
      <c r="H759" s="29"/>
      <c r="I759" s="29"/>
      <c r="J759" s="29"/>
      <c r="K759" s="10"/>
      <c r="L759" s="1"/>
      <c r="M759" s="1" t="b">
        <v>0</v>
      </c>
      <c r="N759" s="1"/>
      <c r="O759" s="1" t="b">
        <v>0</v>
      </c>
      <c r="P759" s="10"/>
    </row>
    <row r="760" spans="1:16">
      <c r="A760" s="29" t="str">
        <f t="shared" si="3"/>
        <v/>
      </c>
      <c r="B760" s="30"/>
      <c r="C760" s="30" t="str">
        <f>IFERROR(VLOOKUP($B760,'Router Tracking'!A760:H1757,7,FALSE), "")</f>
        <v/>
      </c>
      <c r="D760" s="30" t="str">
        <f>IFERROR(VLOOKUP($B760,'Router Tracking'!$A$3:$H$1000,6,FALSE), "")</f>
        <v/>
      </c>
      <c r="E760" s="30" t="str">
        <f>IFERROR(VLOOKUP($B760,'Router Tracking'!$A$3:$H$1000,4,FALSE), "")</f>
        <v/>
      </c>
      <c r="F760" s="1" t="b">
        <v>0</v>
      </c>
      <c r="H760" s="29"/>
      <c r="I760" s="29"/>
      <c r="J760" s="29"/>
      <c r="K760" s="10"/>
      <c r="L760" s="1"/>
      <c r="M760" s="1" t="b">
        <v>0</v>
      </c>
      <c r="N760" s="1"/>
      <c r="O760" s="1" t="b">
        <v>0</v>
      </c>
      <c r="P760" s="10"/>
    </row>
    <row r="761" spans="1:16">
      <c r="A761" s="29" t="str">
        <f t="shared" si="3"/>
        <v/>
      </c>
      <c r="B761" s="30"/>
      <c r="C761" s="30" t="str">
        <f>IFERROR(VLOOKUP($B761,'Router Tracking'!A761:H1758,7,FALSE), "")</f>
        <v/>
      </c>
      <c r="D761" s="30" t="str">
        <f>IFERROR(VLOOKUP($B761,'Router Tracking'!$A$3:$H$1000,6,FALSE), "")</f>
        <v/>
      </c>
      <c r="E761" s="30" t="str">
        <f>IFERROR(VLOOKUP($B761,'Router Tracking'!$A$3:$H$1000,4,FALSE), "")</f>
        <v/>
      </c>
      <c r="F761" s="1" t="b">
        <v>0</v>
      </c>
      <c r="H761" s="29"/>
      <c r="I761" s="29"/>
      <c r="J761" s="29"/>
      <c r="K761" s="10"/>
      <c r="L761" s="1"/>
      <c r="M761" s="1" t="b">
        <v>0</v>
      </c>
      <c r="N761" s="1"/>
      <c r="O761" s="1" t="b">
        <v>0</v>
      </c>
      <c r="P761" s="10"/>
    </row>
    <row r="762" spans="1:16">
      <c r="A762" s="29" t="str">
        <f t="shared" si="3"/>
        <v/>
      </c>
      <c r="B762" s="30"/>
      <c r="C762" s="30" t="str">
        <f>IFERROR(VLOOKUP($B762,'Router Tracking'!A762:H1759,7,FALSE), "")</f>
        <v/>
      </c>
      <c r="D762" s="30" t="str">
        <f>IFERROR(VLOOKUP($B762,'Router Tracking'!$A$3:$H$1000,6,FALSE), "")</f>
        <v/>
      </c>
      <c r="E762" s="30" t="str">
        <f>IFERROR(VLOOKUP($B762,'Router Tracking'!$A$3:$H$1000,4,FALSE), "")</f>
        <v/>
      </c>
      <c r="F762" s="1" t="b">
        <v>0</v>
      </c>
      <c r="H762" s="29"/>
      <c r="I762" s="29"/>
      <c r="J762" s="29"/>
      <c r="K762" s="10"/>
      <c r="L762" s="1"/>
      <c r="M762" s="1" t="b">
        <v>0</v>
      </c>
      <c r="N762" s="1"/>
      <c r="O762" s="1" t="b">
        <v>0</v>
      </c>
      <c r="P762" s="10"/>
    </row>
    <row r="763" spans="1:16">
      <c r="A763" s="29" t="str">
        <f t="shared" si="3"/>
        <v/>
      </c>
      <c r="B763" s="30"/>
      <c r="C763" s="30" t="str">
        <f>IFERROR(VLOOKUP($B763,'Router Tracking'!A763:H1760,7,FALSE), "")</f>
        <v/>
      </c>
      <c r="D763" s="30" t="str">
        <f>IFERROR(VLOOKUP($B763,'Router Tracking'!$A$3:$H$1000,6,FALSE), "")</f>
        <v/>
      </c>
      <c r="E763" s="30" t="str">
        <f>IFERROR(VLOOKUP($B763,'Router Tracking'!$A$3:$H$1000,4,FALSE), "")</f>
        <v/>
      </c>
      <c r="F763" s="1" t="b">
        <v>0</v>
      </c>
      <c r="H763" s="29"/>
      <c r="I763" s="29"/>
      <c r="J763" s="29"/>
      <c r="K763" s="10"/>
      <c r="L763" s="1"/>
      <c r="M763" s="1" t="b">
        <v>0</v>
      </c>
      <c r="N763" s="1"/>
      <c r="O763" s="1" t="b">
        <v>0</v>
      </c>
      <c r="P763" s="10"/>
    </row>
    <row r="764" spans="1:16">
      <c r="A764" s="29" t="str">
        <f t="shared" si="3"/>
        <v/>
      </c>
      <c r="B764" s="30"/>
      <c r="C764" s="30" t="str">
        <f>IFERROR(VLOOKUP($B764,'Router Tracking'!A764:H1761,7,FALSE), "")</f>
        <v/>
      </c>
      <c r="D764" s="30" t="str">
        <f>IFERROR(VLOOKUP($B764,'Router Tracking'!$A$3:$H$1000,6,FALSE), "")</f>
        <v/>
      </c>
      <c r="E764" s="30" t="str">
        <f>IFERROR(VLOOKUP($B764,'Router Tracking'!$A$3:$H$1000,4,FALSE), "")</f>
        <v/>
      </c>
      <c r="F764" s="1" t="b">
        <v>0</v>
      </c>
      <c r="H764" s="29"/>
      <c r="I764" s="29"/>
      <c r="J764" s="29"/>
      <c r="K764" s="10"/>
      <c r="L764" s="1"/>
      <c r="M764" s="1" t="b">
        <v>0</v>
      </c>
      <c r="N764" s="1"/>
      <c r="O764" s="1" t="b">
        <v>0</v>
      </c>
      <c r="P764" s="10"/>
    </row>
    <row r="765" spans="1:16">
      <c r="A765" s="29" t="str">
        <f t="shared" si="3"/>
        <v/>
      </c>
      <c r="B765" s="30"/>
      <c r="C765" s="30" t="str">
        <f>IFERROR(VLOOKUP($B765,'Router Tracking'!A765:H1762,7,FALSE), "")</f>
        <v/>
      </c>
      <c r="D765" s="30" t="str">
        <f>IFERROR(VLOOKUP($B765,'Router Tracking'!$A$3:$H$1000,6,FALSE), "")</f>
        <v/>
      </c>
      <c r="E765" s="30" t="str">
        <f>IFERROR(VLOOKUP($B765,'Router Tracking'!$A$3:$H$1000,4,FALSE), "")</f>
        <v/>
      </c>
      <c r="F765" s="1" t="b">
        <v>0</v>
      </c>
      <c r="H765" s="29"/>
      <c r="I765" s="29"/>
      <c r="J765" s="29"/>
      <c r="K765" s="10"/>
      <c r="L765" s="1"/>
      <c r="M765" s="1" t="b">
        <v>0</v>
      </c>
      <c r="N765" s="1"/>
      <c r="O765" s="1" t="b">
        <v>0</v>
      </c>
      <c r="P765" s="10"/>
    </row>
    <row r="766" spans="1:16">
      <c r="A766" s="29" t="str">
        <f t="shared" si="3"/>
        <v/>
      </c>
      <c r="B766" s="30"/>
      <c r="C766" s="30" t="str">
        <f>IFERROR(VLOOKUP($B766,'Router Tracking'!A766:H1763,7,FALSE), "")</f>
        <v/>
      </c>
      <c r="D766" s="30" t="str">
        <f>IFERROR(VLOOKUP($B766,'Router Tracking'!$A$3:$H$1000,6,FALSE), "")</f>
        <v/>
      </c>
      <c r="E766" s="30" t="str">
        <f>IFERROR(VLOOKUP($B766,'Router Tracking'!$A$3:$H$1000,4,FALSE), "")</f>
        <v/>
      </c>
      <c r="F766" s="1" t="b">
        <v>0</v>
      </c>
      <c r="H766" s="29"/>
      <c r="I766" s="29"/>
      <c r="J766" s="29"/>
      <c r="K766" s="10"/>
      <c r="L766" s="1"/>
      <c r="M766" s="1" t="b">
        <v>0</v>
      </c>
      <c r="N766" s="1"/>
      <c r="O766" s="1" t="b">
        <v>0</v>
      </c>
      <c r="P766" s="10"/>
    </row>
    <row r="767" spans="1:16">
      <c r="A767" s="29" t="str">
        <f t="shared" si="3"/>
        <v/>
      </c>
      <c r="B767" s="30"/>
      <c r="C767" s="30" t="str">
        <f>IFERROR(VLOOKUP($B767,'Router Tracking'!A767:H1764,7,FALSE), "")</f>
        <v/>
      </c>
      <c r="D767" s="30" t="str">
        <f>IFERROR(VLOOKUP($B767,'Router Tracking'!$A$3:$H$1000,6,FALSE), "")</f>
        <v/>
      </c>
      <c r="E767" s="30" t="str">
        <f>IFERROR(VLOOKUP($B767,'Router Tracking'!$A$3:$H$1000,4,FALSE), "")</f>
        <v/>
      </c>
      <c r="F767" s="1" t="b">
        <v>0</v>
      </c>
      <c r="H767" s="29"/>
      <c r="I767" s="29"/>
      <c r="J767" s="29"/>
      <c r="K767" s="10"/>
      <c r="L767" s="1"/>
      <c r="M767" s="1" t="b">
        <v>0</v>
      </c>
      <c r="N767" s="1"/>
      <c r="O767" s="1" t="b">
        <v>0</v>
      </c>
      <c r="P767" s="10"/>
    </row>
    <row r="768" spans="1:16">
      <c r="A768" s="29" t="str">
        <f t="shared" ref="A768:A1002" si="4">IF(B768&lt;&gt;"","Router","")</f>
        <v/>
      </c>
      <c r="B768" s="30"/>
      <c r="C768" s="30" t="str">
        <f>IFERROR(VLOOKUP($B768,'Router Tracking'!A768:H1765,7,FALSE), "")</f>
        <v/>
      </c>
      <c r="D768" s="30" t="str">
        <f>IFERROR(VLOOKUP($B768,'Router Tracking'!$A$3:$H$1000,6,FALSE), "")</f>
        <v/>
      </c>
      <c r="E768" s="30" t="str">
        <f>IFERROR(VLOOKUP($B768,'Router Tracking'!$A$3:$H$1000,4,FALSE), "")</f>
        <v/>
      </c>
      <c r="F768" s="1" t="b">
        <v>0</v>
      </c>
      <c r="H768" s="29"/>
      <c r="I768" s="29"/>
      <c r="J768" s="29"/>
      <c r="K768" s="10"/>
      <c r="L768" s="1"/>
      <c r="M768" s="1" t="b">
        <v>0</v>
      </c>
      <c r="N768" s="1"/>
      <c r="O768" s="1" t="b">
        <v>0</v>
      </c>
      <c r="P768" s="10"/>
    </row>
    <row r="769" spans="1:16">
      <c r="A769" s="29" t="str">
        <f t="shared" si="4"/>
        <v/>
      </c>
      <c r="B769" s="30"/>
      <c r="C769" s="30" t="str">
        <f>IFERROR(VLOOKUP($B769,'Router Tracking'!A769:H1766,7,FALSE), "")</f>
        <v/>
      </c>
      <c r="D769" s="30" t="str">
        <f>IFERROR(VLOOKUP($B769,'Router Tracking'!$A$3:$H$1000,6,FALSE), "")</f>
        <v/>
      </c>
      <c r="E769" s="30" t="str">
        <f>IFERROR(VLOOKUP($B769,'Router Tracking'!$A$3:$H$1000,4,FALSE), "")</f>
        <v/>
      </c>
      <c r="F769" s="1" t="b">
        <v>0</v>
      </c>
      <c r="H769" s="29"/>
      <c r="I769" s="29"/>
      <c r="J769" s="29"/>
      <c r="K769" s="10"/>
      <c r="L769" s="1"/>
      <c r="M769" s="1" t="b">
        <v>0</v>
      </c>
      <c r="N769" s="1"/>
      <c r="O769" s="1" t="b">
        <v>0</v>
      </c>
      <c r="P769" s="10"/>
    </row>
    <row r="770" spans="1:16">
      <c r="A770" s="29" t="str">
        <f t="shared" si="4"/>
        <v/>
      </c>
      <c r="B770" s="30"/>
      <c r="C770" s="30" t="str">
        <f>IFERROR(VLOOKUP($B770,'Router Tracking'!A770:H1767,7,FALSE), "")</f>
        <v/>
      </c>
      <c r="D770" s="30" t="str">
        <f>IFERROR(VLOOKUP($B770,'Router Tracking'!$A$3:$H$1000,6,FALSE), "")</f>
        <v/>
      </c>
      <c r="E770" s="30" t="str">
        <f>IFERROR(VLOOKUP($B770,'Router Tracking'!$A$3:$H$1000,4,FALSE), "")</f>
        <v/>
      </c>
      <c r="F770" s="1" t="b">
        <v>0</v>
      </c>
      <c r="H770" s="29"/>
      <c r="I770" s="29"/>
      <c r="J770" s="29"/>
      <c r="K770" s="10"/>
      <c r="L770" s="1"/>
      <c r="M770" s="1" t="b">
        <v>0</v>
      </c>
      <c r="N770" s="1"/>
      <c r="O770" s="1" t="b">
        <v>0</v>
      </c>
      <c r="P770" s="10"/>
    </row>
    <row r="771" spans="1:16">
      <c r="A771" s="29" t="str">
        <f t="shared" si="4"/>
        <v/>
      </c>
      <c r="B771" s="30"/>
      <c r="C771" s="30" t="str">
        <f>IFERROR(VLOOKUP($B771,'Router Tracking'!A771:H1768,7,FALSE), "")</f>
        <v/>
      </c>
      <c r="D771" s="30" t="str">
        <f>IFERROR(VLOOKUP($B771,'Router Tracking'!$A$3:$H$1000,6,FALSE), "")</f>
        <v/>
      </c>
      <c r="E771" s="30" t="str">
        <f>IFERROR(VLOOKUP($B771,'Router Tracking'!$A$3:$H$1000,4,FALSE), "")</f>
        <v/>
      </c>
      <c r="F771" s="1" t="b">
        <v>0</v>
      </c>
      <c r="H771" s="29"/>
      <c r="I771" s="29"/>
      <c r="J771" s="29"/>
      <c r="K771" s="10"/>
      <c r="L771" s="1"/>
      <c r="M771" s="1" t="b">
        <v>0</v>
      </c>
      <c r="N771" s="1"/>
      <c r="O771" s="1" t="b">
        <v>0</v>
      </c>
      <c r="P771" s="10"/>
    </row>
    <row r="772" spans="1:16">
      <c r="A772" s="29" t="str">
        <f t="shared" si="4"/>
        <v/>
      </c>
      <c r="B772" s="30"/>
      <c r="C772" s="30" t="str">
        <f>IFERROR(VLOOKUP($B772,'Router Tracking'!A772:H1769,7,FALSE), "")</f>
        <v/>
      </c>
      <c r="D772" s="30" t="str">
        <f>IFERROR(VLOOKUP($B772,'Router Tracking'!$A$3:$H$1000,6,FALSE), "")</f>
        <v/>
      </c>
      <c r="E772" s="30" t="str">
        <f>IFERROR(VLOOKUP($B772,'Router Tracking'!$A$3:$H$1000,4,FALSE), "")</f>
        <v/>
      </c>
      <c r="F772" s="1" t="b">
        <v>0</v>
      </c>
      <c r="H772" s="29"/>
      <c r="I772" s="29"/>
      <c r="J772" s="29"/>
      <c r="K772" s="10"/>
      <c r="L772" s="1"/>
      <c r="M772" s="1" t="b">
        <v>0</v>
      </c>
      <c r="N772" s="1"/>
      <c r="O772" s="1" t="b">
        <v>0</v>
      </c>
      <c r="P772" s="10"/>
    </row>
    <row r="773" spans="1:16">
      <c r="A773" s="29" t="str">
        <f t="shared" si="4"/>
        <v/>
      </c>
      <c r="B773" s="30"/>
      <c r="C773" s="30" t="str">
        <f>IFERROR(VLOOKUP($B773,'Router Tracking'!A773:H1770,7,FALSE), "")</f>
        <v/>
      </c>
      <c r="D773" s="30" t="str">
        <f>IFERROR(VLOOKUP($B773,'Router Tracking'!$A$3:$H$1000,6,FALSE), "")</f>
        <v/>
      </c>
      <c r="E773" s="30" t="str">
        <f>IFERROR(VLOOKUP($B773,'Router Tracking'!$A$3:$H$1000,4,FALSE), "")</f>
        <v/>
      </c>
      <c r="F773" s="1" t="b">
        <v>0</v>
      </c>
      <c r="H773" s="29"/>
      <c r="I773" s="29"/>
      <c r="J773" s="29"/>
      <c r="K773" s="10"/>
      <c r="L773" s="1"/>
      <c r="M773" s="1" t="b">
        <v>0</v>
      </c>
      <c r="N773" s="1"/>
      <c r="O773" s="1" t="b">
        <v>0</v>
      </c>
      <c r="P773" s="10"/>
    </row>
    <row r="774" spans="1:16">
      <c r="A774" s="29" t="str">
        <f t="shared" si="4"/>
        <v/>
      </c>
      <c r="B774" s="30"/>
      <c r="C774" s="30" t="str">
        <f>IFERROR(VLOOKUP($B774,'Router Tracking'!A774:H1771,7,FALSE), "")</f>
        <v/>
      </c>
      <c r="D774" s="30" t="str">
        <f>IFERROR(VLOOKUP($B774,'Router Tracking'!$A$3:$H$1000,6,FALSE), "")</f>
        <v/>
      </c>
      <c r="E774" s="30" t="str">
        <f>IFERROR(VLOOKUP($B774,'Router Tracking'!$A$3:$H$1000,4,FALSE), "")</f>
        <v/>
      </c>
      <c r="F774" s="1" t="b">
        <v>0</v>
      </c>
      <c r="H774" s="29"/>
      <c r="I774" s="29"/>
      <c r="J774" s="29"/>
      <c r="K774" s="10"/>
      <c r="L774" s="1"/>
      <c r="M774" s="1" t="b">
        <v>0</v>
      </c>
      <c r="N774" s="1"/>
      <c r="O774" s="1" t="b">
        <v>0</v>
      </c>
      <c r="P774" s="10"/>
    </row>
    <row r="775" spans="1:16">
      <c r="A775" s="29" t="str">
        <f t="shared" si="4"/>
        <v/>
      </c>
      <c r="B775" s="30"/>
      <c r="C775" s="30" t="str">
        <f>IFERROR(VLOOKUP($B775,'Router Tracking'!A775:H1772,7,FALSE), "")</f>
        <v/>
      </c>
      <c r="D775" s="30" t="str">
        <f>IFERROR(VLOOKUP($B775,'Router Tracking'!$A$3:$H$1000,6,FALSE), "")</f>
        <v/>
      </c>
      <c r="E775" s="30" t="str">
        <f>IFERROR(VLOOKUP($B775,'Router Tracking'!$A$3:$H$1000,4,FALSE), "")</f>
        <v/>
      </c>
      <c r="F775" s="1" t="b">
        <v>0</v>
      </c>
      <c r="H775" s="29"/>
      <c r="I775" s="29"/>
      <c r="J775" s="29"/>
      <c r="K775" s="10"/>
      <c r="L775" s="1"/>
      <c r="M775" s="1" t="b">
        <v>0</v>
      </c>
      <c r="N775" s="1"/>
      <c r="O775" s="1" t="b">
        <v>0</v>
      </c>
      <c r="P775" s="10"/>
    </row>
    <row r="776" spans="1:16">
      <c r="A776" s="29" t="str">
        <f t="shared" si="4"/>
        <v/>
      </c>
      <c r="B776" s="30"/>
      <c r="C776" s="30" t="str">
        <f>IFERROR(VLOOKUP($B776,'Router Tracking'!A776:H1773,7,FALSE), "")</f>
        <v/>
      </c>
      <c r="D776" s="30" t="str">
        <f>IFERROR(VLOOKUP($B776,'Router Tracking'!$A$3:$H$1000,6,FALSE), "")</f>
        <v/>
      </c>
      <c r="E776" s="30" t="str">
        <f>IFERROR(VLOOKUP($B776,'Router Tracking'!$A$3:$H$1000,4,FALSE), "")</f>
        <v/>
      </c>
      <c r="F776" s="1" t="b">
        <v>0</v>
      </c>
      <c r="H776" s="29"/>
      <c r="I776" s="29"/>
      <c r="J776" s="29"/>
      <c r="K776" s="10"/>
      <c r="L776" s="1"/>
      <c r="M776" s="1" t="b">
        <v>0</v>
      </c>
      <c r="N776" s="1"/>
      <c r="O776" s="1" t="b">
        <v>0</v>
      </c>
      <c r="P776" s="10"/>
    </row>
    <row r="777" spans="1:16">
      <c r="A777" s="29" t="str">
        <f t="shared" si="4"/>
        <v/>
      </c>
      <c r="B777" s="30"/>
      <c r="C777" s="30" t="str">
        <f>IFERROR(VLOOKUP($B777,'Router Tracking'!A777:H1774,7,FALSE), "")</f>
        <v/>
      </c>
      <c r="D777" s="30" t="str">
        <f>IFERROR(VLOOKUP($B777,'Router Tracking'!$A$3:$H$1000,6,FALSE), "")</f>
        <v/>
      </c>
      <c r="E777" s="30" t="str">
        <f>IFERROR(VLOOKUP($B777,'Router Tracking'!$A$3:$H$1000,4,FALSE), "")</f>
        <v/>
      </c>
      <c r="F777" s="1" t="b">
        <v>0</v>
      </c>
      <c r="H777" s="29"/>
      <c r="I777" s="29"/>
      <c r="J777" s="29"/>
      <c r="K777" s="10"/>
      <c r="L777" s="1"/>
      <c r="M777" s="1" t="b">
        <v>0</v>
      </c>
      <c r="N777" s="1"/>
      <c r="O777" s="1" t="b">
        <v>0</v>
      </c>
      <c r="P777" s="10"/>
    </row>
    <row r="778" spans="1:16">
      <c r="A778" s="29" t="str">
        <f t="shared" si="4"/>
        <v/>
      </c>
      <c r="B778" s="30"/>
      <c r="C778" s="30" t="str">
        <f>IFERROR(VLOOKUP($B778,'Router Tracking'!A778:H1775,7,FALSE), "")</f>
        <v/>
      </c>
      <c r="D778" s="30" t="str">
        <f>IFERROR(VLOOKUP($B778,'Router Tracking'!$A$3:$H$1000,6,FALSE), "")</f>
        <v/>
      </c>
      <c r="E778" s="30" t="str">
        <f>IFERROR(VLOOKUP($B778,'Router Tracking'!$A$3:$H$1000,4,FALSE), "")</f>
        <v/>
      </c>
      <c r="F778" s="1" t="b">
        <v>0</v>
      </c>
      <c r="H778" s="29"/>
      <c r="I778" s="29"/>
      <c r="J778" s="29"/>
      <c r="K778" s="10"/>
      <c r="L778" s="1"/>
      <c r="M778" s="1" t="b">
        <v>0</v>
      </c>
      <c r="N778" s="1"/>
      <c r="O778" s="1" t="b">
        <v>0</v>
      </c>
      <c r="P778" s="10"/>
    </row>
    <row r="779" spans="1:16">
      <c r="A779" s="29" t="str">
        <f t="shared" si="4"/>
        <v/>
      </c>
      <c r="B779" s="30"/>
      <c r="C779" s="30" t="str">
        <f>IFERROR(VLOOKUP($B779,'Router Tracking'!A779:H1776,7,FALSE), "")</f>
        <v/>
      </c>
      <c r="D779" s="30" t="str">
        <f>IFERROR(VLOOKUP($B779,'Router Tracking'!$A$3:$H$1000,6,FALSE), "")</f>
        <v/>
      </c>
      <c r="E779" s="30" t="str">
        <f>IFERROR(VLOOKUP($B779,'Router Tracking'!$A$3:$H$1000,4,FALSE), "")</f>
        <v/>
      </c>
      <c r="F779" s="1" t="b">
        <v>0</v>
      </c>
      <c r="H779" s="29"/>
      <c r="I779" s="29"/>
      <c r="J779" s="29"/>
      <c r="K779" s="10"/>
      <c r="L779" s="1"/>
      <c r="M779" s="1" t="b">
        <v>0</v>
      </c>
      <c r="N779" s="1"/>
      <c r="O779" s="1" t="b">
        <v>0</v>
      </c>
      <c r="P779" s="10"/>
    </row>
    <row r="780" spans="1:16">
      <c r="A780" s="29" t="str">
        <f t="shared" si="4"/>
        <v/>
      </c>
      <c r="B780" s="30"/>
      <c r="C780" s="30" t="str">
        <f>IFERROR(VLOOKUP($B780,'Router Tracking'!A780:H1777,7,FALSE), "")</f>
        <v/>
      </c>
      <c r="D780" s="30" t="str">
        <f>IFERROR(VLOOKUP($B780,'Router Tracking'!$A$3:$H$1000,6,FALSE), "")</f>
        <v/>
      </c>
      <c r="E780" s="30" t="str">
        <f>IFERROR(VLOOKUP($B780,'Router Tracking'!$A$3:$H$1000,4,FALSE), "")</f>
        <v/>
      </c>
      <c r="F780" s="1" t="b">
        <v>0</v>
      </c>
      <c r="H780" s="29"/>
      <c r="I780" s="29"/>
      <c r="J780" s="29"/>
      <c r="K780" s="10"/>
      <c r="L780" s="1"/>
      <c r="M780" s="1" t="b">
        <v>0</v>
      </c>
      <c r="N780" s="1"/>
      <c r="O780" s="1" t="b">
        <v>0</v>
      </c>
      <c r="P780" s="10"/>
    </row>
    <row r="781" spans="1:16">
      <c r="A781" s="29" t="str">
        <f t="shared" si="4"/>
        <v/>
      </c>
      <c r="B781" s="30"/>
      <c r="C781" s="30" t="str">
        <f>IFERROR(VLOOKUP($B781,'Router Tracking'!A781:H1778,7,FALSE), "")</f>
        <v/>
      </c>
      <c r="D781" s="30" t="str">
        <f>IFERROR(VLOOKUP($B781,'Router Tracking'!$A$3:$H$1000,6,FALSE), "")</f>
        <v/>
      </c>
      <c r="E781" s="30" t="str">
        <f>IFERROR(VLOOKUP($B781,'Router Tracking'!$A$3:$H$1000,4,FALSE), "")</f>
        <v/>
      </c>
      <c r="F781" s="1" t="b">
        <v>0</v>
      </c>
      <c r="H781" s="29"/>
      <c r="I781" s="29"/>
      <c r="J781" s="29"/>
      <c r="K781" s="10"/>
      <c r="L781" s="1"/>
      <c r="M781" s="1" t="b">
        <v>0</v>
      </c>
      <c r="N781" s="1"/>
      <c r="O781" s="1" t="b">
        <v>0</v>
      </c>
      <c r="P781" s="10"/>
    </row>
    <row r="782" spans="1:16">
      <c r="A782" s="29" t="str">
        <f t="shared" si="4"/>
        <v/>
      </c>
      <c r="B782" s="30"/>
      <c r="C782" s="30" t="str">
        <f>IFERROR(VLOOKUP($B782,'Router Tracking'!A782:H1779,7,FALSE), "")</f>
        <v/>
      </c>
      <c r="D782" s="30" t="str">
        <f>IFERROR(VLOOKUP($B782,'Router Tracking'!$A$3:$H$1000,6,FALSE), "")</f>
        <v/>
      </c>
      <c r="E782" s="30" t="str">
        <f>IFERROR(VLOOKUP($B782,'Router Tracking'!$A$3:$H$1000,4,FALSE), "")</f>
        <v/>
      </c>
      <c r="F782" s="1" t="b">
        <v>0</v>
      </c>
      <c r="H782" s="29"/>
      <c r="I782" s="29"/>
      <c r="J782" s="29"/>
      <c r="K782" s="10"/>
      <c r="L782" s="1"/>
      <c r="M782" s="1" t="b">
        <v>0</v>
      </c>
      <c r="N782" s="1"/>
      <c r="O782" s="1" t="b">
        <v>0</v>
      </c>
      <c r="P782" s="10"/>
    </row>
    <row r="783" spans="1:16">
      <c r="A783" s="29" t="str">
        <f t="shared" si="4"/>
        <v/>
      </c>
      <c r="B783" s="30"/>
      <c r="C783" s="30" t="str">
        <f>IFERROR(VLOOKUP($B783,'Router Tracking'!A783:H1780,7,FALSE), "")</f>
        <v/>
      </c>
      <c r="D783" s="30" t="str">
        <f>IFERROR(VLOOKUP($B783,'Router Tracking'!$A$3:$H$1000,6,FALSE), "")</f>
        <v/>
      </c>
      <c r="E783" s="30" t="str">
        <f>IFERROR(VLOOKUP($B783,'Router Tracking'!$A$3:$H$1000,4,FALSE), "")</f>
        <v/>
      </c>
      <c r="F783" s="1" t="b">
        <v>0</v>
      </c>
      <c r="H783" s="29"/>
      <c r="I783" s="29"/>
      <c r="J783" s="29"/>
      <c r="K783" s="10"/>
      <c r="L783" s="1"/>
      <c r="M783" s="1" t="b">
        <v>0</v>
      </c>
      <c r="N783" s="1"/>
      <c r="O783" s="1" t="b">
        <v>0</v>
      </c>
      <c r="P783" s="10"/>
    </row>
    <row r="784" spans="1:16">
      <c r="A784" s="29" t="str">
        <f t="shared" si="4"/>
        <v/>
      </c>
      <c r="B784" s="30"/>
      <c r="C784" s="30" t="str">
        <f>IFERROR(VLOOKUP($B784,'Router Tracking'!A784:H1781,7,FALSE), "")</f>
        <v/>
      </c>
      <c r="D784" s="30" t="str">
        <f>IFERROR(VLOOKUP($B784,'Router Tracking'!$A$3:$H$1000,6,FALSE), "")</f>
        <v/>
      </c>
      <c r="E784" s="30" t="str">
        <f>IFERROR(VLOOKUP($B784,'Router Tracking'!$A$3:$H$1000,4,FALSE), "")</f>
        <v/>
      </c>
      <c r="F784" s="1" t="b">
        <v>0</v>
      </c>
      <c r="H784" s="29"/>
      <c r="I784" s="29"/>
      <c r="J784" s="29"/>
      <c r="K784" s="10"/>
      <c r="L784" s="1"/>
      <c r="M784" s="1" t="b">
        <v>0</v>
      </c>
      <c r="N784" s="1"/>
      <c r="O784" s="1" t="b">
        <v>0</v>
      </c>
      <c r="P784" s="10"/>
    </row>
    <row r="785" spans="1:16">
      <c r="A785" s="29" t="str">
        <f t="shared" si="4"/>
        <v/>
      </c>
      <c r="B785" s="30"/>
      <c r="C785" s="30" t="str">
        <f>IFERROR(VLOOKUP($B785,'Router Tracking'!A785:H1782,7,FALSE), "")</f>
        <v/>
      </c>
      <c r="D785" s="30" t="str">
        <f>IFERROR(VLOOKUP($B785,'Router Tracking'!$A$3:$H$1000,6,FALSE), "")</f>
        <v/>
      </c>
      <c r="E785" s="30" t="str">
        <f>IFERROR(VLOOKUP($B785,'Router Tracking'!$A$3:$H$1000,4,FALSE), "")</f>
        <v/>
      </c>
      <c r="F785" s="1" t="b">
        <v>0</v>
      </c>
      <c r="H785" s="29"/>
      <c r="I785" s="29"/>
      <c r="J785" s="29"/>
      <c r="K785" s="10"/>
      <c r="L785" s="1"/>
      <c r="M785" s="1" t="b">
        <v>0</v>
      </c>
      <c r="N785" s="1"/>
      <c r="O785" s="1" t="b">
        <v>0</v>
      </c>
      <c r="P785" s="10"/>
    </row>
    <row r="786" spans="1:16">
      <c r="A786" s="29" t="str">
        <f t="shared" si="4"/>
        <v/>
      </c>
      <c r="B786" s="30"/>
      <c r="C786" s="30" t="str">
        <f>IFERROR(VLOOKUP($B786,'Router Tracking'!A786:H1783,7,FALSE), "")</f>
        <v/>
      </c>
      <c r="D786" s="30" t="str">
        <f>IFERROR(VLOOKUP($B786,'Router Tracking'!$A$3:$H$1000,6,FALSE), "")</f>
        <v/>
      </c>
      <c r="E786" s="30" t="str">
        <f>IFERROR(VLOOKUP($B786,'Router Tracking'!$A$3:$H$1000,4,FALSE), "")</f>
        <v/>
      </c>
      <c r="F786" s="1" t="b">
        <v>0</v>
      </c>
      <c r="H786" s="29"/>
      <c r="I786" s="29"/>
      <c r="J786" s="29"/>
      <c r="K786" s="10"/>
      <c r="L786" s="1"/>
      <c r="M786" s="1" t="b">
        <v>0</v>
      </c>
      <c r="N786" s="1"/>
      <c r="O786" s="1" t="b">
        <v>0</v>
      </c>
      <c r="P786" s="10"/>
    </row>
    <row r="787" spans="1:16">
      <c r="A787" s="29" t="str">
        <f t="shared" si="4"/>
        <v/>
      </c>
      <c r="B787" s="30"/>
      <c r="C787" s="30" t="str">
        <f>IFERROR(VLOOKUP($B787,'Router Tracking'!A787:H1784,7,FALSE), "")</f>
        <v/>
      </c>
      <c r="D787" s="30" t="str">
        <f>IFERROR(VLOOKUP($B787,'Router Tracking'!$A$3:$H$1000,6,FALSE), "")</f>
        <v/>
      </c>
      <c r="E787" s="30" t="str">
        <f>IFERROR(VLOOKUP($B787,'Router Tracking'!$A$3:$H$1000,4,FALSE), "")</f>
        <v/>
      </c>
      <c r="F787" s="1" t="b">
        <v>0</v>
      </c>
      <c r="H787" s="29"/>
      <c r="I787" s="29"/>
      <c r="J787" s="29"/>
      <c r="K787" s="10"/>
      <c r="L787" s="1"/>
      <c r="M787" s="1" t="b">
        <v>0</v>
      </c>
      <c r="N787" s="1"/>
      <c r="O787" s="1" t="b">
        <v>0</v>
      </c>
      <c r="P787" s="10"/>
    </row>
    <row r="788" spans="1:16">
      <c r="A788" s="29" t="str">
        <f t="shared" si="4"/>
        <v/>
      </c>
      <c r="B788" s="30"/>
      <c r="C788" s="30" t="str">
        <f>IFERROR(VLOOKUP($B788,'Router Tracking'!A788:H1785,7,FALSE), "")</f>
        <v/>
      </c>
      <c r="D788" s="30" t="str">
        <f>IFERROR(VLOOKUP($B788,'Router Tracking'!$A$3:$H$1000,6,FALSE), "")</f>
        <v/>
      </c>
      <c r="E788" s="30" t="str">
        <f>IFERROR(VLOOKUP($B788,'Router Tracking'!$A$3:$H$1000,4,FALSE), "")</f>
        <v/>
      </c>
      <c r="F788" s="1" t="b">
        <v>0</v>
      </c>
      <c r="H788" s="29"/>
      <c r="I788" s="29"/>
      <c r="J788" s="29"/>
      <c r="K788" s="10"/>
      <c r="L788" s="1"/>
      <c r="M788" s="1" t="b">
        <v>0</v>
      </c>
      <c r="N788" s="1"/>
      <c r="O788" s="1" t="b">
        <v>0</v>
      </c>
      <c r="P788" s="10"/>
    </row>
    <row r="789" spans="1:16">
      <c r="A789" s="29" t="str">
        <f t="shared" si="4"/>
        <v/>
      </c>
      <c r="B789" s="30"/>
      <c r="C789" s="30" t="str">
        <f>IFERROR(VLOOKUP($B789,'Router Tracking'!A789:H1786,7,FALSE), "")</f>
        <v/>
      </c>
      <c r="D789" s="30" t="str">
        <f>IFERROR(VLOOKUP($B789,'Router Tracking'!$A$3:$H$1000,6,FALSE), "")</f>
        <v/>
      </c>
      <c r="E789" s="30" t="str">
        <f>IFERROR(VLOOKUP($B789,'Router Tracking'!$A$3:$H$1000,4,FALSE), "")</f>
        <v/>
      </c>
      <c r="F789" s="1" t="b">
        <v>0</v>
      </c>
      <c r="H789" s="29"/>
      <c r="I789" s="29"/>
      <c r="J789" s="29"/>
      <c r="K789" s="10"/>
      <c r="L789" s="1"/>
      <c r="M789" s="1" t="b">
        <v>0</v>
      </c>
      <c r="N789" s="1"/>
      <c r="O789" s="1" t="b">
        <v>0</v>
      </c>
      <c r="P789" s="10"/>
    </row>
    <row r="790" spans="1:16">
      <c r="A790" s="29" t="str">
        <f t="shared" si="4"/>
        <v/>
      </c>
      <c r="B790" s="30"/>
      <c r="C790" s="30" t="str">
        <f>IFERROR(VLOOKUP($B790,'Router Tracking'!A790:H1787,7,FALSE), "")</f>
        <v/>
      </c>
      <c r="D790" s="30" t="str">
        <f>IFERROR(VLOOKUP($B790,'Router Tracking'!$A$3:$H$1000,6,FALSE), "")</f>
        <v/>
      </c>
      <c r="E790" s="30" t="str">
        <f>IFERROR(VLOOKUP($B790,'Router Tracking'!$A$3:$H$1000,4,FALSE), "")</f>
        <v/>
      </c>
      <c r="F790" s="1" t="b">
        <v>0</v>
      </c>
      <c r="H790" s="29"/>
      <c r="I790" s="29"/>
      <c r="J790" s="29"/>
      <c r="K790" s="10"/>
      <c r="L790" s="1"/>
      <c r="M790" s="1" t="b">
        <v>0</v>
      </c>
      <c r="N790" s="1"/>
      <c r="O790" s="1" t="b">
        <v>0</v>
      </c>
      <c r="P790" s="10"/>
    </row>
    <row r="791" spans="1:16">
      <c r="A791" s="29" t="str">
        <f t="shared" si="4"/>
        <v/>
      </c>
      <c r="B791" s="30"/>
      <c r="C791" s="30" t="str">
        <f>IFERROR(VLOOKUP($B791,'Router Tracking'!A791:H1788,7,FALSE), "")</f>
        <v/>
      </c>
      <c r="D791" s="30" t="str">
        <f>IFERROR(VLOOKUP($B791,'Router Tracking'!$A$3:$H$1000,6,FALSE), "")</f>
        <v/>
      </c>
      <c r="E791" s="30" t="str">
        <f>IFERROR(VLOOKUP($B791,'Router Tracking'!$A$3:$H$1000,4,FALSE), "")</f>
        <v/>
      </c>
      <c r="F791" s="1" t="b">
        <v>0</v>
      </c>
      <c r="H791" s="29"/>
      <c r="I791" s="29"/>
      <c r="J791" s="29"/>
      <c r="K791" s="10"/>
      <c r="L791" s="1"/>
      <c r="M791" s="1" t="b">
        <v>0</v>
      </c>
      <c r="N791" s="1"/>
      <c r="O791" s="1" t="b">
        <v>0</v>
      </c>
      <c r="P791" s="10"/>
    </row>
    <row r="792" spans="1:16">
      <c r="A792" s="29" t="str">
        <f t="shared" si="4"/>
        <v/>
      </c>
      <c r="B792" s="30"/>
      <c r="C792" s="30" t="str">
        <f>IFERROR(VLOOKUP($B792,'Router Tracking'!A792:H1789,7,FALSE), "")</f>
        <v/>
      </c>
      <c r="D792" s="30" t="str">
        <f>IFERROR(VLOOKUP($B792,'Router Tracking'!$A$3:$H$1000,6,FALSE), "")</f>
        <v/>
      </c>
      <c r="E792" s="30" t="str">
        <f>IFERROR(VLOOKUP($B792,'Router Tracking'!$A$3:$H$1000,4,FALSE), "")</f>
        <v/>
      </c>
      <c r="F792" s="1" t="b">
        <v>0</v>
      </c>
      <c r="H792" s="29"/>
      <c r="I792" s="29"/>
      <c r="J792" s="29"/>
      <c r="K792" s="10"/>
      <c r="L792" s="1"/>
      <c r="M792" s="1" t="b">
        <v>0</v>
      </c>
      <c r="N792" s="1"/>
      <c r="O792" s="1" t="b">
        <v>0</v>
      </c>
      <c r="P792" s="10"/>
    </row>
    <row r="793" spans="1:16">
      <c r="A793" s="29" t="str">
        <f t="shared" si="4"/>
        <v/>
      </c>
      <c r="B793" s="30"/>
      <c r="C793" s="30" t="str">
        <f>IFERROR(VLOOKUP($B793,'Router Tracking'!A793:H1790,7,FALSE), "")</f>
        <v/>
      </c>
      <c r="D793" s="30" t="str">
        <f>IFERROR(VLOOKUP($B793,'Router Tracking'!$A$3:$H$1000,6,FALSE), "")</f>
        <v/>
      </c>
      <c r="E793" s="30" t="str">
        <f>IFERROR(VLOOKUP($B793,'Router Tracking'!$A$3:$H$1000,4,FALSE), "")</f>
        <v/>
      </c>
      <c r="F793" s="1" t="b">
        <v>0</v>
      </c>
      <c r="H793" s="29"/>
      <c r="I793" s="29"/>
      <c r="J793" s="29"/>
      <c r="K793" s="10"/>
      <c r="L793" s="1"/>
      <c r="M793" s="1" t="b">
        <v>0</v>
      </c>
      <c r="N793" s="1"/>
      <c r="O793" s="1" t="b">
        <v>0</v>
      </c>
      <c r="P793" s="10"/>
    </row>
    <row r="794" spans="1:16">
      <c r="A794" s="29" t="str">
        <f t="shared" si="4"/>
        <v/>
      </c>
      <c r="B794" s="30"/>
      <c r="C794" s="30" t="str">
        <f>IFERROR(VLOOKUP($B794,'Router Tracking'!A794:H1791,7,FALSE), "")</f>
        <v/>
      </c>
      <c r="D794" s="30" t="str">
        <f>IFERROR(VLOOKUP($B794,'Router Tracking'!$A$3:$H$1000,6,FALSE), "")</f>
        <v/>
      </c>
      <c r="E794" s="30" t="str">
        <f>IFERROR(VLOOKUP($B794,'Router Tracking'!$A$3:$H$1000,4,FALSE), "")</f>
        <v/>
      </c>
      <c r="F794" s="1" t="b">
        <v>0</v>
      </c>
      <c r="H794" s="29"/>
      <c r="I794" s="29"/>
      <c r="J794" s="29"/>
      <c r="K794" s="10"/>
      <c r="L794" s="1"/>
      <c r="M794" s="1" t="b">
        <v>0</v>
      </c>
      <c r="N794" s="1"/>
      <c r="O794" s="1" t="b">
        <v>0</v>
      </c>
      <c r="P794" s="10"/>
    </row>
    <row r="795" spans="1:16">
      <c r="A795" s="29" t="str">
        <f t="shared" si="4"/>
        <v/>
      </c>
      <c r="B795" s="30"/>
      <c r="C795" s="30" t="str">
        <f>IFERROR(VLOOKUP($B795,'Router Tracking'!A795:H1792,7,FALSE), "")</f>
        <v/>
      </c>
      <c r="D795" s="30" t="str">
        <f>IFERROR(VLOOKUP($B795,'Router Tracking'!$A$3:$H$1000,6,FALSE), "")</f>
        <v/>
      </c>
      <c r="E795" s="30" t="str">
        <f>IFERROR(VLOOKUP($B795,'Router Tracking'!$A$3:$H$1000,4,FALSE), "")</f>
        <v/>
      </c>
      <c r="F795" s="1" t="b">
        <v>0</v>
      </c>
      <c r="H795" s="29"/>
      <c r="I795" s="29"/>
      <c r="J795" s="29"/>
      <c r="K795" s="10"/>
      <c r="L795" s="1"/>
      <c r="M795" s="1" t="b">
        <v>0</v>
      </c>
      <c r="N795" s="1"/>
      <c r="O795" s="1" t="b">
        <v>0</v>
      </c>
      <c r="P795" s="10"/>
    </row>
    <row r="796" spans="1:16">
      <c r="A796" s="29" t="str">
        <f t="shared" si="4"/>
        <v/>
      </c>
      <c r="B796" s="30"/>
      <c r="C796" s="30" t="str">
        <f>IFERROR(VLOOKUP($B796,'Router Tracking'!A796:H1793,7,FALSE), "")</f>
        <v/>
      </c>
      <c r="D796" s="30" t="str">
        <f>IFERROR(VLOOKUP($B796,'Router Tracking'!$A$3:$H$1000,6,FALSE), "")</f>
        <v/>
      </c>
      <c r="E796" s="30" t="str">
        <f>IFERROR(VLOOKUP($B796,'Router Tracking'!$A$3:$H$1000,4,FALSE), "")</f>
        <v/>
      </c>
      <c r="F796" s="1" t="b">
        <v>0</v>
      </c>
      <c r="H796" s="29"/>
      <c r="I796" s="29"/>
      <c r="J796" s="29"/>
      <c r="K796" s="10"/>
      <c r="L796" s="1"/>
      <c r="M796" s="1" t="b">
        <v>0</v>
      </c>
      <c r="N796" s="1"/>
      <c r="O796" s="1" t="b">
        <v>0</v>
      </c>
      <c r="P796" s="10"/>
    </row>
    <row r="797" spans="1:16">
      <c r="A797" s="29" t="str">
        <f t="shared" si="4"/>
        <v/>
      </c>
      <c r="B797" s="30"/>
      <c r="C797" s="30" t="str">
        <f>IFERROR(VLOOKUP($B797,'Router Tracking'!A797:H1794,7,FALSE), "")</f>
        <v/>
      </c>
      <c r="D797" s="30" t="str">
        <f>IFERROR(VLOOKUP($B797,'Router Tracking'!$A$3:$H$1000,6,FALSE), "")</f>
        <v/>
      </c>
      <c r="E797" s="30" t="str">
        <f>IFERROR(VLOOKUP($B797,'Router Tracking'!$A$3:$H$1000,4,FALSE), "")</f>
        <v/>
      </c>
      <c r="F797" s="1" t="b">
        <v>0</v>
      </c>
      <c r="H797" s="29"/>
      <c r="I797" s="29"/>
      <c r="J797" s="29"/>
      <c r="K797" s="10"/>
      <c r="L797" s="1"/>
      <c r="M797" s="1" t="b">
        <v>0</v>
      </c>
      <c r="N797" s="1"/>
      <c r="O797" s="1" t="b">
        <v>0</v>
      </c>
      <c r="P797" s="10"/>
    </row>
    <row r="798" spans="1:16">
      <c r="A798" s="29" t="str">
        <f t="shared" si="4"/>
        <v/>
      </c>
      <c r="B798" s="30"/>
      <c r="C798" s="30" t="str">
        <f>IFERROR(VLOOKUP($B798,'Router Tracking'!A798:H1795,7,FALSE), "")</f>
        <v/>
      </c>
      <c r="D798" s="30" t="str">
        <f>IFERROR(VLOOKUP($B798,'Router Tracking'!$A$3:$H$1000,6,FALSE), "")</f>
        <v/>
      </c>
      <c r="E798" s="30" t="str">
        <f>IFERROR(VLOOKUP($B798,'Router Tracking'!$A$3:$H$1000,4,FALSE), "")</f>
        <v/>
      </c>
      <c r="F798" s="1" t="b">
        <v>0</v>
      </c>
      <c r="H798" s="29"/>
      <c r="I798" s="29"/>
      <c r="J798" s="29"/>
      <c r="K798" s="10"/>
      <c r="L798" s="1"/>
      <c r="M798" s="1" t="b">
        <v>0</v>
      </c>
      <c r="N798" s="1"/>
      <c r="O798" s="1" t="b">
        <v>0</v>
      </c>
      <c r="P798" s="10"/>
    </row>
    <row r="799" spans="1:16">
      <c r="A799" s="29" t="str">
        <f t="shared" si="4"/>
        <v/>
      </c>
      <c r="B799" s="30"/>
      <c r="C799" s="30" t="str">
        <f>IFERROR(VLOOKUP($B799,'Router Tracking'!A799:H1796,7,FALSE), "")</f>
        <v/>
      </c>
      <c r="D799" s="30" t="str">
        <f>IFERROR(VLOOKUP($B799,'Router Tracking'!$A$3:$H$1000,6,FALSE), "")</f>
        <v/>
      </c>
      <c r="E799" s="30" t="str">
        <f>IFERROR(VLOOKUP($B799,'Router Tracking'!$A$3:$H$1000,4,FALSE), "")</f>
        <v/>
      </c>
      <c r="F799" s="1" t="b">
        <v>0</v>
      </c>
      <c r="H799" s="29"/>
      <c r="I799" s="29"/>
      <c r="J799" s="29"/>
      <c r="K799" s="10"/>
      <c r="L799" s="1"/>
      <c r="M799" s="1" t="b">
        <v>0</v>
      </c>
      <c r="N799" s="1"/>
      <c r="O799" s="1" t="b">
        <v>0</v>
      </c>
      <c r="P799" s="10"/>
    </row>
    <row r="800" spans="1:16">
      <c r="A800" s="29" t="str">
        <f t="shared" si="4"/>
        <v/>
      </c>
      <c r="B800" s="30"/>
      <c r="C800" s="30" t="str">
        <f>IFERROR(VLOOKUP($B800,'Router Tracking'!A800:H1797,7,FALSE), "")</f>
        <v/>
      </c>
      <c r="D800" s="30" t="str">
        <f>IFERROR(VLOOKUP($B800,'Router Tracking'!$A$3:$H$1000,6,FALSE), "")</f>
        <v/>
      </c>
      <c r="E800" s="30" t="str">
        <f>IFERROR(VLOOKUP($B800,'Router Tracking'!$A$3:$H$1000,4,FALSE), "")</f>
        <v/>
      </c>
      <c r="F800" s="1" t="b">
        <v>0</v>
      </c>
      <c r="H800" s="29"/>
      <c r="I800" s="29"/>
      <c r="J800" s="29"/>
      <c r="K800" s="10"/>
      <c r="L800" s="1"/>
      <c r="M800" s="1" t="b">
        <v>0</v>
      </c>
      <c r="N800" s="1"/>
      <c r="O800" s="1" t="b">
        <v>0</v>
      </c>
      <c r="P800" s="10"/>
    </row>
    <row r="801" spans="1:16">
      <c r="A801" s="29" t="str">
        <f t="shared" si="4"/>
        <v/>
      </c>
      <c r="B801" s="30"/>
      <c r="C801" s="30" t="str">
        <f>IFERROR(VLOOKUP($B801,'Router Tracking'!A801:H1798,7,FALSE), "")</f>
        <v/>
      </c>
      <c r="D801" s="30" t="str">
        <f>IFERROR(VLOOKUP($B801,'Router Tracking'!$A$3:$H$1000,6,FALSE), "")</f>
        <v/>
      </c>
      <c r="E801" s="30" t="str">
        <f>IFERROR(VLOOKUP($B801,'Router Tracking'!$A$3:$H$1000,4,FALSE), "")</f>
        <v/>
      </c>
      <c r="F801" s="1" t="b">
        <v>0</v>
      </c>
      <c r="H801" s="29"/>
      <c r="I801" s="29"/>
      <c r="J801" s="29"/>
      <c r="K801" s="10"/>
      <c r="L801" s="1"/>
      <c r="M801" s="1" t="b">
        <v>0</v>
      </c>
      <c r="N801" s="1"/>
      <c r="O801" s="1" t="b">
        <v>0</v>
      </c>
      <c r="P801" s="10"/>
    </row>
    <row r="802" spans="1:16">
      <c r="A802" s="29" t="str">
        <f t="shared" si="4"/>
        <v/>
      </c>
      <c r="B802" s="30"/>
      <c r="C802" s="30" t="str">
        <f>IFERROR(VLOOKUP($B802,'Router Tracking'!A802:H1799,7,FALSE), "")</f>
        <v/>
      </c>
      <c r="D802" s="30" t="str">
        <f>IFERROR(VLOOKUP($B802,'Router Tracking'!$A$3:$H$1000,6,FALSE), "")</f>
        <v/>
      </c>
      <c r="E802" s="30" t="str">
        <f>IFERROR(VLOOKUP($B802,'Router Tracking'!$A$3:$H$1000,4,FALSE), "")</f>
        <v/>
      </c>
      <c r="F802" s="1" t="b">
        <v>0</v>
      </c>
      <c r="H802" s="29"/>
      <c r="I802" s="29"/>
      <c r="J802" s="29"/>
      <c r="K802" s="10"/>
      <c r="L802" s="1"/>
      <c r="M802" s="1" t="b">
        <v>0</v>
      </c>
      <c r="N802" s="1"/>
      <c r="O802" s="1" t="b">
        <v>0</v>
      </c>
      <c r="P802" s="10"/>
    </row>
    <row r="803" spans="1:16">
      <c r="A803" s="29" t="str">
        <f t="shared" si="4"/>
        <v/>
      </c>
      <c r="B803" s="30"/>
      <c r="C803" s="30" t="str">
        <f>IFERROR(VLOOKUP($B803,'Router Tracking'!A803:H1800,7,FALSE), "")</f>
        <v/>
      </c>
      <c r="D803" s="30" t="str">
        <f>IFERROR(VLOOKUP($B803,'Router Tracking'!$A$3:$H$1000,6,FALSE), "")</f>
        <v/>
      </c>
      <c r="E803" s="30" t="str">
        <f>IFERROR(VLOOKUP($B803,'Router Tracking'!$A$3:$H$1000,4,FALSE), "")</f>
        <v/>
      </c>
      <c r="F803" s="1" t="b">
        <v>0</v>
      </c>
      <c r="H803" s="29"/>
      <c r="I803" s="29"/>
      <c r="J803" s="29"/>
      <c r="K803" s="10"/>
      <c r="L803" s="1"/>
      <c r="M803" s="1" t="b">
        <v>0</v>
      </c>
      <c r="N803" s="1"/>
      <c r="O803" s="1" t="b">
        <v>0</v>
      </c>
      <c r="P803" s="10"/>
    </row>
    <row r="804" spans="1:16">
      <c r="A804" s="29" t="str">
        <f t="shared" si="4"/>
        <v/>
      </c>
      <c r="B804" s="30"/>
      <c r="C804" s="30" t="str">
        <f>IFERROR(VLOOKUP($B804,'Router Tracking'!A804:H1801,7,FALSE), "")</f>
        <v/>
      </c>
      <c r="D804" s="30" t="str">
        <f>IFERROR(VLOOKUP($B804,'Router Tracking'!$A$3:$H$1000,6,FALSE), "")</f>
        <v/>
      </c>
      <c r="E804" s="30" t="str">
        <f>IFERROR(VLOOKUP($B804,'Router Tracking'!$A$3:$H$1000,4,FALSE), "")</f>
        <v/>
      </c>
      <c r="F804" s="1" t="b">
        <v>0</v>
      </c>
      <c r="H804" s="29"/>
      <c r="I804" s="29"/>
      <c r="J804" s="29"/>
      <c r="K804" s="10"/>
      <c r="L804" s="1"/>
      <c r="M804" s="1" t="b">
        <v>0</v>
      </c>
      <c r="N804" s="1"/>
      <c r="O804" s="1" t="b">
        <v>0</v>
      </c>
      <c r="P804" s="10"/>
    </row>
    <row r="805" spans="1:16">
      <c r="A805" s="29" t="str">
        <f t="shared" si="4"/>
        <v/>
      </c>
      <c r="B805" s="30"/>
      <c r="C805" s="30" t="str">
        <f>IFERROR(VLOOKUP($B805,'Router Tracking'!A805:H1802,7,FALSE), "")</f>
        <v/>
      </c>
      <c r="D805" s="30" t="str">
        <f>IFERROR(VLOOKUP($B805,'Router Tracking'!$A$3:$H$1000,6,FALSE), "")</f>
        <v/>
      </c>
      <c r="E805" s="30" t="str">
        <f>IFERROR(VLOOKUP($B805,'Router Tracking'!$A$3:$H$1000,4,FALSE), "")</f>
        <v/>
      </c>
      <c r="F805" s="1" t="b">
        <v>0</v>
      </c>
      <c r="H805" s="29"/>
      <c r="I805" s="29"/>
      <c r="J805" s="29"/>
      <c r="K805" s="10"/>
      <c r="L805" s="1"/>
      <c r="M805" s="1" t="b">
        <v>0</v>
      </c>
      <c r="N805" s="1"/>
      <c r="O805" s="1" t="b">
        <v>0</v>
      </c>
      <c r="P805" s="10"/>
    </row>
    <row r="806" spans="1:16">
      <c r="A806" s="29" t="str">
        <f t="shared" si="4"/>
        <v/>
      </c>
      <c r="B806" s="30"/>
      <c r="C806" s="30" t="str">
        <f>IFERROR(VLOOKUP($B806,'Router Tracking'!A806:H1803,7,FALSE), "")</f>
        <v/>
      </c>
      <c r="D806" s="30" t="str">
        <f>IFERROR(VLOOKUP($B806,'Router Tracking'!$A$3:$H$1000,6,FALSE), "")</f>
        <v/>
      </c>
      <c r="E806" s="30" t="str">
        <f>IFERROR(VLOOKUP($B806,'Router Tracking'!$A$3:$H$1000,4,FALSE), "")</f>
        <v/>
      </c>
      <c r="F806" s="1" t="b">
        <v>0</v>
      </c>
      <c r="H806" s="29"/>
      <c r="I806" s="29"/>
      <c r="J806" s="29"/>
      <c r="K806" s="10"/>
      <c r="L806" s="1"/>
      <c r="M806" s="1" t="b">
        <v>0</v>
      </c>
      <c r="N806" s="1"/>
      <c r="O806" s="1" t="b">
        <v>0</v>
      </c>
      <c r="P806" s="10"/>
    </row>
    <row r="807" spans="1:16">
      <c r="A807" s="29" t="str">
        <f t="shared" si="4"/>
        <v/>
      </c>
      <c r="B807" s="30"/>
      <c r="C807" s="30" t="str">
        <f>IFERROR(VLOOKUP($B807,'Router Tracking'!A807:H1804,7,FALSE), "")</f>
        <v/>
      </c>
      <c r="D807" s="30" t="str">
        <f>IFERROR(VLOOKUP($B807,'Router Tracking'!$A$3:$H$1000,6,FALSE), "")</f>
        <v/>
      </c>
      <c r="E807" s="30" t="str">
        <f>IFERROR(VLOOKUP($B807,'Router Tracking'!$A$3:$H$1000,4,FALSE), "")</f>
        <v/>
      </c>
      <c r="F807" s="1" t="b">
        <v>0</v>
      </c>
      <c r="H807" s="29"/>
      <c r="I807" s="29"/>
      <c r="J807" s="29"/>
      <c r="K807" s="10"/>
      <c r="L807" s="1"/>
      <c r="M807" s="1" t="b">
        <v>0</v>
      </c>
      <c r="N807" s="1"/>
      <c r="O807" s="1" t="b">
        <v>0</v>
      </c>
      <c r="P807" s="10"/>
    </row>
    <row r="808" spans="1:16">
      <c r="A808" s="29" t="str">
        <f t="shared" si="4"/>
        <v/>
      </c>
      <c r="B808" s="30"/>
      <c r="C808" s="30" t="str">
        <f>IFERROR(VLOOKUP($B808,'Router Tracking'!A808:H1805,7,FALSE), "")</f>
        <v/>
      </c>
      <c r="D808" s="30" t="str">
        <f>IFERROR(VLOOKUP($B808,'Router Tracking'!$A$3:$H$1000,6,FALSE), "")</f>
        <v/>
      </c>
      <c r="E808" s="30" t="str">
        <f>IFERROR(VLOOKUP($B808,'Router Tracking'!$A$3:$H$1000,4,FALSE), "")</f>
        <v/>
      </c>
      <c r="F808" s="1" t="b">
        <v>0</v>
      </c>
      <c r="H808" s="29"/>
      <c r="I808" s="29"/>
      <c r="J808" s="29"/>
      <c r="K808" s="10"/>
      <c r="L808" s="1"/>
      <c r="M808" s="1" t="b">
        <v>0</v>
      </c>
      <c r="N808" s="1"/>
      <c r="O808" s="1" t="b">
        <v>0</v>
      </c>
      <c r="P808" s="10"/>
    </row>
    <row r="809" spans="1:16">
      <c r="A809" s="29" t="str">
        <f t="shared" si="4"/>
        <v/>
      </c>
      <c r="B809" s="30"/>
      <c r="C809" s="30" t="str">
        <f>IFERROR(VLOOKUP($B809,'Router Tracking'!A809:H1806,7,FALSE), "")</f>
        <v/>
      </c>
      <c r="D809" s="30" t="str">
        <f>IFERROR(VLOOKUP($B809,'Router Tracking'!$A$3:$H$1000,6,FALSE), "")</f>
        <v/>
      </c>
      <c r="E809" s="30" t="str">
        <f>IFERROR(VLOOKUP($B809,'Router Tracking'!$A$3:$H$1000,4,FALSE), "")</f>
        <v/>
      </c>
      <c r="F809" s="1" t="b">
        <v>0</v>
      </c>
      <c r="H809" s="29"/>
      <c r="I809" s="29"/>
      <c r="J809" s="29"/>
      <c r="K809" s="10"/>
      <c r="L809" s="1"/>
      <c r="M809" s="1" t="b">
        <v>0</v>
      </c>
      <c r="N809" s="1"/>
      <c r="O809" s="1" t="b">
        <v>0</v>
      </c>
      <c r="P809" s="10"/>
    </row>
    <row r="810" spans="1:16">
      <c r="A810" s="29" t="str">
        <f t="shared" si="4"/>
        <v/>
      </c>
      <c r="B810" s="30"/>
      <c r="C810" s="30" t="str">
        <f>IFERROR(VLOOKUP($B810,'Router Tracking'!A810:H1807,7,FALSE), "")</f>
        <v/>
      </c>
      <c r="D810" s="30" t="str">
        <f>IFERROR(VLOOKUP($B810,'Router Tracking'!$A$3:$H$1000,6,FALSE), "")</f>
        <v/>
      </c>
      <c r="E810" s="30" t="str">
        <f>IFERROR(VLOOKUP($B810,'Router Tracking'!$A$3:$H$1000,4,FALSE), "")</f>
        <v/>
      </c>
      <c r="F810" s="1" t="b">
        <v>0</v>
      </c>
      <c r="H810" s="29"/>
      <c r="I810" s="29"/>
      <c r="J810" s="29"/>
      <c r="K810" s="10"/>
      <c r="L810" s="1"/>
      <c r="M810" s="1" t="b">
        <v>0</v>
      </c>
      <c r="N810" s="1"/>
      <c r="O810" s="1" t="b">
        <v>0</v>
      </c>
      <c r="P810" s="10"/>
    </row>
    <row r="811" spans="1:16">
      <c r="A811" s="29" t="str">
        <f t="shared" si="4"/>
        <v/>
      </c>
      <c r="B811" s="30"/>
      <c r="C811" s="30" t="str">
        <f>IFERROR(VLOOKUP($B811,'Router Tracking'!A811:H1808,7,FALSE), "")</f>
        <v/>
      </c>
      <c r="D811" s="30" t="str">
        <f>IFERROR(VLOOKUP($B811,'Router Tracking'!$A$3:$H$1000,6,FALSE), "")</f>
        <v/>
      </c>
      <c r="E811" s="30" t="str">
        <f>IFERROR(VLOOKUP($B811,'Router Tracking'!$A$3:$H$1000,4,FALSE), "")</f>
        <v/>
      </c>
      <c r="F811" s="1" t="b">
        <v>0</v>
      </c>
      <c r="H811" s="29"/>
      <c r="I811" s="29"/>
      <c r="J811" s="29"/>
      <c r="K811" s="10"/>
      <c r="L811" s="1"/>
      <c r="M811" s="1" t="b">
        <v>0</v>
      </c>
      <c r="N811" s="1"/>
      <c r="O811" s="1" t="b">
        <v>0</v>
      </c>
      <c r="P811" s="10"/>
    </row>
    <row r="812" spans="1:16">
      <c r="A812" s="29" t="str">
        <f t="shared" si="4"/>
        <v/>
      </c>
      <c r="B812" s="30"/>
      <c r="C812" s="30" t="str">
        <f>IFERROR(VLOOKUP($B812,'Router Tracking'!A812:H1809,7,FALSE), "")</f>
        <v/>
      </c>
      <c r="D812" s="30" t="str">
        <f>IFERROR(VLOOKUP($B812,'Router Tracking'!$A$3:$H$1000,6,FALSE), "")</f>
        <v/>
      </c>
      <c r="E812" s="30" t="str">
        <f>IFERROR(VLOOKUP($B812,'Router Tracking'!$A$3:$H$1000,4,FALSE), "")</f>
        <v/>
      </c>
      <c r="F812" s="1" t="b">
        <v>0</v>
      </c>
      <c r="H812" s="29"/>
      <c r="I812" s="29"/>
      <c r="J812" s="29"/>
      <c r="K812" s="10"/>
      <c r="L812" s="1"/>
      <c r="M812" s="1" t="b">
        <v>0</v>
      </c>
      <c r="N812" s="1"/>
      <c r="O812" s="1" t="b">
        <v>0</v>
      </c>
      <c r="P812" s="10"/>
    </row>
    <row r="813" spans="1:16">
      <c r="A813" s="29" t="str">
        <f t="shared" si="4"/>
        <v/>
      </c>
      <c r="B813" s="30"/>
      <c r="C813" s="30" t="str">
        <f>IFERROR(VLOOKUP($B813,'Router Tracking'!A813:H1810,7,FALSE), "")</f>
        <v/>
      </c>
      <c r="D813" s="30" t="str">
        <f>IFERROR(VLOOKUP($B813,'Router Tracking'!$A$3:$H$1000,6,FALSE), "")</f>
        <v/>
      </c>
      <c r="E813" s="30" t="str">
        <f>IFERROR(VLOOKUP($B813,'Router Tracking'!$A$3:$H$1000,4,FALSE), "")</f>
        <v/>
      </c>
      <c r="F813" s="1" t="b">
        <v>0</v>
      </c>
      <c r="H813" s="29"/>
      <c r="I813" s="29"/>
      <c r="J813" s="29"/>
      <c r="K813" s="10"/>
      <c r="L813" s="1"/>
      <c r="M813" s="1" t="b">
        <v>0</v>
      </c>
      <c r="N813" s="1"/>
      <c r="O813" s="1" t="b">
        <v>0</v>
      </c>
      <c r="P813" s="10"/>
    </row>
    <row r="814" spans="1:16">
      <c r="A814" s="29" t="str">
        <f t="shared" si="4"/>
        <v/>
      </c>
      <c r="B814" s="30"/>
      <c r="C814" s="30" t="str">
        <f>IFERROR(VLOOKUP($B814,'Router Tracking'!A814:H1811,7,FALSE), "")</f>
        <v/>
      </c>
      <c r="D814" s="30" t="str">
        <f>IFERROR(VLOOKUP($B814,'Router Tracking'!$A$3:$H$1000,6,FALSE), "")</f>
        <v/>
      </c>
      <c r="E814" s="30" t="str">
        <f>IFERROR(VLOOKUP($B814,'Router Tracking'!$A$3:$H$1000,4,FALSE), "")</f>
        <v/>
      </c>
      <c r="F814" s="1" t="b">
        <v>0</v>
      </c>
      <c r="H814" s="29"/>
      <c r="I814" s="29"/>
      <c r="J814" s="29"/>
      <c r="K814" s="10"/>
      <c r="L814" s="1"/>
      <c r="M814" s="1" t="b">
        <v>0</v>
      </c>
      <c r="N814" s="1"/>
      <c r="O814" s="1" t="b">
        <v>0</v>
      </c>
      <c r="P814" s="10"/>
    </row>
    <row r="815" spans="1:16">
      <c r="A815" s="29" t="str">
        <f t="shared" si="4"/>
        <v/>
      </c>
      <c r="B815" s="30"/>
      <c r="C815" s="30" t="str">
        <f>IFERROR(VLOOKUP($B815,'Router Tracking'!A815:H1812,7,FALSE), "")</f>
        <v/>
      </c>
      <c r="D815" s="30" t="str">
        <f>IFERROR(VLOOKUP($B815,'Router Tracking'!$A$3:$H$1000,6,FALSE), "")</f>
        <v/>
      </c>
      <c r="E815" s="30" t="str">
        <f>IFERROR(VLOOKUP($B815,'Router Tracking'!$A$3:$H$1000,4,FALSE), "")</f>
        <v/>
      </c>
      <c r="F815" s="1" t="b">
        <v>0</v>
      </c>
      <c r="H815" s="29"/>
      <c r="I815" s="29"/>
      <c r="J815" s="29"/>
      <c r="K815" s="10"/>
      <c r="L815" s="1"/>
      <c r="M815" s="1" t="b">
        <v>0</v>
      </c>
      <c r="N815" s="1"/>
      <c r="O815" s="1" t="b">
        <v>0</v>
      </c>
      <c r="P815" s="10"/>
    </row>
    <row r="816" spans="1:16">
      <c r="A816" s="29" t="str">
        <f t="shared" si="4"/>
        <v/>
      </c>
      <c r="B816" s="30"/>
      <c r="C816" s="30" t="str">
        <f>IFERROR(VLOOKUP($B816,'Router Tracking'!A816:H1813,7,FALSE), "")</f>
        <v/>
      </c>
      <c r="D816" s="30" t="str">
        <f>IFERROR(VLOOKUP($B816,'Router Tracking'!$A$3:$H$1000,6,FALSE), "")</f>
        <v/>
      </c>
      <c r="E816" s="30" t="str">
        <f>IFERROR(VLOOKUP($B816,'Router Tracking'!$A$3:$H$1000,4,FALSE), "")</f>
        <v/>
      </c>
      <c r="F816" s="1" t="b">
        <v>0</v>
      </c>
      <c r="H816" s="29"/>
      <c r="I816" s="29"/>
      <c r="J816" s="29"/>
      <c r="K816" s="10"/>
      <c r="L816" s="1"/>
      <c r="M816" s="1" t="b">
        <v>0</v>
      </c>
      <c r="N816" s="1"/>
      <c r="O816" s="1" t="b">
        <v>0</v>
      </c>
      <c r="P816" s="10"/>
    </row>
    <row r="817" spans="1:16">
      <c r="A817" s="29" t="str">
        <f t="shared" si="4"/>
        <v/>
      </c>
      <c r="B817" s="30"/>
      <c r="C817" s="30" t="str">
        <f>IFERROR(VLOOKUP($B817,'Router Tracking'!A817:H1814,7,FALSE), "")</f>
        <v/>
      </c>
      <c r="D817" s="30" t="str">
        <f>IFERROR(VLOOKUP($B817,'Router Tracking'!$A$3:$H$1000,6,FALSE), "")</f>
        <v/>
      </c>
      <c r="E817" s="30" t="str">
        <f>IFERROR(VLOOKUP($B817,'Router Tracking'!$A$3:$H$1000,4,FALSE), "")</f>
        <v/>
      </c>
      <c r="F817" s="1" t="b">
        <v>0</v>
      </c>
      <c r="H817" s="29"/>
      <c r="I817" s="29"/>
      <c r="J817" s="29"/>
      <c r="K817" s="10"/>
      <c r="L817" s="1"/>
      <c r="M817" s="1" t="b">
        <v>0</v>
      </c>
      <c r="N817" s="1"/>
      <c r="O817" s="1" t="b">
        <v>0</v>
      </c>
      <c r="P817" s="10"/>
    </row>
    <row r="818" spans="1:16">
      <c r="A818" s="29" t="str">
        <f t="shared" si="4"/>
        <v/>
      </c>
      <c r="B818" s="30"/>
      <c r="C818" s="30" t="str">
        <f>IFERROR(VLOOKUP($B818,'Router Tracking'!A818:H1815,7,FALSE), "")</f>
        <v/>
      </c>
      <c r="D818" s="30" t="str">
        <f>IFERROR(VLOOKUP($B818,'Router Tracking'!$A$3:$H$1000,6,FALSE), "")</f>
        <v/>
      </c>
      <c r="E818" s="30" t="str">
        <f>IFERROR(VLOOKUP($B818,'Router Tracking'!$A$3:$H$1000,4,FALSE), "")</f>
        <v/>
      </c>
      <c r="F818" s="1" t="b">
        <v>0</v>
      </c>
      <c r="H818" s="29"/>
      <c r="I818" s="29"/>
      <c r="J818" s="29"/>
      <c r="K818" s="10"/>
      <c r="L818" s="1"/>
      <c r="M818" s="1" t="b">
        <v>0</v>
      </c>
      <c r="N818" s="1"/>
      <c r="O818" s="1" t="b">
        <v>0</v>
      </c>
      <c r="P818" s="10"/>
    </row>
    <row r="819" spans="1:16">
      <c r="A819" s="29" t="str">
        <f t="shared" si="4"/>
        <v/>
      </c>
      <c r="B819" s="30"/>
      <c r="C819" s="30" t="str">
        <f>IFERROR(VLOOKUP($B819,'Router Tracking'!A819:H1816,7,FALSE), "")</f>
        <v/>
      </c>
      <c r="D819" s="30" t="str">
        <f>IFERROR(VLOOKUP($B819,'Router Tracking'!$A$3:$H$1000,6,FALSE), "")</f>
        <v/>
      </c>
      <c r="E819" s="30" t="str">
        <f>IFERROR(VLOOKUP($B819,'Router Tracking'!$A$3:$H$1000,4,FALSE), "")</f>
        <v/>
      </c>
      <c r="F819" s="1" t="b">
        <v>0</v>
      </c>
      <c r="H819" s="29"/>
      <c r="I819" s="29"/>
      <c r="J819" s="29"/>
      <c r="K819" s="10"/>
      <c r="L819" s="1"/>
      <c r="M819" s="1" t="b">
        <v>0</v>
      </c>
      <c r="N819" s="1"/>
      <c r="O819" s="1" t="b">
        <v>0</v>
      </c>
      <c r="P819" s="10"/>
    </row>
    <row r="820" spans="1:16">
      <c r="A820" s="29" t="str">
        <f t="shared" si="4"/>
        <v/>
      </c>
      <c r="B820" s="30"/>
      <c r="C820" s="30" t="str">
        <f>IFERROR(VLOOKUP($B820,'Router Tracking'!A820:H1817,7,FALSE), "")</f>
        <v/>
      </c>
      <c r="D820" s="30" t="str">
        <f>IFERROR(VLOOKUP($B820,'Router Tracking'!$A$3:$H$1000,6,FALSE), "")</f>
        <v/>
      </c>
      <c r="E820" s="30" t="str">
        <f>IFERROR(VLOOKUP($B820,'Router Tracking'!$A$3:$H$1000,4,FALSE), "")</f>
        <v/>
      </c>
      <c r="F820" s="1" t="b">
        <v>0</v>
      </c>
      <c r="H820" s="29"/>
      <c r="I820" s="29"/>
      <c r="J820" s="29"/>
      <c r="K820" s="10"/>
      <c r="L820" s="1"/>
      <c r="M820" s="1" t="b">
        <v>0</v>
      </c>
      <c r="N820" s="1"/>
      <c r="O820" s="1" t="b">
        <v>0</v>
      </c>
      <c r="P820" s="10"/>
    </row>
    <row r="821" spans="1:16">
      <c r="A821" s="29" t="str">
        <f t="shared" si="4"/>
        <v/>
      </c>
      <c r="B821" s="30"/>
      <c r="C821" s="30" t="str">
        <f>IFERROR(VLOOKUP($B821,'Router Tracking'!A821:H1818,7,FALSE), "")</f>
        <v/>
      </c>
      <c r="D821" s="30" t="str">
        <f>IFERROR(VLOOKUP($B821,'Router Tracking'!$A$3:$H$1000,6,FALSE), "")</f>
        <v/>
      </c>
      <c r="E821" s="30" t="str">
        <f>IFERROR(VLOOKUP($B821,'Router Tracking'!$A$3:$H$1000,4,FALSE), "")</f>
        <v/>
      </c>
      <c r="F821" s="1" t="b">
        <v>0</v>
      </c>
      <c r="H821" s="29"/>
      <c r="I821" s="29"/>
      <c r="J821" s="29"/>
      <c r="K821" s="10"/>
      <c r="L821" s="1"/>
      <c r="M821" s="1" t="b">
        <v>0</v>
      </c>
      <c r="N821" s="1"/>
      <c r="O821" s="1" t="b">
        <v>0</v>
      </c>
      <c r="P821" s="10"/>
    </row>
    <row r="822" spans="1:16">
      <c r="A822" s="29" t="str">
        <f t="shared" si="4"/>
        <v/>
      </c>
      <c r="B822" s="30"/>
      <c r="C822" s="30" t="str">
        <f>IFERROR(VLOOKUP($B822,'Router Tracking'!A822:H1819,7,FALSE), "")</f>
        <v/>
      </c>
      <c r="D822" s="30" t="str">
        <f>IFERROR(VLOOKUP($B822,'Router Tracking'!$A$3:$H$1000,6,FALSE), "")</f>
        <v/>
      </c>
      <c r="E822" s="30" t="str">
        <f>IFERROR(VLOOKUP($B822,'Router Tracking'!$A$3:$H$1000,4,FALSE), "")</f>
        <v/>
      </c>
      <c r="F822" s="1" t="b">
        <v>0</v>
      </c>
      <c r="H822" s="29"/>
      <c r="I822" s="29"/>
      <c r="J822" s="29"/>
      <c r="K822" s="10"/>
      <c r="L822" s="1"/>
      <c r="M822" s="1" t="b">
        <v>0</v>
      </c>
      <c r="N822" s="1"/>
      <c r="O822" s="1" t="b">
        <v>0</v>
      </c>
      <c r="P822" s="10"/>
    </row>
    <row r="823" spans="1:16">
      <c r="A823" s="29" t="str">
        <f t="shared" si="4"/>
        <v/>
      </c>
      <c r="B823" s="30"/>
      <c r="C823" s="30" t="str">
        <f>IFERROR(VLOOKUP($B823,'Router Tracking'!A823:H1820,7,FALSE), "")</f>
        <v/>
      </c>
      <c r="D823" s="30" t="str">
        <f>IFERROR(VLOOKUP($B823,'Router Tracking'!$A$3:$H$1000,6,FALSE), "")</f>
        <v/>
      </c>
      <c r="E823" s="30" t="str">
        <f>IFERROR(VLOOKUP($B823,'Router Tracking'!$A$3:$H$1000,4,FALSE), "")</f>
        <v/>
      </c>
      <c r="F823" s="1" t="b">
        <v>0</v>
      </c>
      <c r="H823" s="29"/>
      <c r="I823" s="29"/>
      <c r="J823" s="29"/>
      <c r="K823" s="10"/>
      <c r="L823" s="1"/>
      <c r="M823" s="1" t="b">
        <v>0</v>
      </c>
      <c r="N823" s="1"/>
      <c r="O823" s="1" t="b">
        <v>0</v>
      </c>
      <c r="P823" s="10"/>
    </row>
    <row r="824" spans="1:16">
      <c r="A824" s="29" t="str">
        <f t="shared" si="4"/>
        <v/>
      </c>
      <c r="B824" s="30"/>
      <c r="C824" s="30" t="str">
        <f>IFERROR(VLOOKUP($B824,'Router Tracking'!A824:H1821,7,FALSE), "")</f>
        <v/>
      </c>
      <c r="D824" s="30" t="str">
        <f>IFERROR(VLOOKUP($B824,'Router Tracking'!$A$3:$H$1000,6,FALSE), "")</f>
        <v/>
      </c>
      <c r="E824" s="30" t="str">
        <f>IFERROR(VLOOKUP($B824,'Router Tracking'!$A$3:$H$1000,4,FALSE), "")</f>
        <v/>
      </c>
      <c r="F824" s="1" t="b">
        <v>0</v>
      </c>
      <c r="H824" s="29"/>
      <c r="I824" s="29"/>
      <c r="J824" s="29"/>
      <c r="K824" s="10"/>
      <c r="L824" s="1"/>
      <c r="M824" s="1" t="b">
        <v>0</v>
      </c>
      <c r="N824" s="1"/>
      <c r="O824" s="1" t="b">
        <v>0</v>
      </c>
      <c r="P824" s="10"/>
    </row>
    <row r="825" spans="1:16">
      <c r="A825" s="29" t="str">
        <f t="shared" si="4"/>
        <v/>
      </c>
      <c r="B825" s="30"/>
      <c r="C825" s="30" t="str">
        <f>IFERROR(VLOOKUP($B825,'Router Tracking'!A825:H1822,7,FALSE), "")</f>
        <v/>
      </c>
      <c r="D825" s="30" t="str">
        <f>IFERROR(VLOOKUP($B825,'Router Tracking'!$A$3:$H$1000,6,FALSE), "")</f>
        <v/>
      </c>
      <c r="E825" s="30" t="str">
        <f>IFERROR(VLOOKUP($B825,'Router Tracking'!$A$3:$H$1000,4,FALSE), "")</f>
        <v/>
      </c>
      <c r="F825" s="1" t="b">
        <v>0</v>
      </c>
      <c r="H825" s="29"/>
      <c r="I825" s="29"/>
      <c r="J825" s="29"/>
      <c r="K825" s="10"/>
      <c r="L825" s="1"/>
      <c r="M825" s="1" t="b">
        <v>0</v>
      </c>
      <c r="N825" s="1"/>
      <c r="O825" s="1" t="b">
        <v>0</v>
      </c>
      <c r="P825" s="10"/>
    </row>
    <row r="826" spans="1:16">
      <c r="A826" s="29" t="str">
        <f t="shared" si="4"/>
        <v/>
      </c>
      <c r="B826" s="30"/>
      <c r="C826" s="30" t="str">
        <f>IFERROR(VLOOKUP($B826,'Router Tracking'!A826:H1823,7,FALSE), "")</f>
        <v/>
      </c>
      <c r="D826" s="30" t="str">
        <f>IFERROR(VLOOKUP($B826,'Router Tracking'!$A$3:$H$1000,6,FALSE), "")</f>
        <v/>
      </c>
      <c r="E826" s="30" t="str">
        <f>IFERROR(VLOOKUP($B826,'Router Tracking'!$A$3:$H$1000,4,FALSE), "")</f>
        <v/>
      </c>
      <c r="F826" s="1" t="b">
        <v>0</v>
      </c>
      <c r="H826" s="29"/>
      <c r="I826" s="29"/>
      <c r="J826" s="29"/>
      <c r="K826" s="10"/>
      <c r="L826" s="1"/>
      <c r="M826" s="1" t="b">
        <v>0</v>
      </c>
      <c r="N826" s="1"/>
      <c r="O826" s="1" t="b">
        <v>0</v>
      </c>
      <c r="P826" s="10"/>
    </row>
    <row r="827" spans="1:16">
      <c r="A827" s="29" t="str">
        <f t="shared" si="4"/>
        <v/>
      </c>
      <c r="B827" s="30"/>
      <c r="C827" s="30" t="str">
        <f>IFERROR(VLOOKUP($B827,'Router Tracking'!A827:H1824,7,FALSE), "")</f>
        <v/>
      </c>
      <c r="D827" s="30" t="str">
        <f>IFERROR(VLOOKUP($B827,'Router Tracking'!$A$3:$H$1000,6,FALSE), "")</f>
        <v/>
      </c>
      <c r="E827" s="30" t="str">
        <f>IFERROR(VLOOKUP($B827,'Router Tracking'!$A$3:$H$1000,4,FALSE), "")</f>
        <v/>
      </c>
      <c r="F827" s="1" t="b">
        <v>0</v>
      </c>
      <c r="H827" s="29"/>
      <c r="I827" s="29"/>
      <c r="J827" s="29"/>
      <c r="K827" s="10"/>
      <c r="L827" s="1"/>
      <c r="M827" s="1" t="b">
        <v>0</v>
      </c>
      <c r="N827" s="1"/>
      <c r="O827" s="1" t="b">
        <v>0</v>
      </c>
      <c r="P827" s="10"/>
    </row>
    <row r="828" spans="1:16">
      <c r="A828" s="29" t="str">
        <f t="shared" si="4"/>
        <v/>
      </c>
      <c r="B828" s="30"/>
      <c r="C828" s="30" t="str">
        <f>IFERROR(VLOOKUP($B828,'Router Tracking'!A828:H1825,7,FALSE), "")</f>
        <v/>
      </c>
      <c r="D828" s="30" t="str">
        <f>IFERROR(VLOOKUP($B828,'Router Tracking'!$A$3:$H$1000,6,FALSE), "")</f>
        <v/>
      </c>
      <c r="E828" s="30" t="str">
        <f>IFERROR(VLOOKUP($B828,'Router Tracking'!$A$3:$H$1000,4,FALSE), "")</f>
        <v/>
      </c>
      <c r="F828" s="1" t="b">
        <v>0</v>
      </c>
      <c r="H828" s="29"/>
      <c r="I828" s="29"/>
      <c r="J828" s="29"/>
      <c r="K828" s="10"/>
      <c r="L828" s="1"/>
      <c r="M828" s="1" t="b">
        <v>0</v>
      </c>
      <c r="N828" s="1"/>
      <c r="O828" s="1" t="b">
        <v>0</v>
      </c>
      <c r="P828" s="10"/>
    </row>
    <row r="829" spans="1:16">
      <c r="A829" s="29" t="str">
        <f t="shared" si="4"/>
        <v/>
      </c>
      <c r="B829" s="30"/>
      <c r="C829" s="30" t="str">
        <f>IFERROR(VLOOKUP($B829,'Router Tracking'!A829:H1826,7,FALSE), "")</f>
        <v/>
      </c>
      <c r="D829" s="30" t="str">
        <f>IFERROR(VLOOKUP($B829,'Router Tracking'!$A$3:$H$1000,6,FALSE), "")</f>
        <v/>
      </c>
      <c r="E829" s="30" t="str">
        <f>IFERROR(VLOOKUP($B829,'Router Tracking'!$A$3:$H$1000,4,FALSE), "")</f>
        <v/>
      </c>
      <c r="F829" s="1" t="b">
        <v>0</v>
      </c>
      <c r="H829" s="29"/>
      <c r="I829" s="29"/>
      <c r="J829" s="29"/>
      <c r="K829" s="10"/>
      <c r="L829" s="1"/>
      <c r="M829" s="1" t="b">
        <v>0</v>
      </c>
      <c r="N829" s="1"/>
      <c r="O829" s="1" t="b">
        <v>0</v>
      </c>
      <c r="P829" s="10"/>
    </row>
    <row r="830" spans="1:16">
      <c r="A830" s="29" t="str">
        <f t="shared" si="4"/>
        <v/>
      </c>
      <c r="B830" s="30"/>
      <c r="C830" s="30" t="str">
        <f>IFERROR(VLOOKUP($B830,'Router Tracking'!A830:H1827,7,FALSE), "")</f>
        <v/>
      </c>
      <c r="D830" s="30" t="str">
        <f>IFERROR(VLOOKUP($B830,'Router Tracking'!$A$3:$H$1000,6,FALSE), "")</f>
        <v/>
      </c>
      <c r="E830" s="30" t="str">
        <f>IFERROR(VLOOKUP($B830,'Router Tracking'!$A$3:$H$1000,4,FALSE), "")</f>
        <v/>
      </c>
      <c r="F830" s="1" t="b">
        <v>0</v>
      </c>
      <c r="H830" s="29"/>
      <c r="I830" s="29"/>
      <c r="J830" s="29"/>
      <c r="K830" s="10"/>
      <c r="L830" s="1"/>
      <c r="M830" s="1" t="b">
        <v>0</v>
      </c>
      <c r="N830" s="1"/>
      <c r="O830" s="1" t="b">
        <v>0</v>
      </c>
      <c r="P830" s="10"/>
    </row>
    <row r="831" spans="1:16">
      <c r="A831" s="29" t="str">
        <f t="shared" si="4"/>
        <v/>
      </c>
      <c r="B831" s="30"/>
      <c r="C831" s="30" t="str">
        <f>IFERROR(VLOOKUP($B831,'Router Tracking'!A831:H1828,7,FALSE), "")</f>
        <v/>
      </c>
      <c r="D831" s="30" t="str">
        <f>IFERROR(VLOOKUP($B831,'Router Tracking'!$A$3:$H$1000,6,FALSE), "")</f>
        <v/>
      </c>
      <c r="E831" s="30" t="str">
        <f>IFERROR(VLOOKUP($B831,'Router Tracking'!$A$3:$H$1000,4,FALSE), "")</f>
        <v/>
      </c>
      <c r="F831" s="1" t="b">
        <v>0</v>
      </c>
      <c r="H831" s="29"/>
      <c r="I831" s="29"/>
      <c r="J831" s="29"/>
      <c r="K831" s="10"/>
      <c r="L831" s="1"/>
      <c r="M831" s="1" t="b">
        <v>0</v>
      </c>
      <c r="N831" s="1"/>
      <c r="O831" s="1" t="b">
        <v>0</v>
      </c>
      <c r="P831" s="10"/>
    </row>
    <row r="832" spans="1:16">
      <c r="A832" s="29" t="str">
        <f t="shared" si="4"/>
        <v/>
      </c>
      <c r="B832" s="30"/>
      <c r="C832" s="30" t="str">
        <f>IFERROR(VLOOKUP($B832,'Router Tracking'!A832:H1829,7,FALSE), "")</f>
        <v/>
      </c>
      <c r="D832" s="30" t="str">
        <f>IFERROR(VLOOKUP($B832,'Router Tracking'!$A$3:$H$1000,6,FALSE), "")</f>
        <v/>
      </c>
      <c r="E832" s="30" t="str">
        <f>IFERROR(VLOOKUP($B832,'Router Tracking'!$A$3:$H$1000,4,FALSE), "")</f>
        <v/>
      </c>
      <c r="F832" s="1" t="b">
        <v>0</v>
      </c>
      <c r="H832" s="29"/>
      <c r="I832" s="29"/>
      <c r="J832" s="29"/>
      <c r="K832" s="10"/>
      <c r="L832" s="1"/>
      <c r="M832" s="1" t="b">
        <v>0</v>
      </c>
      <c r="N832" s="1"/>
      <c r="O832" s="1" t="b">
        <v>0</v>
      </c>
      <c r="P832" s="10"/>
    </row>
    <row r="833" spans="1:16">
      <c r="A833" s="29" t="str">
        <f t="shared" si="4"/>
        <v/>
      </c>
      <c r="B833" s="30"/>
      <c r="C833" s="30" t="str">
        <f>IFERROR(VLOOKUP($B833,'Router Tracking'!A833:H1830,7,FALSE), "")</f>
        <v/>
      </c>
      <c r="D833" s="30" t="str">
        <f>IFERROR(VLOOKUP($B833,'Router Tracking'!$A$3:$H$1000,6,FALSE), "")</f>
        <v/>
      </c>
      <c r="E833" s="30" t="str">
        <f>IFERROR(VLOOKUP($B833,'Router Tracking'!$A$3:$H$1000,4,FALSE), "")</f>
        <v/>
      </c>
      <c r="F833" s="1" t="b">
        <v>0</v>
      </c>
      <c r="H833" s="29"/>
      <c r="I833" s="29"/>
      <c r="J833" s="29"/>
      <c r="K833" s="10"/>
      <c r="L833" s="1"/>
      <c r="M833" s="1" t="b">
        <v>0</v>
      </c>
      <c r="N833" s="1"/>
      <c r="O833" s="1" t="b">
        <v>0</v>
      </c>
      <c r="P833" s="10"/>
    </row>
    <row r="834" spans="1:16">
      <c r="A834" s="29" t="str">
        <f t="shared" si="4"/>
        <v/>
      </c>
      <c r="B834" s="30"/>
      <c r="C834" s="30" t="str">
        <f>IFERROR(VLOOKUP($B834,'Router Tracking'!A834:H1831,7,FALSE), "")</f>
        <v/>
      </c>
      <c r="D834" s="30" t="str">
        <f>IFERROR(VLOOKUP($B834,'Router Tracking'!$A$3:$H$1000,6,FALSE), "")</f>
        <v/>
      </c>
      <c r="E834" s="30" t="str">
        <f>IFERROR(VLOOKUP($B834,'Router Tracking'!$A$3:$H$1000,4,FALSE), "")</f>
        <v/>
      </c>
      <c r="F834" s="1" t="b">
        <v>0</v>
      </c>
      <c r="H834" s="29"/>
      <c r="I834" s="29"/>
      <c r="J834" s="29"/>
      <c r="K834" s="10"/>
      <c r="L834" s="1"/>
      <c r="M834" s="1" t="b">
        <v>0</v>
      </c>
      <c r="N834" s="1"/>
      <c r="O834" s="1" t="b">
        <v>0</v>
      </c>
      <c r="P834" s="10"/>
    </row>
    <row r="835" spans="1:16">
      <c r="A835" s="29" t="str">
        <f t="shared" si="4"/>
        <v/>
      </c>
      <c r="B835" s="30"/>
      <c r="C835" s="30" t="str">
        <f>IFERROR(VLOOKUP($B835,'Router Tracking'!A835:H1832,7,FALSE), "")</f>
        <v/>
      </c>
      <c r="D835" s="30" t="str">
        <f>IFERROR(VLOOKUP($B835,'Router Tracking'!$A$3:$H$1000,6,FALSE), "")</f>
        <v/>
      </c>
      <c r="E835" s="30" t="str">
        <f>IFERROR(VLOOKUP($B835,'Router Tracking'!$A$3:$H$1000,4,FALSE), "")</f>
        <v/>
      </c>
      <c r="F835" s="1" t="b">
        <v>0</v>
      </c>
      <c r="H835" s="29"/>
      <c r="I835" s="29"/>
      <c r="J835" s="29"/>
      <c r="K835" s="10"/>
      <c r="L835" s="1"/>
      <c r="M835" s="1" t="b">
        <v>0</v>
      </c>
      <c r="N835" s="1"/>
      <c r="O835" s="1" t="b">
        <v>0</v>
      </c>
      <c r="P835" s="10"/>
    </row>
    <row r="836" spans="1:16">
      <c r="A836" s="29" t="str">
        <f t="shared" si="4"/>
        <v/>
      </c>
      <c r="B836" s="30"/>
      <c r="C836" s="30" t="str">
        <f>IFERROR(VLOOKUP($B836,'Router Tracking'!A836:H1833,7,FALSE), "")</f>
        <v/>
      </c>
      <c r="D836" s="30" t="str">
        <f>IFERROR(VLOOKUP($B836,'Router Tracking'!$A$3:$H$1000,6,FALSE), "")</f>
        <v/>
      </c>
      <c r="E836" s="30" t="str">
        <f>IFERROR(VLOOKUP($B836,'Router Tracking'!$A$3:$H$1000,4,FALSE), "")</f>
        <v/>
      </c>
      <c r="F836" s="1" t="b">
        <v>0</v>
      </c>
      <c r="H836" s="29"/>
      <c r="I836" s="29"/>
      <c r="J836" s="29"/>
      <c r="K836" s="10"/>
      <c r="L836" s="1"/>
      <c r="M836" s="1" t="b">
        <v>0</v>
      </c>
      <c r="N836" s="1"/>
      <c r="O836" s="1" t="b">
        <v>0</v>
      </c>
      <c r="P836" s="10"/>
    </row>
    <row r="837" spans="1:16">
      <c r="A837" s="29" t="str">
        <f t="shared" si="4"/>
        <v/>
      </c>
      <c r="B837" s="30"/>
      <c r="C837" s="30" t="str">
        <f>IFERROR(VLOOKUP($B837,'Router Tracking'!A837:H1834,7,FALSE), "")</f>
        <v/>
      </c>
      <c r="D837" s="30" t="str">
        <f>IFERROR(VLOOKUP($B837,'Router Tracking'!$A$3:$H$1000,6,FALSE), "")</f>
        <v/>
      </c>
      <c r="E837" s="30" t="str">
        <f>IFERROR(VLOOKUP($B837,'Router Tracking'!$A$3:$H$1000,4,FALSE), "")</f>
        <v/>
      </c>
      <c r="F837" s="1" t="b">
        <v>0</v>
      </c>
      <c r="H837" s="29"/>
      <c r="I837" s="29"/>
      <c r="J837" s="29"/>
      <c r="K837" s="10"/>
      <c r="L837" s="1"/>
      <c r="M837" s="1" t="b">
        <v>0</v>
      </c>
      <c r="N837" s="1"/>
      <c r="O837" s="1" t="b">
        <v>0</v>
      </c>
      <c r="P837" s="10"/>
    </row>
    <row r="838" spans="1:16">
      <c r="A838" s="29" t="str">
        <f t="shared" si="4"/>
        <v/>
      </c>
      <c r="B838" s="30"/>
      <c r="C838" s="30" t="str">
        <f>IFERROR(VLOOKUP($B838,'Router Tracking'!A838:H1835,7,FALSE), "")</f>
        <v/>
      </c>
      <c r="D838" s="30" t="str">
        <f>IFERROR(VLOOKUP($B838,'Router Tracking'!$A$3:$H$1000,6,FALSE), "")</f>
        <v/>
      </c>
      <c r="E838" s="30" t="str">
        <f>IFERROR(VLOOKUP($B838,'Router Tracking'!$A$3:$H$1000,4,FALSE), "")</f>
        <v/>
      </c>
      <c r="F838" s="1" t="b">
        <v>0</v>
      </c>
      <c r="H838" s="29"/>
      <c r="I838" s="29"/>
      <c r="J838" s="29"/>
      <c r="K838" s="10"/>
      <c r="L838" s="1"/>
      <c r="M838" s="1" t="b">
        <v>0</v>
      </c>
      <c r="N838" s="1"/>
      <c r="O838" s="1" t="b">
        <v>0</v>
      </c>
      <c r="P838" s="10"/>
    </row>
    <row r="839" spans="1:16">
      <c r="A839" s="29" t="str">
        <f t="shared" si="4"/>
        <v/>
      </c>
      <c r="B839" s="30"/>
      <c r="C839" s="30" t="str">
        <f>IFERROR(VLOOKUP($B839,'Router Tracking'!A839:H1836,7,FALSE), "")</f>
        <v/>
      </c>
      <c r="D839" s="30" t="str">
        <f>IFERROR(VLOOKUP($B839,'Router Tracking'!$A$3:$H$1000,6,FALSE), "")</f>
        <v/>
      </c>
      <c r="E839" s="30" t="str">
        <f>IFERROR(VLOOKUP($B839,'Router Tracking'!$A$3:$H$1000,4,FALSE), "")</f>
        <v/>
      </c>
      <c r="F839" s="1" t="b">
        <v>0</v>
      </c>
      <c r="H839" s="29"/>
      <c r="I839" s="29"/>
      <c r="J839" s="29"/>
      <c r="K839" s="10"/>
      <c r="L839" s="1"/>
      <c r="M839" s="1" t="b">
        <v>0</v>
      </c>
      <c r="N839" s="1"/>
      <c r="O839" s="1" t="b">
        <v>0</v>
      </c>
      <c r="P839" s="10"/>
    </row>
    <row r="840" spans="1:16">
      <c r="A840" s="29" t="str">
        <f t="shared" si="4"/>
        <v/>
      </c>
      <c r="B840" s="30"/>
      <c r="C840" s="30" t="str">
        <f>IFERROR(VLOOKUP($B840,'Router Tracking'!A840:H1837,7,FALSE), "")</f>
        <v/>
      </c>
      <c r="D840" s="30" t="str">
        <f>IFERROR(VLOOKUP($B840,'Router Tracking'!$A$3:$H$1000,6,FALSE), "")</f>
        <v/>
      </c>
      <c r="E840" s="30" t="str">
        <f>IFERROR(VLOOKUP($B840,'Router Tracking'!$A$3:$H$1000,4,FALSE), "")</f>
        <v/>
      </c>
      <c r="F840" s="1" t="b">
        <v>0</v>
      </c>
      <c r="H840" s="29"/>
      <c r="I840" s="29"/>
      <c r="J840" s="29"/>
      <c r="K840" s="10"/>
      <c r="L840" s="1"/>
      <c r="M840" s="1" t="b">
        <v>0</v>
      </c>
      <c r="N840" s="1"/>
      <c r="O840" s="1" t="b">
        <v>0</v>
      </c>
      <c r="P840" s="10"/>
    </row>
    <row r="841" spans="1:16">
      <c r="A841" s="29" t="str">
        <f t="shared" si="4"/>
        <v/>
      </c>
      <c r="B841" s="30"/>
      <c r="C841" s="30" t="str">
        <f>IFERROR(VLOOKUP($B841,'Router Tracking'!A841:H1838,7,FALSE), "")</f>
        <v/>
      </c>
      <c r="D841" s="30" t="str">
        <f>IFERROR(VLOOKUP($B841,'Router Tracking'!$A$3:$H$1000,6,FALSE), "")</f>
        <v/>
      </c>
      <c r="E841" s="30" t="str">
        <f>IFERROR(VLOOKUP($B841,'Router Tracking'!$A$3:$H$1000,4,FALSE), "")</f>
        <v/>
      </c>
      <c r="F841" s="1" t="b">
        <v>0</v>
      </c>
      <c r="H841" s="29"/>
      <c r="I841" s="29"/>
      <c r="J841" s="29"/>
      <c r="K841" s="10"/>
      <c r="L841" s="1"/>
      <c r="M841" s="1" t="b">
        <v>0</v>
      </c>
      <c r="N841" s="1"/>
      <c r="O841" s="1" t="b">
        <v>0</v>
      </c>
      <c r="P841" s="10"/>
    </row>
    <row r="842" spans="1:16">
      <c r="A842" s="29" t="str">
        <f t="shared" si="4"/>
        <v/>
      </c>
      <c r="B842" s="30"/>
      <c r="C842" s="30" t="str">
        <f>IFERROR(VLOOKUP($B842,'Router Tracking'!A842:H1839,7,FALSE), "")</f>
        <v/>
      </c>
      <c r="D842" s="30" t="str">
        <f>IFERROR(VLOOKUP($B842,'Router Tracking'!$A$3:$H$1000,6,FALSE), "")</f>
        <v/>
      </c>
      <c r="E842" s="30" t="str">
        <f>IFERROR(VLOOKUP($B842,'Router Tracking'!$A$3:$H$1000,4,FALSE), "")</f>
        <v/>
      </c>
      <c r="F842" s="1" t="b">
        <v>0</v>
      </c>
      <c r="H842" s="29"/>
      <c r="I842" s="29"/>
      <c r="J842" s="29"/>
      <c r="K842" s="10"/>
      <c r="L842" s="1"/>
      <c r="M842" s="1" t="b">
        <v>0</v>
      </c>
      <c r="N842" s="1"/>
      <c r="O842" s="1" t="b">
        <v>0</v>
      </c>
      <c r="P842" s="10"/>
    </row>
    <row r="843" spans="1:16">
      <c r="A843" s="29" t="str">
        <f t="shared" si="4"/>
        <v/>
      </c>
      <c r="B843" s="30"/>
      <c r="C843" s="30" t="str">
        <f>IFERROR(VLOOKUP($B843,'Router Tracking'!A843:H1840,7,FALSE), "")</f>
        <v/>
      </c>
      <c r="D843" s="30" t="str">
        <f>IFERROR(VLOOKUP($B843,'Router Tracking'!$A$3:$H$1000,6,FALSE), "")</f>
        <v/>
      </c>
      <c r="E843" s="30" t="str">
        <f>IFERROR(VLOOKUP($B843,'Router Tracking'!$A$3:$H$1000,4,FALSE), "")</f>
        <v/>
      </c>
      <c r="F843" s="1" t="b">
        <v>0</v>
      </c>
      <c r="H843" s="29"/>
      <c r="I843" s="29"/>
      <c r="J843" s="29"/>
      <c r="K843" s="10"/>
      <c r="L843" s="1"/>
      <c r="M843" s="1" t="b">
        <v>0</v>
      </c>
      <c r="N843" s="1"/>
      <c r="O843" s="1" t="b">
        <v>0</v>
      </c>
      <c r="P843" s="10"/>
    </row>
    <row r="844" spans="1:16">
      <c r="A844" s="29" t="str">
        <f t="shared" si="4"/>
        <v/>
      </c>
      <c r="B844" s="30"/>
      <c r="C844" s="30" t="str">
        <f>IFERROR(VLOOKUP($B844,'Router Tracking'!A844:H1841,7,FALSE), "")</f>
        <v/>
      </c>
      <c r="D844" s="30" t="str">
        <f>IFERROR(VLOOKUP($B844,'Router Tracking'!$A$3:$H$1000,6,FALSE), "")</f>
        <v/>
      </c>
      <c r="E844" s="30" t="str">
        <f>IFERROR(VLOOKUP($B844,'Router Tracking'!$A$3:$H$1000,4,FALSE), "")</f>
        <v/>
      </c>
      <c r="F844" s="1" t="b">
        <v>0</v>
      </c>
      <c r="H844" s="29"/>
      <c r="I844" s="29"/>
      <c r="J844" s="29"/>
      <c r="K844" s="10"/>
      <c r="L844" s="1"/>
      <c r="M844" s="1" t="b">
        <v>0</v>
      </c>
      <c r="N844" s="1"/>
      <c r="O844" s="1" t="b">
        <v>0</v>
      </c>
      <c r="P844" s="10"/>
    </row>
    <row r="845" spans="1:16">
      <c r="A845" s="29" t="str">
        <f t="shared" si="4"/>
        <v/>
      </c>
      <c r="B845" s="30"/>
      <c r="C845" s="30" t="str">
        <f>IFERROR(VLOOKUP($B845,'Router Tracking'!A845:H1842,7,FALSE), "")</f>
        <v/>
      </c>
      <c r="D845" s="30" t="str">
        <f>IFERROR(VLOOKUP($B845,'Router Tracking'!$A$3:$H$1000,6,FALSE), "")</f>
        <v/>
      </c>
      <c r="E845" s="30" t="str">
        <f>IFERROR(VLOOKUP($B845,'Router Tracking'!$A$3:$H$1000,4,FALSE), "")</f>
        <v/>
      </c>
      <c r="F845" s="1" t="b">
        <v>0</v>
      </c>
      <c r="H845" s="29"/>
      <c r="I845" s="29"/>
      <c r="J845" s="29"/>
      <c r="K845" s="10"/>
      <c r="L845" s="1"/>
      <c r="M845" s="1" t="b">
        <v>0</v>
      </c>
      <c r="N845" s="1"/>
      <c r="O845" s="1" t="b">
        <v>0</v>
      </c>
      <c r="P845" s="10"/>
    </row>
    <row r="846" spans="1:16">
      <c r="A846" s="29" t="str">
        <f t="shared" si="4"/>
        <v/>
      </c>
      <c r="B846" s="30"/>
      <c r="C846" s="30" t="str">
        <f>IFERROR(VLOOKUP($B846,'Router Tracking'!A846:H1843,7,FALSE), "")</f>
        <v/>
      </c>
      <c r="D846" s="30" t="str">
        <f>IFERROR(VLOOKUP($B846,'Router Tracking'!$A$3:$H$1000,6,FALSE), "")</f>
        <v/>
      </c>
      <c r="E846" s="30" t="str">
        <f>IFERROR(VLOOKUP($B846,'Router Tracking'!$A$3:$H$1000,4,FALSE), "")</f>
        <v/>
      </c>
      <c r="F846" s="1" t="b">
        <v>0</v>
      </c>
      <c r="H846" s="29"/>
      <c r="I846" s="29"/>
      <c r="J846" s="29"/>
      <c r="K846" s="10"/>
      <c r="L846" s="1"/>
      <c r="M846" s="1" t="b">
        <v>0</v>
      </c>
      <c r="N846" s="1"/>
      <c r="O846" s="1" t="b">
        <v>0</v>
      </c>
      <c r="P846" s="10"/>
    </row>
    <row r="847" spans="1:16">
      <c r="A847" s="29" t="str">
        <f t="shared" si="4"/>
        <v/>
      </c>
      <c r="B847" s="30"/>
      <c r="C847" s="30" t="str">
        <f>IFERROR(VLOOKUP($B847,'Router Tracking'!A847:H1844,7,FALSE), "")</f>
        <v/>
      </c>
      <c r="D847" s="30" t="str">
        <f>IFERROR(VLOOKUP($B847,'Router Tracking'!$A$3:$H$1000,6,FALSE), "")</f>
        <v/>
      </c>
      <c r="E847" s="30" t="str">
        <f>IFERROR(VLOOKUP($B847,'Router Tracking'!$A$3:$H$1000,4,FALSE), "")</f>
        <v/>
      </c>
      <c r="F847" s="1" t="b">
        <v>0</v>
      </c>
      <c r="H847" s="29"/>
      <c r="I847" s="29"/>
      <c r="J847" s="29"/>
      <c r="K847" s="10"/>
      <c r="L847" s="1"/>
      <c r="M847" s="1" t="b">
        <v>0</v>
      </c>
      <c r="N847" s="1"/>
      <c r="O847" s="1" t="b">
        <v>0</v>
      </c>
      <c r="P847" s="10"/>
    </row>
    <row r="848" spans="1:16">
      <c r="A848" s="29" t="str">
        <f t="shared" si="4"/>
        <v/>
      </c>
      <c r="B848" s="30"/>
      <c r="C848" s="30" t="str">
        <f>IFERROR(VLOOKUP($B848,'Router Tracking'!A848:H1845,7,FALSE), "")</f>
        <v/>
      </c>
      <c r="D848" s="30" t="str">
        <f>IFERROR(VLOOKUP($B848,'Router Tracking'!$A$3:$H$1000,6,FALSE), "")</f>
        <v/>
      </c>
      <c r="E848" s="30" t="str">
        <f>IFERROR(VLOOKUP($B848,'Router Tracking'!$A$3:$H$1000,4,FALSE), "")</f>
        <v/>
      </c>
      <c r="F848" s="1" t="b">
        <v>0</v>
      </c>
      <c r="H848" s="29"/>
      <c r="I848" s="29"/>
      <c r="J848" s="29"/>
      <c r="K848" s="10"/>
      <c r="L848" s="1"/>
      <c r="M848" s="1" t="b">
        <v>0</v>
      </c>
      <c r="N848" s="1"/>
      <c r="O848" s="1" t="b">
        <v>0</v>
      </c>
      <c r="P848" s="10"/>
    </row>
    <row r="849" spans="1:16">
      <c r="A849" s="29" t="str">
        <f t="shared" si="4"/>
        <v/>
      </c>
      <c r="B849" s="30"/>
      <c r="C849" s="30" t="str">
        <f>IFERROR(VLOOKUP($B849,'Router Tracking'!A849:H1846,7,FALSE), "")</f>
        <v/>
      </c>
      <c r="D849" s="30" t="str">
        <f>IFERROR(VLOOKUP($B849,'Router Tracking'!$A$3:$H$1000,6,FALSE), "")</f>
        <v/>
      </c>
      <c r="E849" s="30" t="str">
        <f>IFERROR(VLOOKUP($B849,'Router Tracking'!$A$3:$H$1000,4,FALSE), "")</f>
        <v/>
      </c>
      <c r="F849" s="1" t="b">
        <v>0</v>
      </c>
      <c r="H849" s="29"/>
      <c r="I849" s="29"/>
      <c r="J849" s="29"/>
      <c r="K849" s="10"/>
      <c r="L849" s="1"/>
      <c r="M849" s="1" t="b">
        <v>0</v>
      </c>
      <c r="N849" s="1"/>
      <c r="O849" s="1" t="b">
        <v>0</v>
      </c>
      <c r="P849" s="10"/>
    </row>
    <row r="850" spans="1:16">
      <c r="A850" s="29" t="str">
        <f t="shared" si="4"/>
        <v/>
      </c>
      <c r="B850" s="30"/>
      <c r="C850" s="30" t="str">
        <f>IFERROR(VLOOKUP($B850,'Router Tracking'!A850:H1847,7,FALSE), "")</f>
        <v/>
      </c>
      <c r="D850" s="30" t="str">
        <f>IFERROR(VLOOKUP($B850,'Router Tracking'!$A$3:$H$1000,6,FALSE), "")</f>
        <v/>
      </c>
      <c r="E850" s="30" t="str">
        <f>IFERROR(VLOOKUP($B850,'Router Tracking'!$A$3:$H$1000,4,FALSE), "")</f>
        <v/>
      </c>
      <c r="F850" s="1" t="b">
        <v>0</v>
      </c>
      <c r="H850" s="29"/>
      <c r="I850" s="29"/>
      <c r="J850" s="29"/>
      <c r="K850" s="10"/>
      <c r="L850" s="1"/>
      <c r="M850" s="1" t="b">
        <v>0</v>
      </c>
      <c r="N850" s="1"/>
      <c r="O850" s="1" t="b">
        <v>0</v>
      </c>
      <c r="P850" s="10"/>
    </row>
    <row r="851" spans="1:16">
      <c r="A851" s="29" t="str">
        <f t="shared" si="4"/>
        <v/>
      </c>
      <c r="B851" s="30"/>
      <c r="C851" s="30" t="str">
        <f>IFERROR(VLOOKUP($B851,'Router Tracking'!A851:H1848,7,FALSE), "")</f>
        <v/>
      </c>
      <c r="D851" s="30" t="str">
        <f>IFERROR(VLOOKUP($B851,'Router Tracking'!$A$3:$H$1000,6,FALSE), "")</f>
        <v/>
      </c>
      <c r="E851" s="30" t="str">
        <f>IFERROR(VLOOKUP($B851,'Router Tracking'!$A$3:$H$1000,4,FALSE), "")</f>
        <v/>
      </c>
      <c r="F851" s="1" t="b">
        <v>0</v>
      </c>
      <c r="H851" s="29"/>
      <c r="I851" s="29"/>
      <c r="J851" s="29"/>
      <c r="K851" s="10"/>
      <c r="L851" s="1"/>
      <c r="M851" s="1" t="b">
        <v>0</v>
      </c>
      <c r="N851" s="1"/>
      <c r="O851" s="1" t="b">
        <v>0</v>
      </c>
      <c r="P851" s="10"/>
    </row>
    <row r="852" spans="1:16">
      <c r="A852" s="29" t="str">
        <f t="shared" si="4"/>
        <v/>
      </c>
      <c r="B852" s="30"/>
      <c r="C852" s="30" t="str">
        <f>IFERROR(VLOOKUP($B852,'Router Tracking'!A852:H1849,7,FALSE), "")</f>
        <v/>
      </c>
      <c r="D852" s="30" t="str">
        <f>IFERROR(VLOOKUP($B852,'Router Tracking'!$A$3:$H$1000,6,FALSE), "")</f>
        <v/>
      </c>
      <c r="E852" s="30" t="str">
        <f>IFERROR(VLOOKUP($B852,'Router Tracking'!$A$3:$H$1000,4,FALSE), "")</f>
        <v/>
      </c>
      <c r="F852" s="1" t="b">
        <v>0</v>
      </c>
      <c r="H852" s="29"/>
      <c r="I852" s="29"/>
      <c r="J852" s="29"/>
      <c r="K852" s="10"/>
      <c r="L852" s="1"/>
      <c r="M852" s="1" t="b">
        <v>0</v>
      </c>
      <c r="N852" s="1"/>
      <c r="O852" s="1" t="b">
        <v>0</v>
      </c>
      <c r="P852" s="10"/>
    </row>
    <row r="853" spans="1:16">
      <c r="A853" s="29" t="str">
        <f t="shared" si="4"/>
        <v/>
      </c>
      <c r="B853" s="30"/>
      <c r="C853" s="30" t="str">
        <f>IFERROR(VLOOKUP($B853,'Router Tracking'!A853:H1850,7,FALSE), "")</f>
        <v/>
      </c>
      <c r="D853" s="30" t="str">
        <f>IFERROR(VLOOKUP($B853,'Router Tracking'!$A$3:$H$1000,6,FALSE), "")</f>
        <v/>
      </c>
      <c r="E853" s="30" t="str">
        <f>IFERROR(VLOOKUP($B853,'Router Tracking'!$A$3:$H$1000,4,FALSE), "")</f>
        <v/>
      </c>
      <c r="F853" s="1" t="b">
        <v>0</v>
      </c>
      <c r="H853" s="29"/>
      <c r="I853" s="29"/>
      <c r="J853" s="29"/>
      <c r="K853" s="10"/>
      <c r="L853" s="1"/>
      <c r="M853" s="1" t="b">
        <v>0</v>
      </c>
      <c r="N853" s="1"/>
      <c r="O853" s="1" t="b">
        <v>0</v>
      </c>
      <c r="P853" s="10"/>
    </row>
    <row r="854" spans="1:16">
      <c r="A854" s="29" t="str">
        <f t="shared" si="4"/>
        <v/>
      </c>
      <c r="B854" s="30"/>
      <c r="C854" s="30" t="str">
        <f>IFERROR(VLOOKUP($B854,'Router Tracking'!A854:H1851,7,FALSE), "")</f>
        <v/>
      </c>
      <c r="D854" s="30" t="str">
        <f>IFERROR(VLOOKUP($B854,'Router Tracking'!$A$3:$H$1000,6,FALSE), "")</f>
        <v/>
      </c>
      <c r="E854" s="30" t="str">
        <f>IFERROR(VLOOKUP($B854,'Router Tracking'!$A$3:$H$1000,4,FALSE), "")</f>
        <v/>
      </c>
      <c r="F854" s="1" t="b">
        <v>0</v>
      </c>
      <c r="H854" s="29"/>
      <c r="I854" s="29"/>
      <c r="J854" s="29"/>
      <c r="K854" s="10"/>
      <c r="L854" s="1"/>
      <c r="M854" s="1" t="b">
        <v>0</v>
      </c>
      <c r="N854" s="1"/>
      <c r="O854" s="1" t="b">
        <v>0</v>
      </c>
      <c r="P854" s="10"/>
    </row>
    <row r="855" spans="1:16">
      <c r="A855" s="29" t="str">
        <f t="shared" si="4"/>
        <v/>
      </c>
      <c r="B855" s="30"/>
      <c r="C855" s="30" t="str">
        <f>IFERROR(VLOOKUP($B855,'Router Tracking'!A855:H1852,7,FALSE), "")</f>
        <v/>
      </c>
      <c r="D855" s="30" t="str">
        <f>IFERROR(VLOOKUP($B855,'Router Tracking'!$A$3:$H$1000,6,FALSE), "")</f>
        <v/>
      </c>
      <c r="E855" s="30" t="str">
        <f>IFERROR(VLOOKUP($B855,'Router Tracking'!$A$3:$H$1000,4,FALSE), "")</f>
        <v/>
      </c>
      <c r="F855" s="1" t="b">
        <v>0</v>
      </c>
      <c r="H855" s="29"/>
      <c r="I855" s="29"/>
      <c r="J855" s="29"/>
      <c r="K855" s="10"/>
      <c r="L855" s="1"/>
      <c r="M855" s="1" t="b">
        <v>0</v>
      </c>
      <c r="N855" s="1"/>
      <c r="O855" s="1" t="b">
        <v>0</v>
      </c>
      <c r="P855" s="10"/>
    </row>
    <row r="856" spans="1:16">
      <c r="A856" s="29" t="str">
        <f t="shared" si="4"/>
        <v/>
      </c>
      <c r="B856" s="30"/>
      <c r="C856" s="30" t="str">
        <f>IFERROR(VLOOKUP($B856,'Router Tracking'!A856:H1853,7,FALSE), "")</f>
        <v/>
      </c>
      <c r="D856" s="30" t="str">
        <f>IFERROR(VLOOKUP($B856,'Router Tracking'!$A$3:$H$1000,6,FALSE), "")</f>
        <v/>
      </c>
      <c r="E856" s="30" t="str">
        <f>IFERROR(VLOOKUP($B856,'Router Tracking'!$A$3:$H$1000,4,FALSE), "")</f>
        <v/>
      </c>
      <c r="F856" s="1" t="b">
        <v>0</v>
      </c>
      <c r="H856" s="29"/>
      <c r="I856" s="29"/>
      <c r="J856" s="29"/>
      <c r="K856" s="10"/>
      <c r="L856" s="1"/>
      <c r="M856" s="1" t="b">
        <v>0</v>
      </c>
      <c r="N856" s="1"/>
      <c r="O856" s="1" t="b">
        <v>0</v>
      </c>
      <c r="P856" s="10"/>
    </row>
    <row r="857" spans="1:16">
      <c r="A857" s="29" t="str">
        <f t="shared" si="4"/>
        <v/>
      </c>
      <c r="B857" s="30"/>
      <c r="C857" s="30" t="str">
        <f>IFERROR(VLOOKUP($B857,'Router Tracking'!A857:H1854,7,FALSE), "")</f>
        <v/>
      </c>
      <c r="D857" s="30" t="str">
        <f>IFERROR(VLOOKUP($B857,'Router Tracking'!$A$3:$H$1000,6,FALSE), "")</f>
        <v/>
      </c>
      <c r="E857" s="30" t="str">
        <f>IFERROR(VLOOKUP($B857,'Router Tracking'!$A$3:$H$1000,4,FALSE), "")</f>
        <v/>
      </c>
      <c r="F857" s="1" t="b">
        <v>0</v>
      </c>
      <c r="H857" s="29"/>
      <c r="I857" s="29"/>
      <c r="J857" s="29"/>
      <c r="K857" s="10"/>
      <c r="L857" s="1"/>
      <c r="M857" s="1" t="b">
        <v>0</v>
      </c>
      <c r="N857" s="1"/>
      <c r="O857" s="1" t="b">
        <v>0</v>
      </c>
      <c r="P857" s="10"/>
    </row>
    <row r="858" spans="1:16">
      <c r="A858" s="29" t="str">
        <f t="shared" si="4"/>
        <v/>
      </c>
      <c r="B858" s="30"/>
      <c r="C858" s="30" t="str">
        <f>IFERROR(VLOOKUP($B858,'Router Tracking'!A858:H1855,7,FALSE), "")</f>
        <v/>
      </c>
      <c r="D858" s="30" t="str">
        <f>IFERROR(VLOOKUP($B858,'Router Tracking'!$A$3:$H$1000,6,FALSE), "")</f>
        <v/>
      </c>
      <c r="E858" s="30" t="str">
        <f>IFERROR(VLOOKUP($B858,'Router Tracking'!$A$3:$H$1000,4,FALSE), "")</f>
        <v/>
      </c>
      <c r="F858" s="1" t="b">
        <v>0</v>
      </c>
      <c r="H858" s="29"/>
      <c r="I858" s="29"/>
      <c r="J858" s="29"/>
      <c r="K858" s="10"/>
      <c r="L858" s="1"/>
      <c r="M858" s="1" t="b">
        <v>0</v>
      </c>
      <c r="N858" s="1"/>
      <c r="O858" s="1" t="b">
        <v>0</v>
      </c>
      <c r="P858" s="10"/>
    </row>
    <row r="859" spans="1:16">
      <c r="A859" s="29" t="str">
        <f t="shared" si="4"/>
        <v/>
      </c>
      <c r="B859" s="30"/>
      <c r="C859" s="30" t="str">
        <f>IFERROR(VLOOKUP($B859,'Router Tracking'!A859:H1856,7,FALSE), "")</f>
        <v/>
      </c>
      <c r="D859" s="30" t="str">
        <f>IFERROR(VLOOKUP($B859,'Router Tracking'!$A$3:$H$1000,6,FALSE), "")</f>
        <v/>
      </c>
      <c r="E859" s="30" t="str">
        <f>IFERROR(VLOOKUP($B859,'Router Tracking'!$A$3:$H$1000,4,FALSE), "")</f>
        <v/>
      </c>
      <c r="F859" s="1" t="b">
        <v>0</v>
      </c>
      <c r="H859" s="29"/>
      <c r="I859" s="29"/>
      <c r="J859" s="29"/>
      <c r="K859" s="10"/>
      <c r="L859" s="1"/>
      <c r="M859" s="1" t="b">
        <v>0</v>
      </c>
      <c r="N859" s="1"/>
      <c r="O859" s="1" t="b">
        <v>0</v>
      </c>
      <c r="P859" s="10"/>
    </row>
    <row r="860" spans="1:16">
      <c r="A860" s="29" t="str">
        <f t="shared" si="4"/>
        <v/>
      </c>
      <c r="B860" s="30"/>
      <c r="C860" s="30" t="str">
        <f>IFERROR(VLOOKUP($B860,'Router Tracking'!A860:H1857,7,FALSE), "")</f>
        <v/>
      </c>
      <c r="D860" s="30" t="str">
        <f>IFERROR(VLOOKUP($B860,'Router Tracking'!$A$3:$H$1000,6,FALSE), "")</f>
        <v/>
      </c>
      <c r="E860" s="30" t="str">
        <f>IFERROR(VLOOKUP($B860,'Router Tracking'!$A$3:$H$1000,4,FALSE), "")</f>
        <v/>
      </c>
      <c r="F860" s="1" t="b">
        <v>0</v>
      </c>
      <c r="H860" s="29"/>
      <c r="I860" s="29"/>
      <c r="J860" s="29"/>
      <c r="K860" s="10"/>
      <c r="L860" s="1"/>
      <c r="M860" s="1" t="b">
        <v>0</v>
      </c>
      <c r="N860" s="1"/>
      <c r="O860" s="1" t="b">
        <v>0</v>
      </c>
      <c r="P860" s="10"/>
    </row>
    <row r="861" spans="1:16">
      <c r="A861" s="29" t="str">
        <f t="shared" si="4"/>
        <v/>
      </c>
      <c r="B861" s="30"/>
      <c r="C861" s="30" t="str">
        <f>IFERROR(VLOOKUP($B861,'Router Tracking'!A861:H1858,7,FALSE), "")</f>
        <v/>
      </c>
      <c r="D861" s="30" t="str">
        <f>IFERROR(VLOOKUP($B861,'Router Tracking'!$A$3:$H$1000,6,FALSE), "")</f>
        <v/>
      </c>
      <c r="E861" s="30" t="str">
        <f>IFERROR(VLOOKUP($B861,'Router Tracking'!$A$3:$H$1000,4,FALSE), "")</f>
        <v/>
      </c>
      <c r="F861" s="1" t="b">
        <v>0</v>
      </c>
      <c r="H861" s="29"/>
      <c r="I861" s="29"/>
      <c r="J861" s="29"/>
      <c r="K861" s="10"/>
      <c r="L861" s="1"/>
      <c r="M861" s="1" t="b">
        <v>0</v>
      </c>
      <c r="N861" s="1"/>
      <c r="O861" s="1" t="b">
        <v>0</v>
      </c>
      <c r="P861" s="10"/>
    </row>
    <row r="862" spans="1:16">
      <c r="A862" s="29" t="str">
        <f t="shared" si="4"/>
        <v/>
      </c>
      <c r="B862" s="30"/>
      <c r="C862" s="30" t="str">
        <f>IFERROR(VLOOKUP($B862,'Router Tracking'!A862:H1859,7,FALSE), "")</f>
        <v/>
      </c>
      <c r="D862" s="30" t="str">
        <f>IFERROR(VLOOKUP($B862,'Router Tracking'!$A$3:$H$1000,6,FALSE), "")</f>
        <v/>
      </c>
      <c r="E862" s="30" t="str">
        <f>IFERROR(VLOOKUP($B862,'Router Tracking'!$A$3:$H$1000,4,FALSE), "")</f>
        <v/>
      </c>
      <c r="F862" s="1" t="b">
        <v>0</v>
      </c>
      <c r="H862" s="29"/>
      <c r="I862" s="29"/>
      <c r="J862" s="29"/>
      <c r="K862" s="10"/>
      <c r="L862" s="1"/>
      <c r="M862" s="1" t="b">
        <v>0</v>
      </c>
      <c r="N862" s="1"/>
      <c r="O862" s="1" t="b">
        <v>0</v>
      </c>
      <c r="P862" s="10"/>
    </row>
    <row r="863" spans="1:16">
      <c r="A863" s="29" t="str">
        <f t="shared" si="4"/>
        <v/>
      </c>
      <c r="B863" s="30"/>
      <c r="C863" s="30" t="str">
        <f>IFERROR(VLOOKUP($B863,'Router Tracking'!A863:H1860,7,FALSE), "")</f>
        <v/>
      </c>
      <c r="D863" s="30" t="str">
        <f>IFERROR(VLOOKUP($B863,'Router Tracking'!$A$3:$H$1000,6,FALSE), "")</f>
        <v/>
      </c>
      <c r="E863" s="30" t="str">
        <f>IFERROR(VLOOKUP($B863,'Router Tracking'!$A$3:$H$1000,4,FALSE), "")</f>
        <v/>
      </c>
      <c r="F863" s="1" t="b">
        <v>0</v>
      </c>
      <c r="H863" s="29"/>
      <c r="I863" s="29"/>
      <c r="J863" s="29"/>
      <c r="K863" s="10"/>
      <c r="L863" s="1"/>
      <c r="M863" s="1" t="b">
        <v>0</v>
      </c>
      <c r="N863" s="1"/>
      <c r="O863" s="1" t="b">
        <v>0</v>
      </c>
      <c r="P863" s="10"/>
    </row>
    <row r="864" spans="1:16">
      <c r="A864" s="29" t="str">
        <f t="shared" si="4"/>
        <v/>
      </c>
      <c r="B864" s="30"/>
      <c r="C864" s="30" t="str">
        <f>IFERROR(VLOOKUP($B864,'Router Tracking'!A864:H1861,7,FALSE), "")</f>
        <v/>
      </c>
      <c r="D864" s="30" t="str">
        <f>IFERROR(VLOOKUP($B864,'Router Tracking'!$A$3:$H$1000,6,FALSE), "")</f>
        <v/>
      </c>
      <c r="E864" s="30" t="str">
        <f>IFERROR(VLOOKUP($B864,'Router Tracking'!$A$3:$H$1000,4,FALSE), "")</f>
        <v/>
      </c>
      <c r="F864" s="1" t="b">
        <v>0</v>
      </c>
      <c r="H864" s="29"/>
      <c r="I864" s="29"/>
      <c r="J864" s="29"/>
      <c r="K864" s="10"/>
      <c r="L864" s="1"/>
      <c r="M864" s="1" t="b">
        <v>0</v>
      </c>
      <c r="N864" s="1"/>
      <c r="O864" s="1" t="b">
        <v>0</v>
      </c>
      <c r="P864" s="10"/>
    </row>
    <row r="865" spans="1:16">
      <c r="A865" s="29" t="str">
        <f t="shared" si="4"/>
        <v/>
      </c>
      <c r="B865" s="30"/>
      <c r="C865" s="30" t="str">
        <f>IFERROR(VLOOKUP($B865,'Router Tracking'!A865:H1862,7,FALSE), "")</f>
        <v/>
      </c>
      <c r="D865" s="30" t="str">
        <f>IFERROR(VLOOKUP($B865,'Router Tracking'!$A$3:$H$1000,6,FALSE), "")</f>
        <v/>
      </c>
      <c r="E865" s="30" t="str">
        <f>IFERROR(VLOOKUP($B865,'Router Tracking'!$A$3:$H$1000,4,FALSE), "")</f>
        <v/>
      </c>
      <c r="F865" s="1" t="b">
        <v>0</v>
      </c>
      <c r="H865" s="29"/>
      <c r="I865" s="29"/>
      <c r="J865" s="29"/>
      <c r="K865" s="10"/>
      <c r="L865" s="1"/>
      <c r="M865" s="1" t="b">
        <v>0</v>
      </c>
      <c r="N865" s="1"/>
      <c r="O865" s="1" t="b">
        <v>0</v>
      </c>
      <c r="P865" s="10"/>
    </row>
    <row r="866" spans="1:16">
      <c r="A866" s="29" t="str">
        <f t="shared" si="4"/>
        <v/>
      </c>
      <c r="B866" s="30"/>
      <c r="C866" s="30" t="str">
        <f>IFERROR(VLOOKUP($B866,'Router Tracking'!A866:H1863,7,FALSE), "")</f>
        <v/>
      </c>
      <c r="D866" s="30" t="str">
        <f>IFERROR(VLOOKUP($B866,'Router Tracking'!$A$3:$H$1000,6,FALSE), "")</f>
        <v/>
      </c>
      <c r="E866" s="30" t="str">
        <f>IFERROR(VLOOKUP($B866,'Router Tracking'!$A$3:$H$1000,4,FALSE), "")</f>
        <v/>
      </c>
      <c r="F866" s="1" t="b">
        <v>0</v>
      </c>
      <c r="H866" s="29"/>
      <c r="I866" s="29"/>
      <c r="J866" s="29"/>
      <c r="K866" s="10"/>
      <c r="L866" s="1"/>
      <c r="M866" s="1" t="b">
        <v>0</v>
      </c>
      <c r="N866" s="1"/>
      <c r="O866" s="1" t="b">
        <v>0</v>
      </c>
      <c r="P866" s="10"/>
    </row>
    <row r="867" spans="1:16">
      <c r="A867" s="29" t="str">
        <f t="shared" si="4"/>
        <v/>
      </c>
      <c r="B867" s="30"/>
      <c r="C867" s="30" t="str">
        <f>IFERROR(VLOOKUP($B867,'Router Tracking'!A867:H1864,7,FALSE), "")</f>
        <v/>
      </c>
      <c r="D867" s="30" t="str">
        <f>IFERROR(VLOOKUP($B867,'Router Tracking'!$A$3:$H$1000,6,FALSE), "")</f>
        <v/>
      </c>
      <c r="E867" s="30" t="str">
        <f>IFERROR(VLOOKUP($B867,'Router Tracking'!$A$3:$H$1000,4,FALSE), "")</f>
        <v/>
      </c>
      <c r="F867" s="1" t="b">
        <v>0</v>
      </c>
      <c r="H867" s="29"/>
      <c r="I867" s="29"/>
      <c r="J867" s="29"/>
      <c r="K867" s="10"/>
      <c r="L867" s="1"/>
      <c r="M867" s="1" t="b">
        <v>0</v>
      </c>
      <c r="N867" s="1"/>
      <c r="O867" s="1" t="b">
        <v>0</v>
      </c>
      <c r="P867" s="10"/>
    </row>
    <row r="868" spans="1:16">
      <c r="A868" s="29" t="str">
        <f t="shared" si="4"/>
        <v/>
      </c>
      <c r="B868" s="30"/>
      <c r="C868" s="30" t="str">
        <f>IFERROR(VLOOKUP($B868,'Router Tracking'!A868:H1865,7,FALSE), "")</f>
        <v/>
      </c>
      <c r="D868" s="30" t="str">
        <f>IFERROR(VLOOKUP($B868,'Router Tracking'!$A$3:$H$1000,6,FALSE), "")</f>
        <v/>
      </c>
      <c r="E868" s="30" t="str">
        <f>IFERROR(VLOOKUP($B868,'Router Tracking'!$A$3:$H$1000,4,FALSE), "")</f>
        <v/>
      </c>
      <c r="F868" s="1" t="b">
        <v>0</v>
      </c>
      <c r="H868" s="29"/>
      <c r="I868" s="29"/>
      <c r="J868" s="29"/>
      <c r="K868" s="10"/>
      <c r="L868" s="1"/>
      <c r="M868" s="1" t="b">
        <v>0</v>
      </c>
      <c r="N868" s="1"/>
      <c r="O868" s="1" t="b">
        <v>0</v>
      </c>
      <c r="P868" s="10"/>
    </row>
    <row r="869" spans="1:16">
      <c r="A869" s="29" t="str">
        <f t="shared" si="4"/>
        <v/>
      </c>
      <c r="B869" s="30"/>
      <c r="C869" s="30" t="str">
        <f>IFERROR(VLOOKUP($B869,'Router Tracking'!A869:H1866,7,FALSE), "")</f>
        <v/>
      </c>
      <c r="D869" s="30" t="str">
        <f>IFERROR(VLOOKUP($B869,'Router Tracking'!$A$3:$H$1000,6,FALSE), "")</f>
        <v/>
      </c>
      <c r="E869" s="30" t="str">
        <f>IFERROR(VLOOKUP($B869,'Router Tracking'!$A$3:$H$1000,4,FALSE), "")</f>
        <v/>
      </c>
      <c r="F869" s="1" t="b">
        <v>0</v>
      </c>
      <c r="H869" s="29"/>
      <c r="I869" s="29"/>
      <c r="J869" s="29"/>
      <c r="K869" s="10"/>
      <c r="L869" s="1"/>
      <c r="M869" s="1" t="b">
        <v>0</v>
      </c>
      <c r="N869" s="1"/>
      <c r="O869" s="1" t="b">
        <v>0</v>
      </c>
      <c r="P869" s="10"/>
    </row>
    <row r="870" spans="1:16">
      <c r="A870" s="29" t="str">
        <f t="shared" si="4"/>
        <v/>
      </c>
      <c r="B870" s="30"/>
      <c r="C870" s="30" t="str">
        <f>IFERROR(VLOOKUP($B870,'Router Tracking'!A870:H1867,7,FALSE), "")</f>
        <v/>
      </c>
      <c r="D870" s="30" t="str">
        <f>IFERROR(VLOOKUP($B870,'Router Tracking'!$A$3:$H$1000,6,FALSE), "")</f>
        <v/>
      </c>
      <c r="E870" s="30" t="str">
        <f>IFERROR(VLOOKUP($B870,'Router Tracking'!$A$3:$H$1000,4,FALSE), "")</f>
        <v/>
      </c>
      <c r="F870" s="1" t="b">
        <v>0</v>
      </c>
      <c r="H870" s="29"/>
      <c r="I870" s="29"/>
      <c r="J870" s="29"/>
      <c r="K870" s="10"/>
      <c r="L870" s="1"/>
      <c r="M870" s="1" t="b">
        <v>0</v>
      </c>
      <c r="N870" s="1"/>
      <c r="O870" s="1" t="b">
        <v>0</v>
      </c>
      <c r="P870" s="10"/>
    </row>
    <row r="871" spans="1:16">
      <c r="A871" s="29" t="str">
        <f t="shared" si="4"/>
        <v/>
      </c>
      <c r="B871" s="30"/>
      <c r="C871" s="30" t="str">
        <f>IFERROR(VLOOKUP($B871,'Router Tracking'!A871:H1868,7,FALSE), "")</f>
        <v/>
      </c>
      <c r="D871" s="30" t="str">
        <f>IFERROR(VLOOKUP($B871,'Router Tracking'!$A$3:$H$1000,6,FALSE), "")</f>
        <v/>
      </c>
      <c r="E871" s="30" t="str">
        <f>IFERROR(VLOOKUP($B871,'Router Tracking'!$A$3:$H$1000,4,FALSE), "")</f>
        <v/>
      </c>
      <c r="F871" s="1" t="b">
        <v>0</v>
      </c>
      <c r="H871" s="29"/>
      <c r="I871" s="29"/>
      <c r="J871" s="29"/>
      <c r="K871" s="10"/>
      <c r="L871" s="1"/>
      <c r="M871" s="1" t="b">
        <v>0</v>
      </c>
      <c r="N871" s="1"/>
      <c r="O871" s="1" t="b">
        <v>0</v>
      </c>
      <c r="P871" s="10"/>
    </row>
    <row r="872" spans="1:16">
      <c r="A872" s="29" t="str">
        <f t="shared" si="4"/>
        <v/>
      </c>
      <c r="B872" s="30"/>
      <c r="C872" s="30" t="str">
        <f>IFERROR(VLOOKUP($B872,'Router Tracking'!A872:H1869,7,FALSE), "")</f>
        <v/>
      </c>
      <c r="D872" s="30" t="str">
        <f>IFERROR(VLOOKUP($B872,'Router Tracking'!$A$3:$H$1000,6,FALSE), "")</f>
        <v/>
      </c>
      <c r="E872" s="30" t="str">
        <f>IFERROR(VLOOKUP($B872,'Router Tracking'!$A$3:$H$1000,4,FALSE), "")</f>
        <v/>
      </c>
      <c r="F872" s="1" t="b">
        <v>0</v>
      </c>
      <c r="H872" s="29"/>
      <c r="I872" s="29"/>
      <c r="J872" s="29"/>
      <c r="K872" s="10"/>
      <c r="L872" s="1"/>
      <c r="M872" s="1" t="b">
        <v>0</v>
      </c>
      <c r="N872" s="1"/>
      <c r="O872" s="1" t="b">
        <v>0</v>
      </c>
      <c r="P872" s="10"/>
    </row>
    <row r="873" spans="1:16">
      <c r="A873" s="29" t="str">
        <f t="shared" si="4"/>
        <v/>
      </c>
      <c r="B873" s="30"/>
      <c r="C873" s="30" t="str">
        <f>IFERROR(VLOOKUP($B873,'Router Tracking'!A873:H1870,7,FALSE), "")</f>
        <v/>
      </c>
      <c r="D873" s="30" t="str">
        <f>IFERROR(VLOOKUP($B873,'Router Tracking'!$A$3:$H$1000,6,FALSE), "")</f>
        <v/>
      </c>
      <c r="E873" s="30" t="str">
        <f>IFERROR(VLOOKUP($B873,'Router Tracking'!$A$3:$H$1000,4,FALSE), "")</f>
        <v/>
      </c>
      <c r="F873" s="1" t="b">
        <v>0</v>
      </c>
      <c r="H873" s="29"/>
      <c r="I873" s="29"/>
      <c r="J873" s="29"/>
      <c r="K873" s="10"/>
      <c r="L873" s="1"/>
      <c r="M873" s="1" t="b">
        <v>0</v>
      </c>
      <c r="N873" s="1"/>
      <c r="O873" s="1" t="b">
        <v>0</v>
      </c>
      <c r="P873" s="10"/>
    </row>
    <row r="874" spans="1:16">
      <c r="A874" s="29" t="str">
        <f t="shared" si="4"/>
        <v/>
      </c>
      <c r="B874" s="30"/>
      <c r="C874" s="30" t="str">
        <f>IFERROR(VLOOKUP($B874,'Router Tracking'!A874:H1871,7,FALSE), "")</f>
        <v/>
      </c>
      <c r="D874" s="30" t="str">
        <f>IFERROR(VLOOKUP($B874,'Router Tracking'!$A$3:$H$1000,6,FALSE), "")</f>
        <v/>
      </c>
      <c r="E874" s="30" t="str">
        <f>IFERROR(VLOOKUP($B874,'Router Tracking'!$A$3:$H$1000,4,FALSE), "")</f>
        <v/>
      </c>
      <c r="F874" s="1" t="b">
        <v>0</v>
      </c>
      <c r="H874" s="29"/>
      <c r="I874" s="29"/>
      <c r="J874" s="29"/>
      <c r="K874" s="10"/>
      <c r="L874" s="1"/>
      <c r="M874" s="1" t="b">
        <v>0</v>
      </c>
      <c r="N874" s="1"/>
      <c r="O874" s="1" t="b">
        <v>0</v>
      </c>
      <c r="P874" s="10"/>
    </row>
    <row r="875" spans="1:16">
      <c r="A875" s="29" t="str">
        <f t="shared" si="4"/>
        <v/>
      </c>
      <c r="B875" s="30"/>
      <c r="C875" s="30" t="str">
        <f>IFERROR(VLOOKUP($B875,'Router Tracking'!A875:H1872,7,FALSE), "")</f>
        <v/>
      </c>
      <c r="D875" s="30" t="str">
        <f>IFERROR(VLOOKUP($B875,'Router Tracking'!$A$3:$H$1000,6,FALSE), "")</f>
        <v/>
      </c>
      <c r="E875" s="30" t="str">
        <f>IFERROR(VLOOKUP($B875,'Router Tracking'!$A$3:$H$1000,4,FALSE), "")</f>
        <v/>
      </c>
      <c r="F875" s="1" t="b">
        <v>0</v>
      </c>
      <c r="H875" s="29"/>
      <c r="I875" s="29"/>
      <c r="J875" s="29"/>
      <c r="K875" s="10"/>
      <c r="L875" s="1"/>
      <c r="M875" s="1" t="b">
        <v>0</v>
      </c>
      <c r="N875" s="1"/>
      <c r="O875" s="1" t="b">
        <v>0</v>
      </c>
      <c r="P875" s="10"/>
    </row>
    <row r="876" spans="1:16">
      <c r="A876" s="29" t="str">
        <f t="shared" si="4"/>
        <v/>
      </c>
      <c r="B876" s="30"/>
      <c r="C876" s="30" t="str">
        <f>IFERROR(VLOOKUP($B876,'Router Tracking'!A876:H1873,7,FALSE), "")</f>
        <v/>
      </c>
      <c r="D876" s="30" t="str">
        <f>IFERROR(VLOOKUP($B876,'Router Tracking'!$A$3:$H$1000,6,FALSE), "")</f>
        <v/>
      </c>
      <c r="E876" s="30" t="str">
        <f>IFERROR(VLOOKUP($B876,'Router Tracking'!$A$3:$H$1000,4,FALSE), "")</f>
        <v/>
      </c>
      <c r="F876" s="1" t="b">
        <v>0</v>
      </c>
      <c r="H876" s="29"/>
      <c r="I876" s="29"/>
      <c r="J876" s="29"/>
      <c r="K876" s="10"/>
      <c r="L876" s="1"/>
      <c r="M876" s="1" t="b">
        <v>0</v>
      </c>
      <c r="N876" s="1"/>
      <c r="O876" s="1" t="b">
        <v>0</v>
      </c>
      <c r="P876" s="10"/>
    </row>
    <row r="877" spans="1:16">
      <c r="A877" s="29" t="str">
        <f t="shared" si="4"/>
        <v/>
      </c>
      <c r="B877" s="30"/>
      <c r="C877" s="30" t="str">
        <f>IFERROR(VLOOKUP($B877,'Router Tracking'!A877:H1874,7,FALSE), "")</f>
        <v/>
      </c>
      <c r="D877" s="30" t="str">
        <f>IFERROR(VLOOKUP($B877,'Router Tracking'!$A$3:$H$1000,6,FALSE), "")</f>
        <v/>
      </c>
      <c r="E877" s="30" t="str">
        <f>IFERROR(VLOOKUP($B877,'Router Tracking'!$A$3:$H$1000,4,FALSE), "")</f>
        <v/>
      </c>
      <c r="F877" s="1" t="b">
        <v>0</v>
      </c>
      <c r="H877" s="29"/>
      <c r="I877" s="29"/>
      <c r="J877" s="29"/>
      <c r="K877" s="10"/>
      <c r="L877" s="1"/>
      <c r="M877" s="1" t="b">
        <v>0</v>
      </c>
      <c r="N877" s="1"/>
      <c r="O877" s="1" t="b">
        <v>0</v>
      </c>
      <c r="P877" s="10"/>
    </row>
    <row r="878" spans="1:16">
      <c r="A878" s="29" t="str">
        <f t="shared" si="4"/>
        <v/>
      </c>
      <c r="B878" s="30"/>
      <c r="C878" s="30" t="str">
        <f>IFERROR(VLOOKUP($B878,'Router Tracking'!A878:H1875,7,FALSE), "")</f>
        <v/>
      </c>
      <c r="D878" s="30" t="str">
        <f>IFERROR(VLOOKUP($B878,'Router Tracking'!$A$3:$H$1000,6,FALSE), "")</f>
        <v/>
      </c>
      <c r="E878" s="30" t="str">
        <f>IFERROR(VLOOKUP($B878,'Router Tracking'!$A$3:$H$1000,4,FALSE), "")</f>
        <v/>
      </c>
      <c r="F878" s="1" t="b">
        <v>0</v>
      </c>
      <c r="H878" s="29"/>
      <c r="I878" s="29"/>
      <c r="J878" s="29"/>
      <c r="K878" s="10"/>
      <c r="L878" s="1"/>
      <c r="M878" s="1" t="b">
        <v>0</v>
      </c>
      <c r="N878" s="1"/>
      <c r="O878" s="1" t="b">
        <v>0</v>
      </c>
      <c r="P878" s="10"/>
    </row>
    <row r="879" spans="1:16">
      <c r="A879" s="29" t="str">
        <f t="shared" si="4"/>
        <v/>
      </c>
      <c r="B879" s="30"/>
      <c r="C879" s="30" t="str">
        <f>IFERROR(VLOOKUP($B879,'Router Tracking'!A879:H1876,7,FALSE), "")</f>
        <v/>
      </c>
      <c r="D879" s="30" t="str">
        <f>IFERROR(VLOOKUP($B879,'Router Tracking'!$A$3:$H$1000,6,FALSE), "")</f>
        <v/>
      </c>
      <c r="E879" s="30" t="str">
        <f>IFERROR(VLOOKUP($B879,'Router Tracking'!$A$3:$H$1000,4,FALSE), "")</f>
        <v/>
      </c>
      <c r="F879" s="1" t="b">
        <v>0</v>
      </c>
      <c r="H879" s="29"/>
      <c r="I879" s="29"/>
      <c r="J879" s="29"/>
      <c r="K879" s="10"/>
      <c r="L879" s="1"/>
      <c r="M879" s="1" t="b">
        <v>0</v>
      </c>
      <c r="N879" s="1"/>
      <c r="O879" s="1" t="b">
        <v>0</v>
      </c>
      <c r="P879" s="10"/>
    </row>
    <row r="880" spans="1:16">
      <c r="A880" s="29" t="str">
        <f t="shared" si="4"/>
        <v/>
      </c>
      <c r="B880" s="30"/>
      <c r="C880" s="30" t="str">
        <f>IFERROR(VLOOKUP($B880,'Router Tracking'!A880:H1877,7,FALSE), "")</f>
        <v/>
      </c>
      <c r="D880" s="30" t="str">
        <f>IFERROR(VLOOKUP($B880,'Router Tracking'!$A$3:$H$1000,6,FALSE), "")</f>
        <v/>
      </c>
      <c r="E880" s="30" t="str">
        <f>IFERROR(VLOOKUP($B880,'Router Tracking'!$A$3:$H$1000,4,FALSE), "")</f>
        <v/>
      </c>
      <c r="F880" s="1" t="b">
        <v>0</v>
      </c>
      <c r="H880" s="29"/>
      <c r="I880" s="29"/>
      <c r="J880" s="29"/>
      <c r="K880" s="10"/>
      <c r="L880" s="1"/>
      <c r="M880" s="1" t="b">
        <v>0</v>
      </c>
      <c r="N880" s="1"/>
      <c r="O880" s="1" t="b">
        <v>0</v>
      </c>
      <c r="P880" s="10"/>
    </row>
    <row r="881" spans="1:16">
      <c r="A881" s="29" t="str">
        <f t="shared" si="4"/>
        <v/>
      </c>
      <c r="B881" s="30"/>
      <c r="C881" s="30" t="str">
        <f>IFERROR(VLOOKUP($B881,'Router Tracking'!A881:H1878,7,FALSE), "")</f>
        <v/>
      </c>
      <c r="D881" s="30" t="str">
        <f>IFERROR(VLOOKUP($B881,'Router Tracking'!$A$3:$H$1000,6,FALSE), "")</f>
        <v/>
      </c>
      <c r="E881" s="30" t="str">
        <f>IFERROR(VLOOKUP($B881,'Router Tracking'!$A$3:$H$1000,4,FALSE), "")</f>
        <v/>
      </c>
      <c r="F881" s="1" t="b">
        <v>0</v>
      </c>
      <c r="H881" s="29"/>
      <c r="I881" s="29"/>
      <c r="J881" s="29"/>
      <c r="K881" s="10"/>
      <c r="L881" s="1"/>
      <c r="M881" s="1" t="b">
        <v>0</v>
      </c>
      <c r="N881" s="1"/>
      <c r="O881" s="1" t="b">
        <v>0</v>
      </c>
      <c r="P881" s="10"/>
    </row>
    <row r="882" spans="1:16">
      <c r="A882" s="29" t="str">
        <f t="shared" si="4"/>
        <v/>
      </c>
      <c r="B882" s="30"/>
      <c r="C882" s="30" t="str">
        <f>IFERROR(VLOOKUP($B882,'Router Tracking'!A882:H1879,7,FALSE), "")</f>
        <v/>
      </c>
      <c r="D882" s="30" t="str">
        <f>IFERROR(VLOOKUP($B882,'Router Tracking'!$A$3:$H$1000,6,FALSE), "")</f>
        <v/>
      </c>
      <c r="E882" s="30" t="str">
        <f>IFERROR(VLOOKUP($B882,'Router Tracking'!$A$3:$H$1000,4,FALSE), "")</f>
        <v/>
      </c>
      <c r="F882" s="1" t="b">
        <v>0</v>
      </c>
      <c r="H882" s="29"/>
      <c r="I882" s="29"/>
      <c r="J882" s="29"/>
      <c r="K882" s="10"/>
      <c r="L882" s="1"/>
      <c r="M882" s="1" t="b">
        <v>0</v>
      </c>
      <c r="N882" s="1"/>
      <c r="O882" s="1" t="b">
        <v>0</v>
      </c>
      <c r="P882" s="10"/>
    </row>
    <row r="883" spans="1:16">
      <c r="A883" s="29" t="str">
        <f t="shared" si="4"/>
        <v/>
      </c>
      <c r="B883" s="30"/>
      <c r="C883" s="30" t="str">
        <f>IFERROR(VLOOKUP($B883,'Router Tracking'!A883:H1880,7,FALSE), "")</f>
        <v/>
      </c>
      <c r="D883" s="30" t="str">
        <f>IFERROR(VLOOKUP($B883,'Router Tracking'!$A$3:$H$1000,6,FALSE), "")</f>
        <v/>
      </c>
      <c r="E883" s="30" t="str">
        <f>IFERROR(VLOOKUP($B883,'Router Tracking'!$A$3:$H$1000,4,FALSE), "")</f>
        <v/>
      </c>
      <c r="F883" s="1" t="b">
        <v>0</v>
      </c>
      <c r="H883" s="29"/>
      <c r="I883" s="29"/>
      <c r="J883" s="29"/>
      <c r="K883" s="10"/>
      <c r="L883" s="1"/>
      <c r="M883" s="1" t="b">
        <v>0</v>
      </c>
      <c r="N883" s="1"/>
      <c r="O883" s="1" t="b">
        <v>0</v>
      </c>
      <c r="P883" s="10"/>
    </row>
    <row r="884" spans="1:16">
      <c r="A884" s="29" t="str">
        <f t="shared" si="4"/>
        <v/>
      </c>
      <c r="B884" s="30"/>
      <c r="C884" s="30" t="str">
        <f>IFERROR(VLOOKUP($B884,'Router Tracking'!A884:H1881,7,FALSE), "")</f>
        <v/>
      </c>
      <c r="D884" s="30" t="str">
        <f>IFERROR(VLOOKUP($B884,'Router Tracking'!$A$3:$H$1000,6,FALSE), "")</f>
        <v/>
      </c>
      <c r="E884" s="30" t="str">
        <f>IFERROR(VLOOKUP($B884,'Router Tracking'!$A$3:$H$1000,4,FALSE), "")</f>
        <v/>
      </c>
      <c r="F884" s="1" t="b">
        <v>0</v>
      </c>
      <c r="H884" s="29"/>
      <c r="I884" s="29"/>
      <c r="J884" s="29"/>
      <c r="K884" s="10"/>
      <c r="L884" s="1"/>
      <c r="M884" s="1" t="b">
        <v>0</v>
      </c>
      <c r="N884" s="1"/>
      <c r="O884" s="1" t="b">
        <v>0</v>
      </c>
      <c r="P884" s="10"/>
    </row>
    <row r="885" spans="1:16">
      <c r="A885" s="29" t="str">
        <f t="shared" si="4"/>
        <v/>
      </c>
      <c r="B885" s="30"/>
      <c r="C885" s="30" t="str">
        <f>IFERROR(VLOOKUP($B885,'Router Tracking'!A885:H1882,7,FALSE), "")</f>
        <v/>
      </c>
      <c r="D885" s="30" t="str">
        <f>IFERROR(VLOOKUP($B885,'Router Tracking'!$A$3:$H$1000,6,FALSE), "")</f>
        <v/>
      </c>
      <c r="E885" s="30" t="str">
        <f>IFERROR(VLOOKUP($B885,'Router Tracking'!$A$3:$H$1000,4,FALSE), "")</f>
        <v/>
      </c>
      <c r="F885" s="1" t="b">
        <v>0</v>
      </c>
      <c r="H885" s="29"/>
      <c r="I885" s="29"/>
      <c r="J885" s="29"/>
      <c r="K885" s="10"/>
      <c r="L885" s="1"/>
      <c r="M885" s="1" t="b">
        <v>0</v>
      </c>
      <c r="N885" s="1"/>
      <c r="O885" s="1" t="b">
        <v>0</v>
      </c>
      <c r="P885" s="10"/>
    </row>
    <row r="886" spans="1:16">
      <c r="A886" s="29" t="str">
        <f t="shared" si="4"/>
        <v/>
      </c>
      <c r="B886" s="30"/>
      <c r="C886" s="30" t="str">
        <f>IFERROR(VLOOKUP($B886,'Router Tracking'!A886:H1883,7,FALSE), "")</f>
        <v/>
      </c>
      <c r="D886" s="30" t="str">
        <f>IFERROR(VLOOKUP($B886,'Router Tracking'!$A$3:$H$1000,6,FALSE), "")</f>
        <v/>
      </c>
      <c r="E886" s="30" t="str">
        <f>IFERROR(VLOOKUP($B886,'Router Tracking'!$A$3:$H$1000,4,FALSE), "")</f>
        <v/>
      </c>
      <c r="F886" s="1" t="b">
        <v>0</v>
      </c>
      <c r="H886" s="29"/>
      <c r="I886" s="29"/>
      <c r="J886" s="29"/>
      <c r="K886" s="10"/>
      <c r="L886" s="1"/>
      <c r="M886" s="1" t="b">
        <v>0</v>
      </c>
      <c r="N886" s="1"/>
      <c r="O886" s="1" t="b">
        <v>0</v>
      </c>
      <c r="P886" s="10"/>
    </row>
    <row r="887" spans="1:16">
      <c r="A887" s="29" t="str">
        <f t="shared" si="4"/>
        <v/>
      </c>
      <c r="B887" s="30"/>
      <c r="C887" s="30" t="str">
        <f>IFERROR(VLOOKUP($B887,'Router Tracking'!A887:H1884,7,FALSE), "")</f>
        <v/>
      </c>
      <c r="D887" s="30" t="str">
        <f>IFERROR(VLOOKUP($B887,'Router Tracking'!$A$3:$H$1000,6,FALSE), "")</f>
        <v/>
      </c>
      <c r="E887" s="30" t="str">
        <f>IFERROR(VLOOKUP($B887,'Router Tracking'!$A$3:$H$1000,4,FALSE), "")</f>
        <v/>
      </c>
      <c r="F887" s="1" t="b">
        <v>0</v>
      </c>
      <c r="H887" s="29"/>
      <c r="I887" s="29"/>
      <c r="J887" s="29"/>
      <c r="K887" s="10"/>
      <c r="L887" s="1"/>
      <c r="M887" s="1" t="b">
        <v>0</v>
      </c>
      <c r="N887" s="1"/>
      <c r="O887" s="1" t="b">
        <v>0</v>
      </c>
      <c r="P887" s="10"/>
    </row>
    <row r="888" spans="1:16">
      <c r="A888" s="29" t="str">
        <f t="shared" si="4"/>
        <v/>
      </c>
      <c r="B888" s="30"/>
      <c r="C888" s="30" t="str">
        <f>IFERROR(VLOOKUP($B888,'Router Tracking'!A888:H1885,7,FALSE), "")</f>
        <v/>
      </c>
      <c r="D888" s="30" t="str">
        <f>IFERROR(VLOOKUP($B888,'Router Tracking'!$A$3:$H$1000,6,FALSE), "")</f>
        <v/>
      </c>
      <c r="E888" s="30" t="str">
        <f>IFERROR(VLOOKUP($B888,'Router Tracking'!$A$3:$H$1000,4,FALSE), "")</f>
        <v/>
      </c>
      <c r="F888" s="1" t="b">
        <v>0</v>
      </c>
      <c r="H888" s="29"/>
      <c r="I888" s="29"/>
      <c r="J888" s="29"/>
      <c r="K888" s="10"/>
      <c r="L888" s="1"/>
      <c r="M888" s="1" t="b">
        <v>0</v>
      </c>
      <c r="N888" s="1"/>
      <c r="O888" s="1" t="b">
        <v>0</v>
      </c>
      <c r="P888" s="10"/>
    </row>
    <row r="889" spans="1:16">
      <c r="A889" s="29" t="str">
        <f t="shared" si="4"/>
        <v/>
      </c>
      <c r="B889" s="30"/>
      <c r="C889" s="30" t="str">
        <f>IFERROR(VLOOKUP($B889,'Router Tracking'!A889:H1886,7,FALSE), "")</f>
        <v/>
      </c>
      <c r="D889" s="30" t="str">
        <f>IFERROR(VLOOKUP($B889,'Router Tracking'!$A$3:$H$1000,6,FALSE), "")</f>
        <v/>
      </c>
      <c r="E889" s="30" t="str">
        <f>IFERROR(VLOOKUP($B889,'Router Tracking'!$A$3:$H$1000,4,FALSE), "")</f>
        <v/>
      </c>
      <c r="F889" s="1" t="b">
        <v>0</v>
      </c>
      <c r="H889" s="29"/>
      <c r="I889" s="29"/>
      <c r="J889" s="29"/>
      <c r="K889" s="10"/>
      <c r="L889" s="1"/>
      <c r="M889" s="1" t="b">
        <v>0</v>
      </c>
      <c r="N889" s="1"/>
      <c r="O889" s="1" t="b">
        <v>0</v>
      </c>
      <c r="P889" s="10"/>
    </row>
    <row r="890" spans="1:16">
      <c r="A890" s="29" t="str">
        <f t="shared" si="4"/>
        <v/>
      </c>
      <c r="B890" s="30"/>
      <c r="C890" s="30" t="str">
        <f>IFERROR(VLOOKUP($B890,'Router Tracking'!A890:H1887,7,FALSE), "")</f>
        <v/>
      </c>
      <c r="D890" s="30" t="str">
        <f>IFERROR(VLOOKUP($B890,'Router Tracking'!$A$3:$H$1000,6,FALSE), "")</f>
        <v/>
      </c>
      <c r="E890" s="30" t="str">
        <f>IFERROR(VLOOKUP($B890,'Router Tracking'!$A$3:$H$1000,4,FALSE), "")</f>
        <v/>
      </c>
      <c r="F890" s="1" t="b">
        <v>0</v>
      </c>
      <c r="H890" s="29"/>
      <c r="I890" s="29"/>
      <c r="J890" s="29"/>
      <c r="K890" s="10"/>
      <c r="L890" s="1"/>
      <c r="M890" s="1" t="b">
        <v>0</v>
      </c>
      <c r="N890" s="1"/>
      <c r="O890" s="1" t="b">
        <v>0</v>
      </c>
      <c r="P890" s="10"/>
    </row>
    <row r="891" spans="1:16">
      <c r="A891" s="29" t="str">
        <f t="shared" si="4"/>
        <v/>
      </c>
      <c r="B891" s="30"/>
      <c r="C891" s="30" t="str">
        <f>IFERROR(VLOOKUP($B891,'Router Tracking'!A891:H1888,7,FALSE), "")</f>
        <v/>
      </c>
      <c r="D891" s="30" t="str">
        <f>IFERROR(VLOOKUP($B891,'Router Tracking'!$A$3:$H$1000,6,FALSE), "")</f>
        <v/>
      </c>
      <c r="E891" s="30" t="str">
        <f>IFERROR(VLOOKUP($B891,'Router Tracking'!$A$3:$H$1000,4,FALSE), "")</f>
        <v/>
      </c>
      <c r="F891" s="1" t="b">
        <v>0</v>
      </c>
      <c r="H891" s="29"/>
      <c r="I891" s="29"/>
      <c r="J891" s="29"/>
      <c r="K891" s="10"/>
      <c r="L891" s="1"/>
      <c r="M891" s="1" t="b">
        <v>0</v>
      </c>
      <c r="N891" s="1"/>
      <c r="O891" s="1" t="b">
        <v>0</v>
      </c>
      <c r="P891" s="10"/>
    </row>
    <row r="892" spans="1:16">
      <c r="A892" s="29" t="str">
        <f t="shared" si="4"/>
        <v/>
      </c>
      <c r="B892" s="30"/>
      <c r="C892" s="30" t="str">
        <f>IFERROR(VLOOKUP($B892,'Router Tracking'!A892:H1889,7,FALSE), "")</f>
        <v/>
      </c>
      <c r="D892" s="30" t="str">
        <f>IFERROR(VLOOKUP($B892,'Router Tracking'!$A$3:$H$1000,6,FALSE), "")</f>
        <v/>
      </c>
      <c r="E892" s="30" t="str">
        <f>IFERROR(VLOOKUP($B892,'Router Tracking'!$A$3:$H$1000,4,FALSE), "")</f>
        <v/>
      </c>
      <c r="F892" s="1" t="b">
        <v>0</v>
      </c>
      <c r="H892" s="29"/>
      <c r="I892" s="29"/>
      <c r="J892" s="29"/>
      <c r="K892" s="10"/>
      <c r="L892" s="1"/>
      <c r="M892" s="1" t="b">
        <v>0</v>
      </c>
      <c r="N892" s="1"/>
      <c r="O892" s="1" t="b">
        <v>0</v>
      </c>
      <c r="P892" s="10"/>
    </row>
    <row r="893" spans="1:16">
      <c r="A893" s="29" t="str">
        <f t="shared" si="4"/>
        <v/>
      </c>
      <c r="B893" s="30"/>
      <c r="C893" s="30" t="str">
        <f>IFERROR(VLOOKUP($B893,'Router Tracking'!A893:H1890,7,FALSE), "")</f>
        <v/>
      </c>
      <c r="D893" s="30" t="str">
        <f>IFERROR(VLOOKUP($B893,'Router Tracking'!$A$3:$H$1000,6,FALSE), "")</f>
        <v/>
      </c>
      <c r="E893" s="30" t="str">
        <f>IFERROR(VLOOKUP($B893,'Router Tracking'!$A$3:$H$1000,4,FALSE), "")</f>
        <v/>
      </c>
      <c r="F893" s="1" t="b">
        <v>0</v>
      </c>
      <c r="H893" s="29"/>
      <c r="I893" s="29"/>
      <c r="J893" s="29"/>
      <c r="K893" s="10"/>
      <c r="L893" s="1"/>
      <c r="M893" s="1" t="b">
        <v>0</v>
      </c>
      <c r="N893" s="1"/>
      <c r="O893" s="1" t="b">
        <v>0</v>
      </c>
      <c r="P893" s="10"/>
    </row>
    <row r="894" spans="1:16">
      <c r="A894" s="29" t="str">
        <f t="shared" si="4"/>
        <v/>
      </c>
      <c r="B894" s="30"/>
      <c r="C894" s="30" t="str">
        <f>IFERROR(VLOOKUP($B894,'Router Tracking'!A894:H1891,7,FALSE), "")</f>
        <v/>
      </c>
      <c r="D894" s="30" t="str">
        <f>IFERROR(VLOOKUP($B894,'Router Tracking'!$A$3:$H$1000,6,FALSE), "")</f>
        <v/>
      </c>
      <c r="E894" s="30" t="str">
        <f>IFERROR(VLOOKUP($B894,'Router Tracking'!$A$3:$H$1000,4,FALSE), "")</f>
        <v/>
      </c>
      <c r="F894" s="1" t="b">
        <v>0</v>
      </c>
      <c r="H894" s="29"/>
      <c r="I894" s="29"/>
      <c r="J894" s="29"/>
      <c r="K894" s="10"/>
      <c r="L894" s="1"/>
      <c r="M894" s="1" t="b">
        <v>0</v>
      </c>
      <c r="N894" s="1"/>
      <c r="O894" s="1" t="b">
        <v>0</v>
      </c>
      <c r="P894" s="10"/>
    </row>
    <row r="895" spans="1:16">
      <c r="A895" s="29" t="str">
        <f t="shared" si="4"/>
        <v/>
      </c>
      <c r="B895" s="30"/>
      <c r="C895" s="30" t="str">
        <f>IFERROR(VLOOKUP($B895,'Router Tracking'!A895:H1892,7,FALSE), "")</f>
        <v/>
      </c>
      <c r="D895" s="30" t="str">
        <f>IFERROR(VLOOKUP($B895,'Router Tracking'!$A$3:$H$1000,6,FALSE), "")</f>
        <v/>
      </c>
      <c r="E895" s="30" t="str">
        <f>IFERROR(VLOOKUP($B895,'Router Tracking'!$A$3:$H$1000,4,FALSE), "")</f>
        <v/>
      </c>
      <c r="F895" s="1" t="b">
        <v>0</v>
      </c>
      <c r="H895" s="29"/>
      <c r="I895" s="29"/>
      <c r="J895" s="29"/>
      <c r="K895" s="10"/>
      <c r="L895" s="1"/>
      <c r="M895" s="1" t="b">
        <v>0</v>
      </c>
      <c r="N895" s="1"/>
      <c r="O895" s="1" t="b">
        <v>0</v>
      </c>
      <c r="P895" s="10"/>
    </row>
    <row r="896" spans="1:16">
      <c r="A896" s="29" t="str">
        <f t="shared" si="4"/>
        <v/>
      </c>
      <c r="B896" s="30"/>
      <c r="C896" s="30" t="str">
        <f>IFERROR(VLOOKUP($B896,'Router Tracking'!A896:H1893,7,FALSE), "")</f>
        <v/>
      </c>
      <c r="D896" s="30" t="str">
        <f>IFERROR(VLOOKUP($B896,'Router Tracking'!$A$3:$H$1000,6,FALSE), "")</f>
        <v/>
      </c>
      <c r="E896" s="30" t="str">
        <f>IFERROR(VLOOKUP($B896,'Router Tracking'!$A$3:$H$1000,4,FALSE), "")</f>
        <v/>
      </c>
      <c r="F896" s="1" t="b">
        <v>0</v>
      </c>
      <c r="H896" s="29"/>
      <c r="I896" s="29"/>
      <c r="J896" s="29"/>
      <c r="K896" s="10"/>
      <c r="L896" s="1"/>
      <c r="M896" s="1" t="b">
        <v>0</v>
      </c>
      <c r="N896" s="1"/>
      <c r="O896" s="1" t="b">
        <v>0</v>
      </c>
      <c r="P896" s="10"/>
    </row>
    <row r="897" spans="1:16">
      <c r="A897" s="29" t="str">
        <f t="shared" si="4"/>
        <v/>
      </c>
      <c r="B897" s="30"/>
      <c r="C897" s="30" t="str">
        <f>IFERROR(VLOOKUP($B897,'Router Tracking'!A897:H1894,7,FALSE), "")</f>
        <v/>
      </c>
      <c r="D897" s="30" t="str">
        <f>IFERROR(VLOOKUP($B897,'Router Tracking'!$A$3:$H$1000,6,FALSE), "")</f>
        <v/>
      </c>
      <c r="E897" s="30" t="str">
        <f>IFERROR(VLOOKUP($B897,'Router Tracking'!$A$3:$H$1000,4,FALSE), "")</f>
        <v/>
      </c>
      <c r="F897" s="1" t="b">
        <v>0</v>
      </c>
      <c r="H897" s="29"/>
      <c r="I897" s="29"/>
      <c r="J897" s="29"/>
      <c r="K897" s="10"/>
      <c r="L897" s="1"/>
      <c r="M897" s="1" t="b">
        <v>0</v>
      </c>
      <c r="N897" s="1"/>
      <c r="O897" s="1" t="b">
        <v>0</v>
      </c>
      <c r="P897" s="10"/>
    </row>
    <row r="898" spans="1:16">
      <c r="A898" s="29" t="str">
        <f t="shared" si="4"/>
        <v/>
      </c>
      <c r="B898" s="30"/>
      <c r="C898" s="30" t="str">
        <f>IFERROR(VLOOKUP($B898,'Router Tracking'!A898:H1895,7,FALSE), "")</f>
        <v/>
      </c>
      <c r="D898" s="30" t="str">
        <f>IFERROR(VLOOKUP($B898,'Router Tracking'!$A$3:$H$1000,6,FALSE), "")</f>
        <v/>
      </c>
      <c r="E898" s="30" t="str">
        <f>IFERROR(VLOOKUP($B898,'Router Tracking'!$A$3:$H$1000,4,FALSE), "")</f>
        <v/>
      </c>
      <c r="F898" s="1" t="b">
        <v>0</v>
      </c>
      <c r="H898" s="29"/>
      <c r="I898" s="29"/>
      <c r="J898" s="29"/>
      <c r="K898" s="10"/>
      <c r="L898" s="1"/>
      <c r="M898" s="1" t="b">
        <v>0</v>
      </c>
      <c r="N898" s="1"/>
      <c r="O898" s="1" t="b">
        <v>0</v>
      </c>
      <c r="P898" s="10"/>
    </row>
    <row r="899" spans="1:16">
      <c r="A899" s="29" t="str">
        <f t="shared" si="4"/>
        <v/>
      </c>
      <c r="B899" s="30"/>
      <c r="C899" s="30" t="str">
        <f>IFERROR(VLOOKUP($B899,'Router Tracking'!A899:H1896,7,FALSE), "")</f>
        <v/>
      </c>
      <c r="D899" s="30" t="str">
        <f>IFERROR(VLOOKUP($B899,'Router Tracking'!$A$3:$H$1000,6,FALSE), "")</f>
        <v/>
      </c>
      <c r="E899" s="30" t="str">
        <f>IFERROR(VLOOKUP($B899,'Router Tracking'!$A$3:$H$1000,4,FALSE), "")</f>
        <v/>
      </c>
      <c r="F899" s="1" t="b">
        <v>0</v>
      </c>
      <c r="H899" s="29"/>
      <c r="I899" s="29"/>
      <c r="J899" s="29"/>
      <c r="K899" s="10"/>
      <c r="L899" s="1"/>
      <c r="M899" s="1" t="b">
        <v>0</v>
      </c>
      <c r="N899" s="1"/>
      <c r="O899" s="1" t="b">
        <v>0</v>
      </c>
      <c r="P899" s="10"/>
    </row>
    <row r="900" spans="1:16">
      <c r="A900" s="29" t="str">
        <f t="shared" si="4"/>
        <v/>
      </c>
      <c r="B900" s="30"/>
      <c r="C900" s="30" t="str">
        <f>IFERROR(VLOOKUP($B900,'Router Tracking'!A900:H1897,7,FALSE), "")</f>
        <v/>
      </c>
      <c r="D900" s="30" t="str">
        <f>IFERROR(VLOOKUP($B900,'Router Tracking'!$A$3:$H$1000,6,FALSE), "")</f>
        <v/>
      </c>
      <c r="E900" s="30" t="str">
        <f>IFERROR(VLOOKUP($B900,'Router Tracking'!$A$3:$H$1000,4,FALSE), "")</f>
        <v/>
      </c>
      <c r="F900" s="1" t="b">
        <v>0</v>
      </c>
      <c r="H900" s="29"/>
      <c r="I900" s="29"/>
      <c r="J900" s="29"/>
      <c r="K900" s="10"/>
      <c r="L900" s="1"/>
      <c r="M900" s="1" t="b">
        <v>0</v>
      </c>
      <c r="N900" s="1"/>
      <c r="O900" s="1" t="b">
        <v>0</v>
      </c>
      <c r="P900" s="10"/>
    </row>
    <row r="901" spans="1:16">
      <c r="A901" s="29" t="str">
        <f t="shared" si="4"/>
        <v/>
      </c>
      <c r="B901" s="30"/>
      <c r="C901" s="30" t="str">
        <f>IFERROR(VLOOKUP($B901,'Router Tracking'!A901:H1898,7,FALSE), "")</f>
        <v/>
      </c>
      <c r="D901" s="30" t="str">
        <f>IFERROR(VLOOKUP($B901,'Router Tracking'!$A$3:$H$1000,6,FALSE), "")</f>
        <v/>
      </c>
      <c r="E901" s="30" t="str">
        <f>IFERROR(VLOOKUP($B901,'Router Tracking'!$A$3:$H$1000,4,FALSE), "")</f>
        <v/>
      </c>
      <c r="F901" s="1" t="b">
        <v>0</v>
      </c>
      <c r="H901" s="29"/>
      <c r="I901" s="29"/>
      <c r="J901" s="29"/>
      <c r="K901" s="10"/>
      <c r="L901" s="1"/>
      <c r="M901" s="1" t="b">
        <v>0</v>
      </c>
      <c r="N901" s="1"/>
      <c r="O901" s="1" t="b">
        <v>0</v>
      </c>
      <c r="P901" s="10"/>
    </row>
    <row r="902" spans="1:16">
      <c r="A902" s="29" t="str">
        <f t="shared" si="4"/>
        <v/>
      </c>
      <c r="B902" s="30"/>
      <c r="C902" s="30" t="str">
        <f>IFERROR(VLOOKUP($B902,'Router Tracking'!A902:H1899,7,FALSE), "")</f>
        <v/>
      </c>
      <c r="D902" s="30" t="str">
        <f>IFERROR(VLOOKUP($B902,'Router Tracking'!$A$3:$H$1000,6,FALSE), "")</f>
        <v/>
      </c>
      <c r="E902" s="30" t="str">
        <f>IFERROR(VLOOKUP($B902,'Router Tracking'!$A$3:$H$1000,4,FALSE), "")</f>
        <v/>
      </c>
      <c r="F902" s="1" t="b">
        <v>0</v>
      </c>
      <c r="H902" s="29"/>
      <c r="I902" s="29"/>
      <c r="J902" s="29"/>
      <c r="K902" s="10"/>
      <c r="L902" s="1"/>
      <c r="M902" s="1" t="b">
        <v>0</v>
      </c>
      <c r="N902" s="1"/>
      <c r="O902" s="1" t="b">
        <v>0</v>
      </c>
      <c r="P902" s="10"/>
    </row>
    <row r="903" spans="1:16">
      <c r="A903" s="29" t="str">
        <f t="shared" si="4"/>
        <v/>
      </c>
      <c r="B903" s="30"/>
      <c r="C903" s="30" t="str">
        <f>IFERROR(VLOOKUP($B903,'Router Tracking'!A903:H1900,7,FALSE), "")</f>
        <v/>
      </c>
      <c r="D903" s="30" t="str">
        <f>IFERROR(VLOOKUP($B903,'Router Tracking'!$A$3:$H$1000,6,FALSE), "")</f>
        <v/>
      </c>
      <c r="E903" s="30" t="str">
        <f>IFERROR(VLOOKUP($B903,'Router Tracking'!$A$3:$H$1000,4,FALSE), "")</f>
        <v/>
      </c>
      <c r="F903" s="1" t="b">
        <v>0</v>
      </c>
      <c r="H903" s="29"/>
      <c r="I903" s="29"/>
      <c r="J903" s="29"/>
      <c r="K903" s="10"/>
      <c r="L903" s="1"/>
      <c r="M903" s="1" t="b">
        <v>0</v>
      </c>
      <c r="N903" s="1"/>
      <c r="O903" s="1" t="b">
        <v>0</v>
      </c>
      <c r="P903" s="10"/>
    </row>
    <row r="904" spans="1:16">
      <c r="A904" s="29" t="str">
        <f t="shared" si="4"/>
        <v/>
      </c>
      <c r="B904" s="30"/>
      <c r="C904" s="30" t="str">
        <f>IFERROR(VLOOKUP($B904,'Router Tracking'!A904:H1901,7,FALSE), "")</f>
        <v/>
      </c>
      <c r="D904" s="30" t="str">
        <f>IFERROR(VLOOKUP($B904,'Router Tracking'!$A$3:$H$1000,6,FALSE), "")</f>
        <v/>
      </c>
      <c r="E904" s="30" t="str">
        <f>IFERROR(VLOOKUP($B904,'Router Tracking'!$A$3:$H$1000,4,FALSE), "")</f>
        <v/>
      </c>
      <c r="F904" s="1" t="b">
        <v>0</v>
      </c>
      <c r="H904" s="29"/>
      <c r="I904" s="29"/>
      <c r="J904" s="29"/>
      <c r="K904" s="10"/>
      <c r="L904" s="1"/>
      <c r="M904" s="1" t="b">
        <v>0</v>
      </c>
      <c r="N904" s="1"/>
      <c r="O904" s="1" t="b">
        <v>0</v>
      </c>
      <c r="P904" s="10"/>
    </row>
    <row r="905" spans="1:16">
      <c r="A905" s="29" t="str">
        <f t="shared" si="4"/>
        <v/>
      </c>
      <c r="B905" s="30"/>
      <c r="C905" s="30" t="str">
        <f>IFERROR(VLOOKUP($B905,'Router Tracking'!A905:H1902,7,FALSE), "")</f>
        <v/>
      </c>
      <c r="D905" s="30" t="str">
        <f>IFERROR(VLOOKUP($B905,'Router Tracking'!$A$3:$H$1000,6,FALSE), "")</f>
        <v/>
      </c>
      <c r="E905" s="30" t="str">
        <f>IFERROR(VLOOKUP($B905,'Router Tracking'!$A$3:$H$1000,4,FALSE), "")</f>
        <v/>
      </c>
      <c r="F905" s="1" t="b">
        <v>0</v>
      </c>
      <c r="H905" s="29"/>
      <c r="I905" s="29"/>
      <c r="J905" s="29"/>
      <c r="K905" s="10"/>
      <c r="L905" s="1"/>
      <c r="M905" s="1" t="b">
        <v>0</v>
      </c>
      <c r="N905" s="1"/>
      <c r="O905" s="1" t="b">
        <v>0</v>
      </c>
      <c r="P905" s="10"/>
    </row>
    <row r="906" spans="1:16">
      <c r="A906" s="29" t="str">
        <f t="shared" si="4"/>
        <v/>
      </c>
      <c r="B906" s="30"/>
      <c r="C906" s="30" t="str">
        <f>IFERROR(VLOOKUP($B906,'Router Tracking'!A906:H1903,7,FALSE), "")</f>
        <v/>
      </c>
      <c r="D906" s="30" t="str">
        <f>IFERROR(VLOOKUP($B906,'Router Tracking'!$A$3:$H$1000,6,FALSE), "")</f>
        <v/>
      </c>
      <c r="E906" s="30" t="str">
        <f>IFERROR(VLOOKUP($B906,'Router Tracking'!$A$3:$H$1000,4,FALSE), "")</f>
        <v/>
      </c>
      <c r="F906" s="1" t="b">
        <v>0</v>
      </c>
      <c r="H906" s="29"/>
      <c r="I906" s="29"/>
      <c r="J906" s="29"/>
      <c r="K906" s="10"/>
      <c r="L906" s="1"/>
      <c r="M906" s="1" t="b">
        <v>0</v>
      </c>
      <c r="N906" s="1"/>
      <c r="O906" s="1" t="b">
        <v>0</v>
      </c>
      <c r="P906" s="10"/>
    </row>
    <row r="907" spans="1:16">
      <c r="A907" s="29" t="str">
        <f t="shared" si="4"/>
        <v/>
      </c>
      <c r="B907" s="30"/>
      <c r="C907" s="30" t="str">
        <f>IFERROR(VLOOKUP($B907,'Router Tracking'!A907:H1904,7,FALSE), "")</f>
        <v/>
      </c>
      <c r="D907" s="30" t="str">
        <f>IFERROR(VLOOKUP($B907,'Router Tracking'!$A$3:$H$1000,6,FALSE), "")</f>
        <v/>
      </c>
      <c r="E907" s="30" t="str">
        <f>IFERROR(VLOOKUP($B907,'Router Tracking'!$A$3:$H$1000,4,FALSE), "")</f>
        <v/>
      </c>
      <c r="F907" s="1" t="b">
        <v>0</v>
      </c>
      <c r="H907" s="29"/>
      <c r="I907" s="29"/>
      <c r="J907" s="29"/>
      <c r="K907" s="10"/>
      <c r="L907" s="1"/>
      <c r="M907" s="1" t="b">
        <v>0</v>
      </c>
      <c r="N907" s="1"/>
      <c r="O907" s="1" t="b">
        <v>0</v>
      </c>
      <c r="P907" s="10"/>
    </row>
    <row r="908" spans="1:16">
      <c r="A908" s="29" t="str">
        <f t="shared" si="4"/>
        <v/>
      </c>
      <c r="B908" s="30"/>
      <c r="C908" s="30" t="str">
        <f>IFERROR(VLOOKUP($B908,'Router Tracking'!A908:H1905,7,FALSE), "")</f>
        <v/>
      </c>
      <c r="D908" s="30" t="str">
        <f>IFERROR(VLOOKUP($B908,'Router Tracking'!$A$3:$H$1000,6,FALSE), "")</f>
        <v/>
      </c>
      <c r="E908" s="30" t="str">
        <f>IFERROR(VLOOKUP($B908,'Router Tracking'!$A$3:$H$1000,4,FALSE), "")</f>
        <v/>
      </c>
      <c r="F908" s="1" t="b">
        <v>0</v>
      </c>
      <c r="H908" s="29"/>
      <c r="I908" s="29"/>
      <c r="J908" s="29"/>
      <c r="K908" s="10"/>
      <c r="L908" s="1"/>
      <c r="M908" s="1" t="b">
        <v>0</v>
      </c>
      <c r="N908" s="1"/>
      <c r="O908" s="1" t="b">
        <v>0</v>
      </c>
      <c r="P908" s="10"/>
    </row>
    <row r="909" spans="1:16">
      <c r="A909" s="29" t="str">
        <f t="shared" si="4"/>
        <v/>
      </c>
      <c r="B909" s="30"/>
      <c r="C909" s="30" t="str">
        <f>IFERROR(VLOOKUP($B909,'Router Tracking'!A909:H1906,7,FALSE), "")</f>
        <v/>
      </c>
      <c r="D909" s="30" t="str">
        <f>IFERROR(VLOOKUP($B909,'Router Tracking'!$A$3:$H$1000,6,FALSE), "")</f>
        <v/>
      </c>
      <c r="E909" s="30" t="str">
        <f>IFERROR(VLOOKUP($B909,'Router Tracking'!$A$3:$H$1000,4,FALSE), "")</f>
        <v/>
      </c>
      <c r="F909" s="1" t="b">
        <v>0</v>
      </c>
      <c r="H909" s="29"/>
      <c r="I909" s="29"/>
      <c r="J909" s="29"/>
      <c r="K909" s="10"/>
      <c r="L909" s="1"/>
      <c r="M909" s="1" t="b">
        <v>0</v>
      </c>
      <c r="N909" s="1"/>
      <c r="O909" s="1" t="b">
        <v>0</v>
      </c>
      <c r="P909" s="10"/>
    </row>
    <row r="910" spans="1:16">
      <c r="A910" s="29" t="str">
        <f t="shared" si="4"/>
        <v/>
      </c>
      <c r="B910" s="30"/>
      <c r="C910" s="30" t="str">
        <f>IFERROR(VLOOKUP($B910,'Router Tracking'!A910:H1907,7,FALSE), "")</f>
        <v/>
      </c>
      <c r="D910" s="30" t="str">
        <f>IFERROR(VLOOKUP($B910,'Router Tracking'!$A$3:$H$1000,6,FALSE), "")</f>
        <v/>
      </c>
      <c r="E910" s="30" t="str">
        <f>IFERROR(VLOOKUP($B910,'Router Tracking'!$A$3:$H$1000,4,FALSE), "")</f>
        <v/>
      </c>
      <c r="F910" s="1" t="b">
        <v>0</v>
      </c>
      <c r="H910" s="29"/>
      <c r="I910" s="29"/>
      <c r="J910" s="29"/>
      <c r="K910" s="10"/>
      <c r="L910" s="1"/>
      <c r="M910" s="1" t="b">
        <v>0</v>
      </c>
      <c r="N910" s="1"/>
      <c r="O910" s="1" t="b">
        <v>0</v>
      </c>
      <c r="P910" s="10"/>
    </row>
    <row r="911" spans="1:16">
      <c r="A911" s="29" t="str">
        <f t="shared" si="4"/>
        <v/>
      </c>
      <c r="B911" s="30"/>
      <c r="C911" s="30" t="str">
        <f>IFERROR(VLOOKUP($B911,'Router Tracking'!A911:H1908,7,FALSE), "")</f>
        <v/>
      </c>
      <c r="D911" s="30" t="str">
        <f>IFERROR(VLOOKUP($B911,'Router Tracking'!$A$3:$H$1000,6,FALSE), "")</f>
        <v/>
      </c>
      <c r="E911" s="30" t="str">
        <f>IFERROR(VLOOKUP($B911,'Router Tracking'!$A$3:$H$1000,4,FALSE), "")</f>
        <v/>
      </c>
      <c r="F911" s="1" t="b">
        <v>0</v>
      </c>
      <c r="H911" s="29"/>
      <c r="I911" s="29"/>
      <c r="J911" s="29"/>
      <c r="K911" s="10"/>
      <c r="L911" s="1"/>
      <c r="M911" s="1" t="b">
        <v>0</v>
      </c>
      <c r="N911" s="1"/>
      <c r="O911" s="1" t="b">
        <v>0</v>
      </c>
      <c r="P911" s="10"/>
    </row>
    <row r="912" spans="1:16">
      <c r="A912" s="29" t="str">
        <f t="shared" si="4"/>
        <v/>
      </c>
      <c r="B912" s="30"/>
      <c r="C912" s="30" t="str">
        <f>IFERROR(VLOOKUP($B912,'Router Tracking'!A912:H1909,7,FALSE), "")</f>
        <v/>
      </c>
      <c r="D912" s="30" t="str">
        <f>IFERROR(VLOOKUP($B912,'Router Tracking'!$A$3:$H$1000,6,FALSE), "")</f>
        <v/>
      </c>
      <c r="E912" s="30" t="str">
        <f>IFERROR(VLOOKUP($B912,'Router Tracking'!$A$3:$H$1000,4,FALSE), "")</f>
        <v/>
      </c>
      <c r="F912" s="1" t="b">
        <v>0</v>
      </c>
      <c r="H912" s="29"/>
      <c r="I912" s="29"/>
      <c r="J912" s="29"/>
      <c r="K912" s="10"/>
      <c r="L912" s="1"/>
      <c r="M912" s="1" t="b">
        <v>0</v>
      </c>
      <c r="N912" s="1"/>
      <c r="O912" s="1" t="b">
        <v>0</v>
      </c>
      <c r="P912" s="10"/>
    </row>
    <row r="913" spans="1:16">
      <c r="A913" s="29" t="str">
        <f t="shared" si="4"/>
        <v/>
      </c>
      <c r="B913" s="30"/>
      <c r="C913" s="30" t="str">
        <f>IFERROR(VLOOKUP($B913,'Router Tracking'!A913:H1910,7,FALSE), "")</f>
        <v/>
      </c>
      <c r="D913" s="30" t="str">
        <f>IFERROR(VLOOKUP($B913,'Router Tracking'!$A$3:$H$1000,6,FALSE), "")</f>
        <v/>
      </c>
      <c r="E913" s="30" t="str">
        <f>IFERROR(VLOOKUP($B913,'Router Tracking'!$A$3:$H$1000,4,FALSE), "")</f>
        <v/>
      </c>
      <c r="F913" s="1" t="b">
        <v>0</v>
      </c>
      <c r="H913" s="29"/>
      <c r="I913" s="29"/>
      <c r="J913" s="29"/>
      <c r="K913" s="10"/>
      <c r="L913" s="1"/>
      <c r="M913" s="1" t="b">
        <v>0</v>
      </c>
      <c r="N913" s="1"/>
      <c r="O913" s="1" t="b">
        <v>0</v>
      </c>
      <c r="P913" s="10"/>
    </row>
    <row r="914" spans="1:16">
      <c r="A914" s="29" t="str">
        <f t="shared" si="4"/>
        <v/>
      </c>
      <c r="B914" s="30"/>
      <c r="C914" s="30" t="str">
        <f>IFERROR(VLOOKUP($B914,'Router Tracking'!A914:H1911,7,FALSE), "")</f>
        <v/>
      </c>
      <c r="D914" s="30" t="str">
        <f>IFERROR(VLOOKUP($B914,'Router Tracking'!$A$3:$H$1000,6,FALSE), "")</f>
        <v/>
      </c>
      <c r="E914" s="30" t="str">
        <f>IFERROR(VLOOKUP($B914,'Router Tracking'!$A$3:$H$1000,4,FALSE), "")</f>
        <v/>
      </c>
      <c r="F914" s="1" t="b">
        <v>0</v>
      </c>
      <c r="H914" s="29"/>
      <c r="I914" s="29"/>
      <c r="J914" s="29"/>
      <c r="K914" s="10"/>
      <c r="L914" s="1"/>
      <c r="M914" s="1" t="b">
        <v>0</v>
      </c>
      <c r="N914" s="1"/>
      <c r="O914" s="1" t="b">
        <v>0</v>
      </c>
      <c r="P914" s="10"/>
    </row>
    <row r="915" spans="1:16">
      <c r="A915" s="29" t="str">
        <f t="shared" si="4"/>
        <v/>
      </c>
      <c r="B915" s="30"/>
      <c r="C915" s="30" t="str">
        <f>IFERROR(VLOOKUP($B915,'Router Tracking'!A915:H1912,7,FALSE), "")</f>
        <v/>
      </c>
      <c r="D915" s="30" t="str">
        <f>IFERROR(VLOOKUP($B915,'Router Tracking'!$A$3:$H$1000,6,FALSE), "")</f>
        <v/>
      </c>
      <c r="E915" s="30" t="str">
        <f>IFERROR(VLOOKUP($B915,'Router Tracking'!$A$3:$H$1000,4,FALSE), "")</f>
        <v/>
      </c>
      <c r="F915" s="1" t="b">
        <v>0</v>
      </c>
      <c r="H915" s="29"/>
      <c r="I915" s="29"/>
      <c r="J915" s="29"/>
      <c r="K915" s="10"/>
      <c r="L915" s="1"/>
      <c r="M915" s="1" t="b">
        <v>0</v>
      </c>
      <c r="N915" s="1"/>
      <c r="O915" s="1" t="b">
        <v>0</v>
      </c>
      <c r="P915" s="10"/>
    </row>
    <row r="916" spans="1:16">
      <c r="A916" s="29" t="str">
        <f t="shared" si="4"/>
        <v/>
      </c>
      <c r="B916" s="30"/>
      <c r="C916" s="30" t="str">
        <f>IFERROR(VLOOKUP($B916,'Router Tracking'!A916:H1913,7,FALSE), "")</f>
        <v/>
      </c>
      <c r="D916" s="30" t="str">
        <f>IFERROR(VLOOKUP($B916,'Router Tracking'!$A$3:$H$1000,6,FALSE), "")</f>
        <v/>
      </c>
      <c r="E916" s="30" t="str">
        <f>IFERROR(VLOOKUP($B916,'Router Tracking'!$A$3:$H$1000,4,FALSE), "")</f>
        <v/>
      </c>
      <c r="F916" s="1" t="b">
        <v>0</v>
      </c>
      <c r="H916" s="29"/>
      <c r="I916" s="29"/>
      <c r="J916" s="29"/>
      <c r="K916" s="10"/>
      <c r="L916" s="1"/>
      <c r="M916" s="1" t="b">
        <v>0</v>
      </c>
      <c r="N916" s="1"/>
      <c r="O916" s="1" t="b">
        <v>0</v>
      </c>
      <c r="P916" s="10"/>
    </row>
    <row r="917" spans="1:16">
      <c r="A917" s="29" t="str">
        <f t="shared" si="4"/>
        <v/>
      </c>
      <c r="B917" s="30"/>
      <c r="C917" s="30" t="str">
        <f>IFERROR(VLOOKUP($B917,'Router Tracking'!A917:H1914,7,FALSE), "")</f>
        <v/>
      </c>
      <c r="D917" s="30" t="str">
        <f>IFERROR(VLOOKUP($B917,'Router Tracking'!$A$3:$H$1000,6,FALSE), "")</f>
        <v/>
      </c>
      <c r="E917" s="30" t="str">
        <f>IFERROR(VLOOKUP($B917,'Router Tracking'!$A$3:$H$1000,4,FALSE), "")</f>
        <v/>
      </c>
      <c r="F917" s="1" t="b">
        <v>0</v>
      </c>
      <c r="H917" s="29"/>
      <c r="I917" s="29"/>
      <c r="J917" s="29"/>
      <c r="K917" s="10"/>
      <c r="L917" s="1"/>
      <c r="M917" s="1" t="b">
        <v>0</v>
      </c>
      <c r="N917" s="1"/>
      <c r="O917" s="1" t="b">
        <v>0</v>
      </c>
      <c r="P917" s="10"/>
    </row>
    <row r="918" spans="1:16">
      <c r="A918" s="29" t="str">
        <f t="shared" si="4"/>
        <v/>
      </c>
      <c r="B918" s="30"/>
      <c r="C918" s="30" t="str">
        <f>IFERROR(VLOOKUP($B918,'Router Tracking'!A918:H1915,7,FALSE), "")</f>
        <v/>
      </c>
      <c r="D918" s="30" t="str">
        <f>IFERROR(VLOOKUP($B918,'Router Tracking'!$A$3:$H$1000,6,FALSE), "")</f>
        <v/>
      </c>
      <c r="E918" s="30" t="str">
        <f>IFERROR(VLOOKUP($B918,'Router Tracking'!$A$3:$H$1000,4,FALSE), "")</f>
        <v/>
      </c>
      <c r="F918" s="1" t="b">
        <v>0</v>
      </c>
      <c r="H918" s="29"/>
      <c r="I918" s="29"/>
      <c r="J918" s="29"/>
      <c r="K918" s="10"/>
      <c r="L918" s="1"/>
      <c r="M918" s="1" t="b">
        <v>0</v>
      </c>
      <c r="N918" s="1"/>
      <c r="O918" s="1" t="b">
        <v>0</v>
      </c>
      <c r="P918" s="10"/>
    </row>
    <row r="919" spans="1:16">
      <c r="A919" s="29" t="str">
        <f t="shared" si="4"/>
        <v/>
      </c>
      <c r="B919" s="30"/>
      <c r="C919" s="30" t="str">
        <f>IFERROR(VLOOKUP($B919,'Router Tracking'!A919:H1916,7,FALSE), "")</f>
        <v/>
      </c>
      <c r="D919" s="30" t="str">
        <f>IFERROR(VLOOKUP($B919,'Router Tracking'!$A$3:$H$1000,6,FALSE), "")</f>
        <v/>
      </c>
      <c r="E919" s="30" t="str">
        <f>IFERROR(VLOOKUP($B919,'Router Tracking'!$A$3:$H$1000,4,FALSE), "")</f>
        <v/>
      </c>
      <c r="F919" s="1" t="b">
        <v>0</v>
      </c>
      <c r="H919" s="29"/>
      <c r="I919" s="29"/>
      <c r="J919" s="29"/>
      <c r="K919" s="10"/>
      <c r="L919" s="1"/>
      <c r="M919" s="1" t="b">
        <v>0</v>
      </c>
      <c r="N919" s="1"/>
      <c r="O919" s="1" t="b">
        <v>0</v>
      </c>
      <c r="P919" s="10"/>
    </row>
    <row r="920" spans="1:16">
      <c r="A920" s="29" t="str">
        <f t="shared" si="4"/>
        <v/>
      </c>
      <c r="B920" s="30"/>
      <c r="C920" s="30" t="str">
        <f>IFERROR(VLOOKUP($B920,'Router Tracking'!A920:H1917,7,FALSE), "")</f>
        <v/>
      </c>
      <c r="D920" s="30" t="str">
        <f>IFERROR(VLOOKUP($B920,'Router Tracking'!$A$3:$H$1000,6,FALSE), "")</f>
        <v/>
      </c>
      <c r="E920" s="30" t="str">
        <f>IFERROR(VLOOKUP($B920,'Router Tracking'!$A$3:$H$1000,4,FALSE), "")</f>
        <v/>
      </c>
      <c r="F920" s="1" t="b">
        <v>0</v>
      </c>
      <c r="H920" s="29"/>
      <c r="I920" s="29"/>
      <c r="J920" s="29"/>
      <c r="K920" s="10"/>
      <c r="L920" s="1"/>
      <c r="M920" s="1" t="b">
        <v>0</v>
      </c>
      <c r="N920" s="1"/>
      <c r="O920" s="1" t="b">
        <v>0</v>
      </c>
      <c r="P920" s="10"/>
    </row>
    <row r="921" spans="1:16">
      <c r="A921" s="29" t="str">
        <f t="shared" si="4"/>
        <v/>
      </c>
      <c r="B921" s="30"/>
      <c r="C921" s="30" t="str">
        <f>IFERROR(VLOOKUP($B921,'Router Tracking'!A921:H1918,7,FALSE), "")</f>
        <v/>
      </c>
      <c r="D921" s="30" t="str">
        <f>IFERROR(VLOOKUP($B921,'Router Tracking'!$A$3:$H$1000,6,FALSE), "")</f>
        <v/>
      </c>
      <c r="E921" s="30" t="str">
        <f>IFERROR(VLOOKUP($B921,'Router Tracking'!$A$3:$H$1000,4,FALSE), "")</f>
        <v/>
      </c>
      <c r="F921" s="1" t="b">
        <v>0</v>
      </c>
      <c r="H921" s="29"/>
      <c r="I921" s="29"/>
      <c r="J921" s="29"/>
      <c r="K921" s="10"/>
      <c r="L921" s="1"/>
      <c r="M921" s="1" t="b">
        <v>0</v>
      </c>
      <c r="N921" s="1"/>
      <c r="O921" s="1" t="b">
        <v>0</v>
      </c>
      <c r="P921" s="10"/>
    </row>
    <row r="922" spans="1:16">
      <c r="A922" s="29" t="str">
        <f t="shared" si="4"/>
        <v/>
      </c>
      <c r="B922" s="30"/>
      <c r="C922" s="30" t="str">
        <f>IFERROR(VLOOKUP($B922,'Router Tracking'!A922:H1919,7,FALSE), "")</f>
        <v/>
      </c>
      <c r="D922" s="30" t="str">
        <f>IFERROR(VLOOKUP($B922,'Router Tracking'!$A$3:$H$1000,6,FALSE), "")</f>
        <v/>
      </c>
      <c r="E922" s="30" t="str">
        <f>IFERROR(VLOOKUP($B922,'Router Tracking'!$A$3:$H$1000,4,FALSE), "")</f>
        <v/>
      </c>
      <c r="F922" s="1" t="b">
        <v>0</v>
      </c>
      <c r="H922" s="29"/>
      <c r="I922" s="29"/>
      <c r="J922" s="29"/>
      <c r="K922" s="10"/>
      <c r="L922" s="1"/>
      <c r="M922" s="1" t="b">
        <v>0</v>
      </c>
      <c r="N922" s="1"/>
      <c r="O922" s="1" t="b">
        <v>0</v>
      </c>
      <c r="P922" s="10"/>
    </row>
    <row r="923" spans="1:16">
      <c r="A923" s="29" t="str">
        <f t="shared" si="4"/>
        <v/>
      </c>
      <c r="B923" s="30"/>
      <c r="C923" s="30" t="str">
        <f>IFERROR(VLOOKUP($B923,'Router Tracking'!A923:H1920,7,FALSE), "")</f>
        <v/>
      </c>
      <c r="D923" s="30" t="str">
        <f>IFERROR(VLOOKUP($B923,'Router Tracking'!$A$3:$H$1000,6,FALSE), "")</f>
        <v/>
      </c>
      <c r="E923" s="30" t="str">
        <f>IFERROR(VLOOKUP($B923,'Router Tracking'!$A$3:$H$1000,4,FALSE), "")</f>
        <v/>
      </c>
      <c r="F923" s="1" t="b">
        <v>0</v>
      </c>
      <c r="H923" s="29"/>
      <c r="I923" s="29"/>
      <c r="J923" s="29"/>
      <c r="K923" s="10"/>
      <c r="L923" s="1"/>
      <c r="M923" s="1" t="b">
        <v>0</v>
      </c>
      <c r="N923" s="1"/>
      <c r="O923" s="1" t="b">
        <v>0</v>
      </c>
      <c r="P923" s="10"/>
    </row>
    <row r="924" spans="1:16">
      <c r="A924" s="29" t="str">
        <f t="shared" si="4"/>
        <v/>
      </c>
      <c r="B924" s="30"/>
      <c r="C924" s="30" t="str">
        <f>IFERROR(VLOOKUP($B924,'Router Tracking'!A924:H1921,7,FALSE), "")</f>
        <v/>
      </c>
      <c r="D924" s="30" t="str">
        <f>IFERROR(VLOOKUP($B924,'Router Tracking'!$A$3:$H$1000,6,FALSE), "")</f>
        <v/>
      </c>
      <c r="E924" s="30" t="str">
        <f>IFERROR(VLOOKUP($B924,'Router Tracking'!$A$3:$H$1000,4,FALSE), "")</f>
        <v/>
      </c>
      <c r="F924" s="1" t="b">
        <v>0</v>
      </c>
      <c r="H924" s="29"/>
      <c r="I924" s="29"/>
      <c r="J924" s="29"/>
      <c r="K924" s="10"/>
      <c r="L924" s="1"/>
      <c r="M924" s="1" t="b">
        <v>0</v>
      </c>
      <c r="N924" s="1"/>
      <c r="O924" s="1" t="b">
        <v>0</v>
      </c>
      <c r="P924" s="10"/>
    </row>
    <row r="925" spans="1:16">
      <c r="A925" s="29" t="str">
        <f t="shared" si="4"/>
        <v/>
      </c>
      <c r="B925" s="30"/>
      <c r="C925" s="30" t="str">
        <f>IFERROR(VLOOKUP($B925,'Router Tracking'!A925:H1922,7,FALSE), "")</f>
        <v/>
      </c>
      <c r="D925" s="30" t="str">
        <f>IFERROR(VLOOKUP($B925,'Router Tracking'!$A$3:$H$1000,6,FALSE), "")</f>
        <v/>
      </c>
      <c r="E925" s="30" t="str">
        <f>IFERROR(VLOOKUP($B925,'Router Tracking'!$A$3:$H$1000,4,FALSE), "")</f>
        <v/>
      </c>
      <c r="F925" s="1" t="b">
        <v>0</v>
      </c>
      <c r="H925" s="29"/>
      <c r="I925" s="29"/>
      <c r="J925" s="29"/>
      <c r="K925" s="10"/>
      <c r="L925" s="1"/>
      <c r="M925" s="1" t="b">
        <v>0</v>
      </c>
      <c r="N925" s="1"/>
      <c r="O925" s="1" t="b">
        <v>0</v>
      </c>
      <c r="P925" s="10"/>
    </row>
    <row r="926" spans="1:16">
      <c r="A926" s="29" t="str">
        <f t="shared" si="4"/>
        <v/>
      </c>
      <c r="B926" s="30"/>
      <c r="C926" s="30" t="str">
        <f>IFERROR(VLOOKUP($B926,'Router Tracking'!A926:H1923,7,FALSE), "")</f>
        <v/>
      </c>
      <c r="D926" s="30" t="str">
        <f>IFERROR(VLOOKUP($B926,'Router Tracking'!$A$3:$H$1000,6,FALSE), "")</f>
        <v/>
      </c>
      <c r="E926" s="30" t="str">
        <f>IFERROR(VLOOKUP($B926,'Router Tracking'!$A$3:$H$1000,4,FALSE), "")</f>
        <v/>
      </c>
      <c r="F926" s="1" t="b">
        <v>0</v>
      </c>
      <c r="H926" s="29"/>
      <c r="I926" s="29"/>
      <c r="J926" s="29"/>
      <c r="K926" s="10"/>
      <c r="L926" s="1"/>
      <c r="M926" s="1" t="b">
        <v>0</v>
      </c>
      <c r="N926" s="1"/>
      <c r="O926" s="1" t="b">
        <v>0</v>
      </c>
      <c r="P926" s="10"/>
    </row>
    <row r="927" spans="1:16">
      <c r="A927" s="29" t="str">
        <f t="shared" si="4"/>
        <v/>
      </c>
      <c r="B927" s="30"/>
      <c r="C927" s="30" t="str">
        <f>IFERROR(VLOOKUP($B927,'Router Tracking'!A927:H1924,7,FALSE), "")</f>
        <v/>
      </c>
      <c r="D927" s="30" t="str">
        <f>IFERROR(VLOOKUP($B927,'Router Tracking'!$A$3:$H$1000,6,FALSE), "")</f>
        <v/>
      </c>
      <c r="E927" s="30" t="str">
        <f>IFERROR(VLOOKUP($B927,'Router Tracking'!$A$3:$H$1000,4,FALSE), "")</f>
        <v/>
      </c>
      <c r="F927" s="1" t="b">
        <v>0</v>
      </c>
      <c r="H927" s="29"/>
      <c r="I927" s="29"/>
      <c r="J927" s="29"/>
      <c r="K927" s="10"/>
      <c r="L927" s="1"/>
      <c r="M927" s="1" t="b">
        <v>0</v>
      </c>
      <c r="N927" s="1"/>
      <c r="O927" s="1" t="b">
        <v>0</v>
      </c>
      <c r="P927" s="10"/>
    </row>
    <row r="928" spans="1:16">
      <c r="A928" s="29" t="str">
        <f t="shared" si="4"/>
        <v/>
      </c>
      <c r="B928" s="30"/>
      <c r="C928" s="30" t="str">
        <f>IFERROR(VLOOKUP($B928,'Router Tracking'!A928:H1925,7,FALSE), "")</f>
        <v/>
      </c>
      <c r="D928" s="30" t="str">
        <f>IFERROR(VLOOKUP($B928,'Router Tracking'!$A$3:$H$1000,6,FALSE), "")</f>
        <v/>
      </c>
      <c r="E928" s="30" t="str">
        <f>IFERROR(VLOOKUP($B928,'Router Tracking'!$A$3:$H$1000,4,FALSE), "")</f>
        <v/>
      </c>
      <c r="F928" s="1" t="b">
        <v>0</v>
      </c>
      <c r="H928" s="29"/>
      <c r="I928" s="29"/>
      <c r="J928" s="29"/>
      <c r="K928" s="10"/>
      <c r="L928" s="1"/>
      <c r="M928" s="1" t="b">
        <v>0</v>
      </c>
      <c r="N928" s="1"/>
      <c r="O928" s="1" t="b">
        <v>0</v>
      </c>
      <c r="P928" s="10"/>
    </row>
    <row r="929" spans="1:16">
      <c r="A929" s="29" t="str">
        <f t="shared" si="4"/>
        <v/>
      </c>
      <c r="B929" s="30"/>
      <c r="C929" s="30" t="str">
        <f>IFERROR(VLOOKUP($B929,'Router Tracking'!A929:H1926,7,FALSE), "")</f>
        <v/>
      </c>
      <c r="D929" s="30" t="str">
        <f>IFERROR(VLOOKUP($B929,'Router Tracking'!$A$3:$H$1000,6,FALSE), "")</f>
        <v/>
      </c>
      <c r="E929" s="30" t="str">
        <f>IFERROR(VLOOKUP($B929,'Router Tracking'!$A$3:$H$1000,4,FALSE), "")</f>
        <v/>
      </c>
      <c r="F929" s="1" t="b">
        <v>0</v>
      </c>
      <c r="H929" s="29"/>
      <c r="I929" s="29"/>
      <c r="J929" s="29"/>
      <c r="K929" s="10"/>
      <c r="L929" s="1"/>
      <c r="M929" s="1" t="b">
        <v>0</v>
      </c>
      <c r="N929" s="1"/>
      <c r="O929" s="1" t="b">
        <v>0</v>
      </c>
      <c r="P929" s="10"/>
    </row>
    <row r="930" spans="1:16">
      <c r="A930" s="29" t="str">
        <f t="shared" si="4"/>
        <v/>
      </c>
      <c r="B930" s="30"/>
      <c r="C930" s="30" t="str">
        <f>IFERROR(VLOOKUP($B930,'Router Tracking'!A930:H1927,7,FALSE), "")</f>
        <v/>
      </c>
      <c r="D930" s="30" t="str">
        <f>IFERROR(VLOOKUP($B930,'Router Tracking'!$A$3:$H$1000,6,FALSE), "")</f>
        <v/>
      </c>
      <c r="E930" s="30" t="str">
        <f>IFERROR(VLOOKUP($B930,'Router Tracking'!$A$3:$H$1000,4,FALSE), "")</f>
        <v/>
      </c>
      <c r="F930" s="1" t="b">
        <v>0</v>
      </c>
      <c r="H930" s="29"/>
      <c r="I930" s="29"/>
      <c r="J930" s="29"/>
      <c r="K930" s="10"/>
      <c r="L930" s="1"/>
      <c r="M930" s="1" t="b">
        <v>0</v>
      </c>
      <c r="N930" s="1"/>
      <c r="O930" s="1" t="b">
        <v>0</v>
      </c>
      <c r="P930" s="10"/>
    </row>
    <row r="931" spans="1:16">
      <c r="A931" s="29" t="str">
        <f t="shared" si="4"/>
        <v/>
      </c>
      <c r="B931" s="30"/>
      <c r="C931" s="30" t="str">
        <f>IFERROR(VLOOKUP($B931,'Router Tracking'!A931:H1928,7,FALSE), "")</f>
        <v/>
      </c>
      <c r="D931" s="30" t="str">
        <f>IFERROR(VLOOKUP($B931,'Router Tracking'!$A$3:$H$1000,6,FALSE), "")</f>
        <v/>
      </c>
      <c r="E931" s="30" t="str">
        <f>IFERROR(VLOOKUP($B931,'Router Tracking'!$A$3:$H$1000,4,FALSE), "")</f>
        <v/>
      </c>
      <c r="F931" s="1" t="b">
        <v>0</v>
      </c>
      <c r="H931" s="29"/>
      <c r="I931" s="29"/>
      <c r="J931" s="29"/>
      <c r="K931" s="10"/>
      <c r="L931" s="1"/>
      <c r="M931" s="1" t="b">
        <v>0</v>
      </c>
      <c r="N931" s="1"/>
      <c r="O931" s="1" t="b">
        <v>0</v>
      </c>
      <c r="P931" s="10"/>
    </row>
    <row r="932" spans="1:16">
      <c r="A932" s="29" t="str">
        <f t="shared" si="4"/>
        <v/>
      </c>
      <c r="B932" s="30"/>
      <c r="C932" s="30" t="str">
        <f>IFERROR(VLOOKUP($B932,'Router Tracking'!A932:H1929,7,FALSE), "")</f>
        <v/>
      </c>
      <c r="D932" s="30" t="str">
        <f>IFERROR(VLOOKUP($B932,'Router Tracking'!$A$3:$H$1000,6,FALSE), "")</f>
        <v/>
      </c>
      <c r="E932" s="30" t="str">
        <f>IFERROR(VLOOKUP($B932,'Router Tracking'!$A$3:$H$1000,4,FALSE), "")</f>
        <v/>
      </c>
      <c r="F932" s="1" t="b">
        <v>0</v>
      </c>
      <c r="H932" s="29"/>
      <c r="I932" s="29"/>
      <c r="J932" s="29"/>
      <c r="K932" s="10"/>
      <c r="L932" s="1"/>
      <c r="M932" s="1" t="b">
        <v>0</v>
      </c>
      <c r="N932" s="1"/>
      <c r="O932" s="1" t="b">
        <v>0</v>
      </c>
      <c r="P932" s="10"/>
    </row>
    <row r="933" spans="1:16">
      <c r="A933" s="29" t="str">
        <f t="shared" si="4"/>
        <v/>
      </c>
      <c r="B933" s="30"/>
      <c r="C933" s="30" t="str">
        <f>IFERROR(VLOOKUP($B933,'Router Tracking'!A933:H1930,7,FALSE), "")</f>
        <v/>
      </c>
      <c r="D933" s="30" t="str">
        <f>IFERROR(VLOOKUP($B933,'Router Tracking'!$A$3:$H$1000,6,FALSE), "")</f>
        <v/>
      </c>
      <c r="E933" s="30" t="str">
        <f>IFERROR(VLOOKUP($B933,'Router Tracking'!$A$3:$H$1000,4,FALSE), "")</f>
        <v/>
      </c>
      <c r="F933" s="1" t="b">
        <v>0</v>
      </c>
      <c r="H933" s="29"/>
      <c r="I933" s="29"/>
      <c r="J933" s="29"/>
      <c r="K933" s="10"/>
      <c r="L933" s="1"/>
      <c r="M933" s="1" t="b">
        <v>0</v>
      </c>
      <c r="N933" s="1"/>
      <c r="O933" s="1" t="b">
        <v>0</v>
      </c>
      <c r="P933" s="10"/>
    </row>
    <row r="934" spans="1:16">
      <c r="A934" s="29" t="str">
        <f t="shared" si="4"/>
        <v/>
      </c>
      <c r="B934" s="30"/>
      <c r="C934" s="30" t="str">
        <f>IFERROR(VLOOKUP($B934,'Router Tracking'!A934:H1931,7,FALSE), "")</f>
        <v/>
      </c>
      <c r="D934" s="30" t="str">
        <f>IFERROR(VLOOKUP($B934,'Router Tracking'!$A$3:$H$1000,6,FALSE), "")</f>
        <v/>
      </c>
      <c r="E934" s="30" t="str">
        <f>IFERROR(VLOOKUP($B934,'Router Tracking'!$A$3:$H$1000,4,FALSE), "")</f>
        <v/>
      </c>
      <c r="F934" s="1" t="b">
        <v>0</v>
      </c>
      <c r="H934" s="29"/>
      <c r="I934" s="29"/>
      <c r="J934" s="29"/>
      <c r="K934" s="10"/>
      <c r="L934" s="1"/>
      <c r="M934" s="1" t="b">
        <v>0</v>
      </c>
      <c r="N934" s="1"/>
      <c r="O934" s="1" t="b">
        <v>0</v>
      </c>
      <c r="P934" s="10"/>
    </row>
    <row r="935" spans="1:16">
      <c r="A935" s="29" t="str">
        <f t="shared" si="4"/>
        <v/>
      </c>
      <c r="B935" s="30"/>
      <c r="C935" s="30" t="str">
        <f>IFERROR(VLOOKUP($B935,'Router Tracking'!A935:H1932,7,FALSE), "")</f>
        <v/>
      </c>
      <c r="D935" s="30" t="str">
        <f>IFERROR(VLOOKUP($B935,'Router Tracking'!$A$3:$H$1000,6,FALSE), "")</f>
        <v/>
      </c>
      <c r="E935" s="30" t="str">
        <f>IFERROR(VLOOKUP($B935,'Router Tracking'!$A$3:$H$1000,4,FALSE), "")</f>
        <v/>
      </c>
      <c r="F935" s="1" t="b">
        <v>0</v>
      </c>
      <c r="H935" s="29"/>
      <c r="I935" s="29"/>
      <c r="J935" s="29"/>
      <c r="K935" s="10"/>
      <c r="L935" s="1"/>
      <c r="M935" s="1" t="b">
        <v>0</v>
      </c>
      <c r="N935" s="1"/>
      <c r="O935" s="1" t="b">
        <v>0</v>
      </c>
      <c r="P935" s="10"/>
    </row>
    <row r="936" spans="1:16">
      <c r="A936" s="29" t="str">
        <f t="shared" si="4"/>
        <v/>
      </c>
      <c r="B936" s="30"/>
      <c r="C936" s="30" t="str">
        <f>IFERROR(VLOOKUP($B936,'Router Tracking'!A936:H1933,7,FALSE), "")</f>
        <v/>
      </c>
      <c r="D936" s="30" t="str">
        <f>IFERROR(VLOOKUP($B936,'Router Tracking'!$A$3:$H$1000,6,FALSE), "")</f>
        <v/>
      </c>
      <c r="E936" s="30" t="str">
        <f>IFERROR(VLOOKUP($B936,'Router Tracking'!$A$3:$H$1000,4,FALSE), "")</f>
        <v/>
      </c>
      <c r="F936" s="1" t="b">
        <v>0</v>
      </c>
      <c r="H936" s="29"/>
      <c r="I936" s="29"/>
      <c r="J936" s="29"/>
      <c r="K936" s="10"/>
      <c r="L936" s="1"/>
      <c r="M936" s="1" t="b">
        <v>0</v>
      </c>
      <c r="N936" s="1"/>
      <c r="O936" s="1" t="b">
        <v>0</v>
      </c>
      <c r="P936" s="10"/>
    </row>
    <row r="937" spans="1:16">
      <c r="A937" s="29" t="str">
        <f t="shared" si="4"/>
        <v/>
      </c>
      <c r="B937" s="30"/>
      <c r="C937" s="30" t="str">
        <f>IFERROR(VLOOKUP($B937,'Router Tracking'!A937:H1934,7,FALSE), "")</f>
        <v/>
      </c>
      <c r="D937" s="30" t="str">
        <f>IFERROR(VLOOKUP($B937,'Router Tracking'!$A$3:$H$1000,6,FALSE), "")</f>
        <v/>
      </c>
      <c r="E937" s="30" t="str">
        <f>IFERROR(VLOOKUP($B937,'Router Tracking'!$A$3:$H$1000,4,FALSE), "")</f>
        <v/>
      </c>
      <c r="F937" s="1" t="b">
        <v>0</v>
      </c>
      <c r="H937" s="29"/>
      <c r="I937" s="29"/>
      <c r="J937" s="29"/>
      <c r="K937" s="10"/>
      <c r="L937" s="1"/>
      <c r="M937" s="1" t="b">
        <v>0</v>
      </c>
      <c r="N937" s="1"/>
      <c r="O937" s="1" t="b">
        <v>0</v>
      </c>
      <c r="P937" s="10"/>
    </row>
    <row r="938" spans="1:16">
      <c r="A938" s="29" t="str">
        <f t="shared" si="4"/>
        <v/>
      </c>
      <c r="B938" s="30"/>
      <c r="C938" s="30" t="str">
        <f>IFERROR(VLOOKUP($B938,'Router Tracking'!A938:H1935,7,FALSE), "")</f>
        <v/>
      </c>
      <c r="D938" s="30" t="str">
        <f>IFERROR(VLOOKUP($B938,'Router Tracking'!$A$3:$H$1000,6,FALSE), "")</f>
        <v/>
      </c>
      <c r="E938" s="30" t="str">
        <f>IFERROR(VLOOKUP($B938,'Router Tracking'!$A$3:$H$1000,4,FALSE), "")</f>
        <v/>
      </c>
      <c r="F938" s="1" t="b">
        <v>0</v>
      </c>
      <c r="H938" s="29"/>
      <c r="I938" s="29"/>
      <c r="J938" s="29"/>
      <c r="K938" s="10"/>
      <c r="L938" s="1"/>
      <c r="M938" s="1" t="b">
        <v>0</v>
      </c>
      <c r="N938" s="1"/>
      <c r="O938" s="1" t="b">
        <v>0</v>
      </c>
      <c r="P938" s="10"/>
    </row>
    <row r="939" spans="1:16">
      <c r="A939" s="29" t="str">
        <f t="shared" si="4"/>
        <v/>
      </c>
      <c r="B939" s="30"/>
      <c r="C939" s="30" t="str">
        <f>IFERROR(VLOOKUP($B939,'Router Tracking'!A939:H1936,7,FALSE), "")</f>
        <v/>
      </c>
      <c r="D939" s="30" t="str">
        <f>IFERROR(VLOOKUP($B939,'Router Tracking'!$A$3:$H$1000,6,FALSE), "")</f>
        <v/>
      </c>
      <c r="E939" s="30" t="str">
        <f>IFERROR(VLOOKUP($B939,'Router Tracking'!$A$3:$H$1000,4,FALSE), "")</f>
        <v/>
      </c>
      <c r="F939" s="1" t="b">
        <v>0</v>
      </c>
      <c r="H939" s="29"/>
      <c r="I939" s="29"/>
      <c r="J939" s="29"/>
      <c r="K939" s="10"/>
      <c r="L939" s="1"/>
      <c r="M939" s="1" t="b">
        <v>0</v>
      </c>
      <c r="N939" s="1"/>
      <c r="O939" s="1" t="b">
        <v>0</v>
      </c>
      <c r="P939" s="10"/>
    </row>
    <row r="940" spans="1:16">
      <c r="A940" s="29" t="str">
        <f t="shared" si="4"/>
        <v/>
      </c>
      <c r="B940" s="30"/>
      <c r="C940" s="30" t="str">
        <f>IFERROR(VLOOKUP($B940,'Router Tracking'!A940:H1937,7,FALSE), "")</f>
        <v/>
      </c>
      <c r="D940" s="30" t="str">
        <f>IFERROR(VLOOKUP($B940,'Router Tracking'!$A$3:$H$1000,6,FALSE), "")</f>
        <v/>
      </c>
      <c r="E940" s="30" t="str">
        <f>IFERROR(VLOOKUP($B940,'Router Tracking'!$A$3:$H$1000,4,FALSE), "")</f>
        <v/>
      </c>
      <c r="F940" s="1" t="b">
        <v>0</v>
      </c>
      <c r="H940" s="29"/>
      <c r="I940" s="29"/>
      <c r="J940" s="29"/>
      <c r="K940" s="10"/>
      <c r="L940" s="1"/>
      <c r="M940" s="1" t="b">
        <v>0</v>
      </c>
      <c r="N940" s="1"/>
      <c r="O940" s="1" t="b">
        <v>0</v>
      </c>
      <c r="P940" s="10"/>
    </row>
    <row r="941" spans="1:16">
      <c r="A941" s="29" t="str">
        <f t="shared" si="4"/>
        <v/>
      </c>
      <c r="B941" s="30"/>
      <c r="C941" s="30" t="str">
        <f>IFERROR(VLOOKUP($B941,'Router Tracking'!A941:H1938,7,FALSE), "")</f>
        <v/>
      </c>
      <c r="D941" s="30" t="str">
        <f>IFERROR(VLOOKUP($B941,'Router Tracking'!$A$3:$H$1000,6,FALSE), "")</f>
        <v/>
      </c>
      <c r="E941" s="30" t="str">
        <f>IFERROR(VLOOKUP($B941,'Router Tracking'!$A$3:$H$1000,4,FALSE), "")</f>
        <v/>
      </c>
      <c r="F941" s="1" t="b">
        <v>0</v>
      </c>
      <c r="H941" s="29"/>
      <c r="I941" s="29"/>
      <c r="J941" s="29"/>
      <c r="K941" s="10"/>
      <c r="L941" s="1"/>
      <c r="M941" s="1" t="b">
        <v>0</v>
      </c>
      <c r="N941" s="1"/>
      <c r="O941" s="1" t="b">
        <v>0</v>
      </c>
      <c r="P941" s="10"/>
    </row>
    <row r="942" spans="1:16">
      <c r="A942" s="29" t="str">
        <f t="shared" si="4"/>
        <v/>
      </c>
      <c r="B942" s="30"/>
      <c r="C942" s="30" t="str">
        <f>IFERROR(VLOOKUP($B942,'Router Tracking'!A942:H1939,7,FALSE), "")</f>
        <v/>
      </c>
      <c r="D942" s="30" t="str">
        <f>IFERROR(VLOOKUP($B942,'Router Tracking'!$A$3:$H$1000,6,FALSE), "")</f>
        <v/>
      </c>
      <c r="E942" s="30" t="str">
        <f>IFERROR(VLOOKUP($B942,'Router Tracking'!$A$3:$H$1000,4,FALSE), "")</f>
        <v/>
      </c>
      <c r="F942" s="1" t="b">
        <v>0</v>
      </c>
      <c r="H942" s="29"/>
      <c r="I942" s="29"/>
      <c r="J942" s="29"/>
      <c r="K942" s="10"/>
      <c r="L942" s="1"/>
      <c r="M942" s="1" t="b">
        <v>0</v>
      </c>
      <c r="N942" s="1"/>
      <c r="O942" s="1" t="b">
        <v>0</v>
      </c>
      <c r="P942" s="10"/>
    </row>
    <row r="943" spans="1:16">
      <c r="A943" s="29" t="str">
        <f t="shared" si="4"/>
        <v/>
      </c>
      <c r="B943" s="30"/>
      <c r="C943" s="30" t="str">
        <f>IFERROR(VLOOKUP($B943,'Router Tracking'!A943:H1940,7,FALSE), "")</f>
        <v/>
      </c>
      <c r="D943" s="30" t="str">
        <f>IFERROR(VLOOKUP($B943,'Router Tracking'!$A$3:$H$1000,6,FALSE), "")</f>
        <v/>
      </c>
      <c r="E943" s="30" t="str">
        <f>IFERROR(VLOOKUP($B943,'Router Tracking'!$A$3:$H$1000,4,FALSE), "")</f>
        <v/>
      </c>
      <c r="F943" s="1" t="b">
        <v>0</v>
      </c>
      <c r="H943" s="29"/>
      <c r="I943" s="29"/>
      <c r="J943" s="29"/>
      <c r="K943" s="10"/>
      <c r="L943" s="1"/>
      <c r="M943" s="1" t="b">
        <v>0</v>
      </c>
      <c r="N943" s="1"/>
      <c r="O943" s="1" t="b">
        <v>0</v>
      </c>
      <c r="P943" s="10"/>
    </row>
    <row r="944" spans="1:16">
      <c r="A944" s="29" t="str">
        <f t="shared" si="4"/>
        <v/>
      </c>
      <c r="B944" s="30"/>
      <c r="C944" s="30" t="str">
        <f>IFERROR(VLOOKUP($B944,'Router Tracking'!A944:H1941,7,FALSE), "")</f>
        <v/>
      </c>
      <c r="D944" s="30" t="str">
        <f>IFERROR(VLOOKUP($B944,'Router Tracking'!$A$3:$H$1000,6,FALSE), "")</f>
        <v/>
      </c>
      <c r="E944" s="30" t="str">
        <f>IFERROR(VLOOKUP($B944,'Router Tracking'!$A$3:$H$1000,4,FALSE), "")</f>
        <v/>
      </c>
      <c r="F944" s="1" t="b">
        <v>0</v>
      </c>
      <c r="H944" s="29"/>
      <c r="I944" s="29"/>
      <c r="J944" s="29"/>
      <c r="K944" s="10"/>
      <c r="L944" s="1"/>
      <c r="M944" s="1" t="b">
        <v>0</v>
      </c>
      <c r="N944" s="1"/>
      <c r="O944" s="1" t="b">
        <v>0</v>
      </c>
      <c r="P944" s="10"/>
    </row>
    <row r="945" spans="1:16">
      <c r="A945" s="29" t="str">
        <f t="shared" si="4"/>
        <v/>
      </c>
      <c r="B945" s="30"/>
      <c r="C945" s="30" t="str">
        <f>IFERROR(VLOOKUP($B945,'Router Tracking'!A945:H1942,7,FALSE), "")</f>
        <v/>
      </c>
      <c r="D945" s="30" t="str">
        <f>IFERROR(VLOOKUP($B945,'Router Tracking'!$A$3:$H$1000,6,FALSE), "")</f>
        <v/>
      </c>
      <c r="E945" s="30" t="str">
        <f>IFERROR(VLOOKUP($B945,'Router Tracking'!$A$3:$H$1000,4,FALSE), "")</f>
        <v/>
      </c>
      <c r="F945" s="1" t="b">
        <v>0</v>
      </c>
      <c r="H945" s="29"/>
      <c r="I945" s="29"/>
      <c r="J945" s="29"/>
      <c r="K945" s="10"/>
      <c r="L945" s="1"/>
      <c r="M945" s="1" t="b">
        <v>0</v>
      </c>
      <c r="N945" s="1"/>
      <c r="O945" s="1" t="b">
        <v>0</v>
      </c>
      <c r="P945" s="10"/>
    </row>
    <row r="946" spans="1:16">
      <c r="A946" s="29" t="str">
        <f t="shared" si="4"/>
        <v/>
      </c>
      <c r="B946" s="30"/>
      <c r="C946" s="30" t="str">
        <f>IFERROR(VLOOKUP($B946,'Router Tracking'!A946:H1943,7,FALSE), "")</f>
        <v/>
      </c>
      <c r="D946" s="30" t="str">
        <f>IFERROR(VLOOKUP($B946,'Router Tracking'!$A$3:$H$1000,6,FALSE), "")</f>
        <v/>
      </c>
      <c r="E946" s="30" t="str">
        <f>IFERROR(VLOOKUP($B946,'Router Tracking'!$A$3:$H$1000,4,FALSE), "")</f>
        <v/>
      </c>
      <c r="F946" s="1" t="b">
        <v>0</v>
      </c>
      <c r="H946" s="29"/>
      <c r="I946" s="29"/>
      <c r="J946" s="29"/>
      <c r="K946" s="10"/>
      <c r="L946" s="1"/>
      <c r="M946" s="1" t="b">
        <v>0</v>
      </c>
      <c r="N946" s="1"/>
      <c r="O946" s="1" t="b">
        <v>0</v>
      </c>
      <c r="P946" s="10"/>
    </row>
    <row r="947" spans="1:16">
      <c r="A947" s="29" t="str">
        <f t="shared" si="4"/>
        <v/>
      </c>
      <c r="B947" s="30"/>
      <c r="C947" s="30" t="str">
        <f>IFERROR(VLOOKUP($B947,'Router Tracking'!A947:H1944,7,FALSE), "")</f>
        <v/>
      </c>
      <c r="D947" s="30" t="str">
        <f>IFERROR(VLOOKUP($B947,'Router Tracking'!$A$3:$H$1000,6,FALSE), "")</f>
        <v/>
      </c>
      <c r="E947" s="30" t="str">
        <f>IFERROR(VLOOKUP($B947,'Router Tracking'!$A$3:$H$1000,4,FALSE), "")</f>
        <v/>
      </c>
      <c r="F947" s="1" t="b">
        <v>0</v>
      </c>
      <c r="H947" s="29"/>
      <c r="I947" s="29"/>
      <c r="J947" s="29"/>
      <c r="K947" s="10"/>
      <c r="L947" s="1"/>
      <c r="M947" s="1" t="b">
        <v>0</v>
      </c>
      <c r="N947" s="1"/>
      <c r="O947" s="1" t="b">
        <v>0</v>
      </c>
      <c r="P947" s="10"/>
    </row>
    <row r="948" spans="1:16">
      <c r="A948" s="29" t="str">
        <f t="shared" si="4"/>
        <v/>
      </c>
      <c r="B948" s="30"/>
      <c r="C948" s="30" t="str">
        <f>IFERROR(VLOOKUP($B948,'Router Tracking'!A948:H1945,7,FALSE), "")</f>
        <v/>
      </c>
      <c r="D948" s="30" t="str">
        <f>IFERROR(VLOOKUP($B948,'Router Tracking'!$A$3:$H$1000,6,FALSE), "")</f>
        <v/>
      </c>
      <c r="E948" s="30" t="str">
        <f>IFERROR(VLOOKUP($B948,'Router Tracking'!$A$3:$H$1000,4,FALSE), "")</f>
        <v/>
      </c>
      <c r="F948" s="1" t="b">
        <v>0</v>
      </c>
      <c r="H948" s="29"/>
      <c r="I948" s="29"/>
      <c r="J948" s="29"/>
      <c r="K948" s="10"/>
      <c r="L948" s="1"/>
      <c r="M948" s="1" t="b">
        <v>0</v>
      </c>
      <c r="N948" s="1"/>
      <c r="O948" s="1" t="b">
        <v>0</v>
      </c>
      <c r="P948" s="10"/>
    </row>
    <row r="949" spans="1:16">
      <c r="A949" s="29" t="str">
        <f t="shared" si="4"/>
        <v/>
      </c>
      <c r="B949" s="30"/>
      <c r="C949" s="30" t="str">
        <f>IFERROR(VLOOKUP($B949,'Router Tracking'!A949:H1946,7,FALSE), "")</f>
        <v/>
      </c>
      <c r="D949" s="30" t="str">
        <f>IFERROR(VLOOKUP($B949,'Router Tracking'!$A$3:$H$1000,6,FALSE), "")</f>
        <v/>
      </c>
      <c r="E949" s="30" t="str">
        <f>IFERROR(VLOOKUP($B949,'Router Tracking'!$A$3:$H$1000,4,FALSE), "")</f>
        <v/>
      </c>
      <c r="F949" s="1" t="b">
        <v>0</v>
      </c>
      <c r="H949" s="29"/>
      <c r="I949" s="29"/>
      <c r="J949" s="29"/>
      <c r="K949" s="10"/>
      <c r="L949" s="1"/>
      <c r="M949" s="1" t="b">
        <v>0</v>
      </c>
      <c r="N949" s="1"/>
      <c r="O949" s="1" t="b">
        <v>0</v>
      </c>
      <c r="P949" s="10"/>
    </row>
    <row r="950" spans="1:16">
      <c r="A950" s="29" t="str">
        <f t="shared" si="4"/>
        <v/>
      </c>
      <c r="B950" s="30"/>
      <c r="C950" s="30" t="str">
        <f>IFERROR(VLOOKUP($B950,'Router Tracking'!A950:H1947,7,FALSE), "")</f>
        <v/>
      </c>
      <c r="D950" s="30" t="str">
        <f>IFERROR(VLOOKUP($B950,'Router Tracking'!$A$3:$H$1000,6,FALSE), "")</f>
        <v/>
      </c>
      <c r="E950" s="30" t="str">
        <f>IFERROR(VLOOKUP($B950,'Router Tracking'!$A$3:$H$1000,4,FALSE), "")</f>
        <v/>
      </c>
      <c r="F950" s="1" t="b">
        <v>0</v>
      </c>
      <c r="H950" s="29"/>
      <c r="I950" s="29"/>
      <c r="J950" s="29"/>
      <c r="K950" s="10"/>
      <c r="L950" s="1"/>
      <c r="M950" s="1" t="b">
        <v>0</v>
      </c>
      <c r="N950" s="1"/>
      <c r="O950" s="1" t="b">
        <v>0</v>
      </c>
      <c r="P950" s="10"/>
    </row>
    <row r="951" spans="1:16">
      <c r="A951" s="29" t="str">
        <f t="shared" si="4"/>
        <v/>
      </c>
      <c r="B951" s="30"/>
      <c r="C951" s="30" t="str">
        <f>IFERROR(VLOOKUP($B951,'Router Tracking'!A951:H1948,7,FALSE), "")</f>
        <v/>
      </c>
      <c r="D951" s="30" t="str">
        <f>IFERROR(VLOOKUP($B951,'Router Tracking'!$A$3:$H$1000,6,FALSE), "")</f>
        <v/>
      </c>
      <c r="E951" s="30" t="str">
        <f>IFERROR(VLOOKUP($B951,'Router Tracking'!$A$3:$H$1000,4,FALSE), "")</f>
        <v/>
      </c>
      <c r="F951" s="1" t="b">
        <v>0</v>
      </c>
      <c r="H951" s="29"/>
      <c r="I951" s="29"/>
      <c r="J951" s="29"/>
      <c r="K951" s="10"/>
      <c r="L951" s="1"/>
      <c r="M951" s="1" t="b">
        <v>0</v>
      </c>
      <c r="N951" s="1"/>
      <c r="O951" s="1" t="b">
        <v>0</v>
      </c>
      <c r="P951" s="10"/>
    </row>
    <row r="952" spans="1:16">
      <c r="A952" s="29" t="str">
        <f t="shared" si="4"/>
        <v/>
      </c>
      <c r="B952" s="30"/>
      <c r="C952" s="30" t="str">
        <f>IFERROR(VLOOKUP($B952,'Router Tracking'!A952:H1949,7,FALSE), "")</f>
        <v/>
      </c>
      <c r="D952" s="30" t="str">
        <f>IFERROR(VLOOKUP($B952,'Router Tracking'!$A$3:$H$1000,6,FALSE), "")</f>
        <v/>
      </c>
      <c r="E952" s="30" t="str">
        <f>IFERROR(VLOOKUP($B952,'Router Tracking'!$A$3:$H$1000,4,FALSE), "")</f>
        <v/>
      </c>
      <c r="F952" s="1" t="b">
        <v>0</v>
      </c>
      <c r="H952" s="29"/>
      <c r="I952" s="29"/>
      <c r="J952" s="29"/>
      <c r="K952" s="10"/>
      <c r="L952" s="1"/>
      <c r="M952" s="1" t="b">
        <v>0</v>
      </c>
      <c r="N952" s="1"/>
      <c r="O952" s="1" t="b">
        <v>0</v>
      </c>
      <c r="P952" s="10"/>
    </row>
    <row r="953" spans="1:16">
      <c r="A953" s="29" t="str">
        <f t="shared" si="4"/>
        <v/>
      </c>
      <c r="B953" s="30"/>
      <c r="C953" s="30" t="str">
        <f>IFERROR(VLOOKUP($B953,'Router Tracking'!A953:H1950,7,FALSE), "")</f>
        <v/>
      </c>
      <c r="D953" s="30" t="str">
        <f>IFERROR(VLOOKUP($B953,'Router Tracking'!$A$3:$H$1000,6,FALSE), "")</f>
        <v/>
      </c>
      <c r="E953" s="30" t="str">
        <f>IFERROR(VLOOKUP($B953,'Router Tracking'!$A$3:$H$1000,4,FALSE), "")</f>
        <v/>
      </c>
      <c r="F953" s="1" t="b">
        <v>0</v>
      </c>
      <c r="H953" s="29"/>
      <c r="I953" s="29"/>
      <c r="J953" s="29"/>
      <c r="K953" s="10"/>
      <c r="L953" s="1"/>
      <c r="M953" s="1" t="b">
        <v>0</v>
      </c>
      <c r="N953" s="1"/>
      <c r="O953" s="1" t="b">
        <v>0</v>
      </c>
      <c r="P953" s="10"/>
    </row>
    <row r="954" spans="1:16">
      <c r="A954" s="29" t="str">
        <f t="shared" si="4"/>
        <v/>
      </c>
      <c r="B954" s="30"/>
      <c r="C954" s="30" t="str">
        <f>IFERROR(VLOOKUP($B954,'Router Tracking'!A954:H1951,7,FALSE), "")</f>
        <v/>
      </c>
      <c r="D954" s="30" t="str">
        <f>IFERROR(VLOOKUP($B954,'Router Tracking'!$A$3:$H$1000,6,FALSE), "")</f>
        <v/>
      </c>
      <c r="E954" s="30" t="str">
        <f>IFERROR(VLOOKUP($B954,'Router Tracking'!$A$3:$H$1000,4,FALSE), "")</f>
        <v/>
      </c>
      <c r="F954" s="1" t="b">
        <v>0</v>
      </c>
      <c r="H954" s="29"/>
      <c r="I954" s="29"/>
      <c r="J954" s="29"/>
      <c r="K954" s="10"/>
      <c r="L954" s="1"/>
      <c r="M954" s="1" t="b">
        <v>0</v>
      </c>
      <c r="N954" s="1"/>
      <c r="O954" s="1" t="b">
        <v>0</v>
      </c>
      <c r="P954" s="10"/>
    </row>
    <row r="955" spans="1:16">
      <c r="A955" s="29" t="str">
        <f t="shared" si="4"/>
        <v/>
      </c>
      <c r="B955" s="30"/>
      <c r="C955" s="30" t="str">
        <f>IFERROR(VLOOKUP($B955,'Router Tracking'!A955:H1952,7,FALSE), "")</f>
        <v/>
      </c>
      <c r="D955" s="30" t="str">
        <f>IFERROR(VLOOKUP($B955,'Router Tracking'!$A$3:$H$1000,6,FALSE), "")</f>
        <v/>
      </c>
      <c r="E955" s="30" t="str">
        <f>IFERROR(VLOOKUP($B955,'Router Tracking'!$A$3:$H$1000,4,FALSE), "")</f>
        <v/>
      </c>
      <c r="F955" s="1" t="b">
        <v>0</v>
      </c>
      <c r="H955" s="29"/>
      <c r="I955" s="29"/>
      <c r="J955" s="29"/>
      <c r="K955" s="10"/>
      <c r="L955" s="1"/>
      <c r="M955" s="1" t="b">
        <v>0</v>
      </c>
      <c r="N955" s="1"/>
      <c r="O955" s="1" t="b">
        <v>0</v>
      </c>
      <c r="P955" s="10"/>
    </row>
    <row r="956" spans="1:16">
      <c r="A956" s="29" t="str">
        <f t="shared" si="4"/>
        <v/>
      </c>
      <c r="B956" s="30"/>
      <c r="C956" s="30" t="str">
        <f>IFERROR(VLOOKUP($B956,'Router Tracking'!A956:H1953,7,FALSE), "")</f>
        <v/>
      </c>
      <c r="D956" s="30" t="str">
        <f>IFERROR(VLOOKUP($B956,'Router Tracking'!$A$3:$H$1000,6,FALSE), "")</f>
        <v/>
      </c>
      <c r="E956" s="30" t="str">
        <f>IFERROR(VLOOKUP($B956,'Router Tracking'!$A$3:$H$1000,4,FALSE), "")</f>
        <v/>
      </c>
      <c r="F956" s="1" t="b">
        <v>0</v>
      </c>
      <c r="H956" s="29"/>
      <c r="I956" s="29"/>
      <c r="J956" s="29"/>
      <c r="K956" s="10"/>
      <c r="L956" s="1"/>
      <c r="M956" s="1" t="b">
        <v>0</v>
      </c>
      <c r="N956" s="1"/>
      <c r="O956" s="1" t="b">
        <v>0</v>
      </c>
      <c r="P956" s="10"/>
    </row>
    <row r="957" spans="1:16">
      <c r="A957" s="29" t="str">
        <f t="shared" si="4"/>
        <v/>
      </c>
      <c r="B957" s="30"/>
      <c r="C957" s="30" t="str">
        <f>IFERROR(VLOOKUP($B957,'Router Tracking'!A957:H1954,7,FALSE), "")</f>
        <v/>
      </c>
      <c r="D957" s="30" t="str">
        <f>IFERROR(VLOOKUP($B957,'Router Tracking'!$A$3:$H$1000,6,FALSE), "")</f>
        <v/>
      </c>
      <c r="E957" s="30" t="str">
        <f>IFERROR(VLOOKUP($B957,'Router Tracking'!$A$3:$H$1000,4,FALSE), "")</f>
        <v/>
      </c>
      <c r="F957" s="1" t="b">
        <v>0</v>
      </c>
      <c r="H957" s="29"/>
      <c r="I957" s="29"/>
      <c r="J957" s="29"/>
      <c r="K957" s="10"/>
      <c r="L957" s="1"/>
      <c r="M957" s="1" t="b">
        <v>0</v>
      </c>
      <c r="N957" s="1"/>
      <c r="O957" s="1" t="b">
        <v>0</v>
      </c>
      <c r="P957" s="10"/>
    </row>
    <row r="958" spans="1:16">
      <c r="A958" s="29" t="str">
        <f t="shared" si="4"/>
        <v/>
      </c>
      <c r="B958" s="30"/>
      <c r="C958" s="30" t="str">
        <f>IFERROR(VLOOKUP($B958,'Router Tracking'!A958:H1955,7,FALSE), "")</f>
        <v/>
      </c>
      <c r="D958" s="30" t="str">
        <f>IFERROR(VLOOKUP($B958,'Router Tracking'!$A$3:$H$1000,6,FALSE), "")</f>
        <v/>
      </c>
      <c r="E958" s="30" t="str">
        <f>IFERROR(VLOOKUP($B958,'Router Tracking'!$A$3:$H$1000,4,FALSE), "")</f>
        <v/>
      </c>
      <c r="F958" s="1" t="b">
        <v>0</v>
      </c>
      <c r="H958" s="29"/>
      <c r="I958" s="29"/>
      <c r="J958" s="29"/>
      <c r="K958" s="10"/>
      <c r="L958" s="1"/>
      <c r="M958" s="1" t="b">
        <v>0</v>
      </c>
      <c r="N958" s="1"/>
      <c r="O958" s="1" t="b">
        <v>0</v>
      </c>
      <c r="P958" s="10"/>
    </row>
    <row r="959" spans="1:16">
      <c r="A959" s="29" t="str">
        <f t="shared" si="4"/>
        <v/>
      </c>
      <c r="B959" s="30"/>
      <c r="C959" s="30" t="str">
        <f>IFERROR(VLOOKUP($B959,'Router Tracking'!A959:H1956,7,FALSE), "")</f>
        <v/>
      </c>
      <c r="D959" s="30" t="str">
        <f>IFERROR(VLOOKUP($B959,'Router Tracking'!$A$3:$H$1000,6,FALSE), "")</f>
        <v/>
      </c>
      <c r="E959" s="30" t="str">
        <f>IFERROR(VLOOKUP($B959,'Router Tracking'!$A$3:$H$1000,4,FALSE), "")</f>
        <v/>
      </c>
      <c r="F959" s="1" t="b">
        <v>0</v>
      </c>
      <c r="H959" s="29"/>
      <c r="I959" s="29"/>
      <c r="J959" s="29"/>
      <c r="K959" s="10"/>
      <c r="L959" s="1"/>
      <c r="M959" s="1" t="b">
        <v>0</v>
      </c>
      <c r="N959" s="1"/>
      <c r="O959" s="1" t="b">
        <v>0</v>
      </c>
      <c r="P959" s="10"/>
    </row>
    <row r="960" spans="1:16">
      <c r="A960" s="29" t="str">
        <f t="shared" si="4"/>
        <v/>
      </c>
      <c r="B960" s="30"/>
      <c r="C960" s="30" t="str">
        <f>IFERROR(VLOOKUP($B960,'Router Tracking'!A960:H1957,7,FALSE), "")</f>
        <v/>
      </c>
      <c r="D960" s="30" t="str">
        <f>IFERROR(VLOOKUP($B960,'Router Tracking'!$A$3:$H$1000,6,FALSE), "")</f>
        <v/>
      </c>
      <c r="E960" s="30" t="str">
        <f>IFERROR(VLOOKUP($B960,'Router Tracking'!$A$3:$H$1000,4,FALSE), "")</f>
        <v/>
      </c>
      <c r="F960" s="1" t="b">
        <v>0</v>
      </c>
      <c r="H960" s="29"/>
      <c r="I960" s="29"/>
      <c r="J960" s="29"/>
      <c r="K960" s="10"/>
      <c r="L960" s="1"/>
      <c r="M960" s="1" t="b">
        <v>0</v>
      </c>
      <c r="N960" s="1"/>
      <c r="O960" s="1" t="b">
        <v>0</v>
      </c>
      <c r="P960" s="10"/>
    </row>
    <row r="961" spans="1:16">
      <c r="A961" s="29" t="str">
        <f t="shared" si="4"/>
        <v/>
      </c>
      <c r="B961" s="30"/>
      <c r="C961" s="30" t="str">
        <f>IFERROR(VLOOKUP($B961,'Router Tracking'!A961:H1958,7,FALSE), "")</f>
        <v/>
      </c>
      <c r="D961" s="30" t="str">
        <f>IFERROR(VLOOKUP($B961,'Router Tracking'!$A$3:$H$1000,6,FALSE), "")</f>
        <v/>
      </c>
      <c r="E961" s="30" t="str">
        <f>IFERROR(VLOOKUP($B961,'Router Tracking'!$A$3:$H$1000,4,FALSE), "")</f>
        <v/>
      </c>
      <c r="F961" s="1" t="b">
        <v>0</v>
      </c>
      <c r="H961" s="29"/>
      <c r="I961" s="29"/>
      <c r="J961" s="29"/>
      <c r="K961" s="10"/>
      <c r="L961" s="1"/>
      <c r="M961" s="1" t="b">
        <v>0</v>
      </c>
      <c r="N961" s="1"/>
      <c r="O961" s="1" t="b">
        <v>0</v>
      </c>
      <c r="P961" s="10"/>
    </row>
    <row r="962" spans="1:16">
      <c r="A962" s="29" t="str">
        <f t="shared" si="4"/>
        <v/>
      </c>
      <c r="B962" s="30"/>
      <c r="C962" s="30" t="str">
        <f>IFERROR(VLOOKUP($B962,'Router Tracking'!A962:H1959,7,FALSE), "")</f>
        <v/>
      </c>
      <c r="D962" s="30" t="str">
        <f>IFERROR(VLOOKUP($B962,'Router Tracking'!$A$3:$H$1000,6,FALSE), "")</f>
        <v/>
      </c>
      <c r="E962" s="30" t="str">
        <f>IFERROR(VLOOKUP($B962,'Router Tracking'!$A$3:$H$1000,4,FALSE), "")</f>
        <v/>
      </c>
      <c r="F962" s="1" t="b">
        <v>0</v>
      </c>
      <c r="H962" s="29"/>
      <c r="I962" s="29"/>
      <c r="J962" s="29"/>
      <c r="K962" s="10"/>
      <c r="L962" s="1"/>
      <c r="M962" s="1" t="b">
        <v>0</v>
      </c>
      <c r="N962" s="1"/>
      <c r="O962" s="1" t="b">
        <v>0</v>
      </c>
      <c r="P962" s="10"/>
    </row>
    <row r="963" spans="1:16">
      <c r="A963" s="29" t="str">
        <f t="shared" si="4"/>
        <v/>
      </c>
      <c r="B963" s="30"/>
      <c r="C963" s="30" t="str">
        <f>IFERROR(VLOOKUP($B963,'Router Tracking'!A963:H1960,7,FALSE), "")</f>
        <v/>
      </c>
      <c r="D963" s="30" t="str">
        <f>IFERROR(VLOOKUP($B963,'Router Tracking'!$A$3:$H$1000,6,FALSE), "")</f>
        <v/>
      </c>
      <c r="E963" s="30" t="str">
        <f>IFERROR(VLOOKUP($B963,'Router Tracking'!$A$3:$H$1000,4,FALSE), "")</f>
        <v/>
      </c>
      <c r="F963" s="1" t="b">
        <v>0</v>
      </c>
      <c r="H963" s="29"/>
      <c r="I963" s="29"/>
      <c r="J963" s="29"/>
      <c r="K963" s="10"/>
      <c r="L963" s="1"/>
      <c r="M963" s="1" t="b">
        <v>0</v>
      </c>
      <c r="N963" s="1"/>
      <c r="O963" s="1" t="b">
        <v>0</v>
      </c>
      <c r="P963" s="10"/>
    </row>
    <row r="964" spans="1:16">
      <c r="A964" s="29" t="str">
        <f t="shared" si="4"/>
        <v/>
      </c>
      <c r="B964" s="30"/>
      <c r="C964" s="30" t="str">
        <f>IFERROR(VLOOKUP($B964,'Router Tracking'!A964:H1961,7,FALSE), "")</f>
        <v/>
      </c>
      <c r="D964" s="30" t="str">
        <f>IFERROR(VLOOKUP($B964,'Router Tracking'!$A$3:$H$1000,6,FALSE), "")</f>
        <v/>
      </c>
      <c r="E964" s="30" t="str">
        <f>IFERROR(VLOOKUP($B964,'Router Tracking'!$A$3:$H$1000,4,FALSE), "")</f>
        <v/>
      </c>
      <c r="F964" s="1" t="b">
        <v>0</v>
      </c>
      <c r="H964" s="29"/>
      <c r="I964" s="29"/>
      <c r="J964" s="29"/>
      <c r="K964" s="10"/>
      <c r="L964" s="1"/>
      <c r="M964" s="1" t="b">
        <v>0</v>
      </c>
      <c r="N964" s="1"/>
      <c r="O964" s="1" t="b">
        <v>0</v>
      </c>
      <c r="P964" s="10"/>
    </row>
    <row r="965" spans="1:16">
      <c r="A965" s="29" t="str">
        <f t="shared" si="4"/>
        <v/>
      </c>
      <c r="B965" s="30"/>
      <c r="C965" s="30" t="str">
        <f>IFERROR(VLOOKUP($B965,'Router Tracking'!A965:H1962,7,FALSE), "")</f>
        <v/>
      </c>
      <c r="D965" s="30" t="str">
        <f>IFERROR(VLOOKUP($B965,'Router Tracking'!$A$3:$H$1000,6,FALSE), "")</f>
        <v/>
      </c>
      <c r="E965" s="30" t="str">
        <f>IFERROR(VLOOKUP($B965,'Router Tracking'!$A$3:$H$1000,4,FALSE), "")</f>
        <v/>
      </c>
      <c r="F965" s="1" t="b">
        <v>0</v>
      </c>
      <c r="H965" s="29"/>
      <c r="I965" s="29"/>
      <c r="J965" s="29"/>
      <c r="K965" s="10"/>
      <c r="L965" s="1"/>
      <c r="M965" s="1" t="b">
        <v>0</v>
      </c>
      <c r="N965" s="1"/>
      <c r="O965" s="1" t="b">
        <v>0</v>
      </c>
      <c r="P965" s="10"/>
    </row>
    <row r="966" spans="1:16">
      <c r="A966" s="29" t="str">
        <f t="shared" si="4"/>
        <v/>
      </c>
      <c r="B966" s="30"/>
      <c r="C966" s="30" t="str">
        <f>IFERROR(VLOOKUP($B966,'Router Tracking'!A966:H1963,7,FALSE), "")</f>
        <v/>
      </c>
      <c r="D966" s="30" t="str">
        <f>IFERROR(VLOOKUP($B966,'Router Tracking'!$A$3:$H$1000,6,FALSE), "")</f>
        <v/>
      </c>
      <c r="E966" s="30" t="str">
        <f>IFERROR(VLOOKUP($B966,'Router Tracking'!$A$3:$H$1000,4,FALSE), "")</f>
        <v/>
      </c>
      <c r="F966" s="1" t="b">
        <v>0</v>
      </c>
      <c r="H966" s="29"/>
      <c r="I966" s="29"/>
      <c r="J966" s="29"/>
      <c r="K966" s="10"/>
      <c r="L966" s="1"/>
      <c r="M966" s="1" t="b">
        <v>0</v>
      </c>
      <c r="N966" s="1"/>
      <c r="O966" s="1" t="b">
        <v>0</v>
      </c>
      <c r="P966" s="10"/>
    </row>
    <row r="967" spans="1:16">
      <c r="A967" s="29" t="str">
        <f t="shared" si="4"/>
        <v/>
      </c>
      <c r="B967" s="30"/>
      <c r="C967" s="30" t="str">
        <f>IFERROR(VLOOKUP($B967,'Router Tracking'!A967:H1964,7,FALSE), "")</f>
        <v/>
      </c>
      <c r="D967" s="30" t="str">
        <f>IFERROR(VLOOKUP($B967,'Router Tracking'!$A$3:$H$1000,6,FALSE), "")</f>
        <v/>
      </c>
      <c r="E967" s="30" t="str">
        <f>IFERROR(VLOOKUP($B967,'Router Tracking'!$A$3:$H$1000,4,FALSE), "")</f>
        <v/>
      </c>
      <c r="F967" s="1" t="b">
        <v>0</v>
      </c>
      <c r="H967" s="29"/>
      <c r="I967" s="29"/>
      <c r="J967" s="29"/>
      <c r="K967" s="10"/>
      <c r="L967" s="1"/>
      <c r="M967" s="1" t="b">
        <v>0</v>
      </c>
      <c r="N967" s="1"/>
      <c r="O967" s="1" t="b">
        <v>0</v>
      </c>
      <c r="P967" s="10"/>
    </row>
    <row r="968" spans="1:16">
      <c r="A968" s="29" t="str">
        <f t="shared" si="4"/>
        <v/>
      </c>
      <c r="B968" s="30"/>
      <c r="C968" s="30" t="str">
        <f>IFERROR(VLOOKUP($B968,'Router Tracking'!A968:H1965,7,FALSE), "")</f>
        <v/>
      </c>
      <c r="D968" s="30" t="str">
        <f>IFERROR(VLOOKUP($B968,'Router Tracking'!$A$3:$H$1000,6,FALSE), "")</f>
        <v/>
      </c>
      <c r="E968" s="30" t="str">
        <f>IFERROR(VLOOKUP($B968,'Router Tracking'!$A$3:$H$1000,4,FALSE), "")</f>
        <v/>
      </c>
      <c r="F968" s="1" t="b">
        <v>0</v>
      </c>
      <c r="H968" s="29"/>
      <c r="I968" s="29"/>
      <c r="J968" s="29"/>
      <c r="K968" s="10"/>
      <c r="L968" s="1"/>
      <c r="M968" s="1" t="b">
        <v>0</v>
      </c>
      <c r="N968" s="1"/>
      <c r="O968" s="1" t="b">
        <v>0</v>
      </c>
      <c r="P968" s="10"/>
    </row>
    <row r="969" spans="1:16">
      <c r="A969" s="29" t="str">
        <f t="shared" si="4"/>
        <v/>
      </c>
      <c r="B969" s="30"/>
      <c r="C969" s="30" t="str">
        <f>IFERROR(VLOOKUP($B969,'Router Tracking'!A969:H1966,7,FALSE), "")</f>
        <v/>
      </c>
      <c r="D969" s="30" t="str">
        <f>IFERROR(VLOOKUP($B969,'Router Tracking'!$A$3:$H$1000,6,FALSE), "")</f>
        <v/>
      </c>
      <c r="E969" s="30" t="str">
        <f>IFERROR(VLOOKUP($B969,'Router Tracking'!$A$3:$H$1000,4,FALSE), "")</f>
        <v/>
      </c>
      <c r="F969" s="1" t="b">
        <v>0</v>
      </c>
      <c r="H969" s="29"/>
      <c r="I969" s="29"/>
      <c r="J969" s="29"/>
      <c r="K969" s="10"/>
      <c r="L969" s="1"/>
      <c r="M969" s="1" t="b">
        <v>0</v>
      </c>
      <c r="N969" s="1"/>
      <c r="O969" s="1" t="b">
        <v>0</v>
      </c>
      <c r="P969" s="10"/>
    </row>
    <row r="970" spans="1:16">
      <c r="A970" s="29" t="str">
        <f t="shared" si="4"/>
        <v/>
      </c>
      <c r="B970" s="30"/>
      <c r="C970" s="30" t="str">
        <f>IFERROR(VLOOKUP($B970,'Router Tracking'!A970:H1967,7,FALSE), "")</f>
        <v/>
      </c>
      <c r="D970" s="30" t="str">
        <f>IFERROR(VLOOKUP($B970,'Router Tracking'!$A$3:$H$1000,6,FALSE), "")</f>
        <v/>
      </c>
      <c r="E970" s="30" t="str">
        <f>IFERROR(VLOOKUP($B970,'Router Tracking'!$A$3:$H$1000,4,FALSE), "")</f>
        <v/>
      </c>
      <c r="F970" s="1" t="b">
        <v>0</v>
      </c>
      <c r="H970" s="29"/>
      <c r="I970" s="29"/>
      <c r="J970" s="29"/>
      <c r="K970" s="10"/>
      <c r="L970" s="1"/>
      <c r="M970" s="1" t="b">
        <v>0</v>
      </c>
      <c r="N970" s="1"/>
      <c r="O970" s="1" t="b">
        <v>0</v>
      </c>
      <c r="P970" s="10"/>
    </row>
    <row r="971" spans="1:16">
      <c r="A971" s="29" t="str">
        <f t="shared" si="4"/>
        <v/>
      </c>
      <c r="B971" s="30"/>
      <c r="C971" s="30" t="str">
        <f>IFERROR(VLOOKUP($B971,'Router Tracking'!A971:H1968,7,FALSE), "")</f>
        <v/>
      </c>
      <c r="D971" s="30" t="str">
        <f>IFERROR(VLOOKUP($B971,'Router Tracking'!$A$3:$H$1000,6,FALSE), "")</f>
        <v/>
      </c>
      <c r="E971" s="30" t="str">
        <f>IFERROR(VLOOKUP($B971,'Router Tracking'!$A$3:$H$1000,4,FALSE), "")</f>
        <v/>
      </c>
      <c r="F971" s="1" t="b">
        <v>0</v>
      </c>
      <c r="H971" s="29"/>
      <c r="I971" s="29"/>
      <c r="J971" s="29"/>
      <c r="K971" s="10"/>
      <c r="L971" s="1"/>
      <c r="M971" s="1" t="b">
        <v>0</v>
      </c>
      <c r="N971" s="1"/>
      <c r="O971" s="1" t="b">
        <v>0</v>
      </c>
      <c r="P971" s="10"/>
    </row>
    <row r="972" spans="1:16">
      <c r="A972" s="29" t="str">
        <f t="shared" si="4"/>
        <v/>
      </c>
      <c r="B972" s="30"/>
      <c r="C972" s="30" t="str">
        <f>IFERROR(VLOOKUP($B972,'Router Tracking'!A972:H1969,7,FALSE), "")</f>
        <v/>
      </c>
      <c r="D972" s="30" t="str">
        <f>IFERROR(VLOOKUP($B972,'Router Tracking'!$A$3:$H$1000,6,FALSE), "")</f>
        <v/>
      </c>
      <c r="E972" s="30" t="str">
        <f>IFERROR(VLOOKUP($B972,'Router Tracking'!$A$3:$H$1000,4,FALSE), "")</f>
        <v/>
      </c>
      <c r="F972" s="1" t="b">
        <v>0</v>
      </c>
      <c r="H972" s="29"/>
      <c r="I972" s="29"/>
      <c r="J972" s="29"/>
      <c r="K972" s="10"/>
      <c r="L972" s="1"/>
      <c r="M972" s="1" t="b">
        <v>0</v>
      </c>
      <c r="N972" s="1"/>
      <c r="O972" s="1" t="b">
        <v>0</v>
      </c>
      <c r="P972" s="10"/>
    </row>
    <row r="973" spans="1:16">
      <c r="A973" s="29" t="str">
        <f t="shared" si="4"/>
        <v/>
      </c>
      <c r="B973" s="30"/>
      <c r="C973" s="30" t="str">
        <f>IFERROR(VLOOKUP($B973,'Router Tracking'!A973:H1970,7,FALSE), "")</f>
        <v/>
      </c>
      <c r="D973" s="30" t="str">
        <f>IFERROR(VLOOKUP($B973,'Router Tracking'!$A$3:$H$1000,6,FALSE), "")</f>
        <v/>
      </c>
      <c r="E973" s="30" t="str">
        <f>IFERROR(VLOOKUP($B973,'Router Tracking'!$A$3:$H$1000,4,FALSE), "")</f>
        <v/>
      </c>
      <c r="F973" s="1" t="b">
        <v>0</v>
      </c>
      <c r="H973" s="29"/>
      <c r="I973" s="29"/>
      <c r="J973" s="29"/>
      <c r="K973" s="10"/>
      <c r="L973" s="1"/>
      <c r="M973" s="1" t="b">
        <v>0</v>
      </c>
      <c r="N973" s="1"/>
      <c r="O973" s="1" t="b">
        <v>0</v>
      </c>
      <c r="P973" s="10"/>
    </row>
    <row r="974" spans="1:16">
      <c r="A974" s="29" t="str">
        <f t="shared" si="4"/>
        <v/>
      </c>
      <c r="B974" s="30"/>
      <c r="C974" s="30" t="str">
        <f>IFERROR(VLOOKUP($B974,'Router Tracking'!A974:H1971,7,FALSE), "")</f>
        <v/>
      </c>
      <c r="D974" s="30" t="str">
        <f>IFERROR(VLOOKUP($B974,'Router Tracking'!$A$3:$H$1000,6,FALSE), "")</f>
        <v/>
      </c>
      <c r="E974" s="30" t="str">
        <f>IFERROR(VLOOKUP($B974,'Router Tracking'!$A$3:$H$1000,4,FALSE), "")</f>
        <v/>
      </c>
      <c r="F974" s="1" t="b">
        <v>0</v>
      </c>
      <c r="H974" s="29"/>
      <c r="I974" s="29"/>
      <c r="J974" s="29"/>
      <c r="K974" s="10"/>
      <c r="L974" s="1"/>
      <c r="M974" s="1" t="b">
        <v>0</v>
      </c>
      <c r="N974" s="1"/>
      <c r="O974" s="1" t="b">
        <v>0</v>
      </c>
      <c r="P974" s="10"/>
    </row>
    <row r="975" spans="1:16">
      <c r="A975" s="29" t="str">
        <f t="shared" si="4"/>
        <v/>
      </c>
      <c r="B975" s="30"/>
      <c r="C975" s="30" t="str">
        <f>IFERROR(VLOOKUP($B975,'Router Tracking'!A975:H1972,7,FALSE), "")</f>
        <v/>
      </c>
      <c r="D975" s="30" t="str">
        <f>IFERROR(VLOOKUP($B975,'Router Tracking'!$A$3:$H$1000,6,FALSE), "")</f>
        <v/>
      </c>
      <c r="E975" s="30" t="str">
        <f>IFERROR(VLOOKUP($B975,'Router Tracking'!$A$3:$H$1000,4,FALSE), "")</f>
        <v/>
      </c>
      <c r="F975" s="1" t="b">
        <v>0</v>
      </c>
      <c r="H975" s="29"/>
      <c r="I975" s="29"/>
      <c r="J975" s="29"/>
      <c r="K975" s="10"/>
      <c r="L975" s="1"/>
      <c r="M975" s="1" t="b">
        <v>0</v>
      </c>
      <c r="N975" s="1"/>
      <c r="O975" s="1" t="b">
        <v>0</v>
      </c>
      <c r="P975" s="10"/>
    </row>
    <row r="976" spans="1:16">
      <c r="A976" s="29" t="str">
        <f t="shared" si="4"/>
        <v/>
      </c>
      <c r="B976" s="30"/>
      <c r="C976" s="30" t="str">
        <f>IFERROR(VLOOKUP($B976,'Router Tracking'!A976:H1973,7,FALSE), "")</f>
        <v/>
      </c>
      <c r="D976" s="30" t="str">
        <f>IFERROR(VLOOKUP($B976,'Router Tracking'!$A$3:$H$1000,6,FALSE), "")</f>
        <v/>
      </c>
      <c r="E976" s="30" t="str">
        <f>IFERROR(VLOOKUP($B976,'Router Tracking'!$A$3:$H$1000,4,FALSE), "")</f>
        <v/>
      </c>
      <c r="F976" s="1" t="b">
        <v>0</v>
      </c>
      <c r="H976" s="29"/>
      <c r="I976" s="29"/>
      <c r="J976" s="29"/>
      <c r="K976" s="10"/>
      <c r="L976" s="1"/>
      <c r="M976" s="1" t="b">
        <v>0</v>
      </c>
      <c r="N976" s="1"/>
      <c r="O976" s="1" t="b">
        <v>0</v>
      </c>
      <c r="P976" s="10"/>
    </row>
    <row r="977" spans="1:16">
      <c r="A977" s="29" t="str">
        <f t="shared" si="4"/>
        <v/>
      </c>
      <c r="B977" s="30"/>
      <c r="C977" s="30" t="str">
        <f>IFERROR(VLOOKUP($B977,'Router Tracking'!A977:H1974,7,FALSE), "")</f>
        <v/>
      </c>
      <c r="D977" s="30" t="str">
        <f>IFERROR(VLOOKUP($B977,'Router Tracking'!$A$3:$H$1000,6,FALSE), "")</f>
        <v/>
      </c>
      <c r="E977" s="30" t="str">
        <f>IFERROR(VLOOKUP($B977,'Router Tracking'!$A$3:$H$1000,4,FALSE), "")</f>
        <v/>
      </c>
      <c r="F977" s="1" t="b">
        <v>0</v>
      </c>
      <c r="H977" s="29"/>
      <c r="I977" s="29"/>
      <c r="J977" s="29"/>
      <c r="K977" s="10"/>
      <c r="L977" s="1"/>
      <c r="M977" s="1" t="b">
        <v>0</v>
      </c>
      <c r="N977" s="1"/>
      <c r="O977" s="1" t="b">
        <v>0</v>
      </c>
      <c r="P977" s="10"/>
    </row>
    <row r="978" spans="1:16">
      <c r="A978" s="29" t="str">
        <f t="shared" si="4"/>
        <v/>
      </c>
      <c r="B978" s="30"/>
      <c r="C978" s="30" t="str">
        <f>IFERROR(VLOOKUP($B978,'Router Tracking'!A978:H1975,7,FALSE), "")</f>
        <v/>
      </c>
      <c r="D978" s="30" t="str">
        <f>IFERROR(VLOOKUP($B978,'Router Tracking'!$A$3:$H$1000,6,FALSE), "")</f>
        <v/>
      </c>
      <c r="E978" s="30" t="str">
        <f>IFERROR(VLOOKUP($B978,'Router Tracking'!$A$3:$H$1000,4,FALSE), "")</f>
        <v/>
      </c>
      <c r="F978" s="1" t="b">
        <v>0</v>
      </c>
      <c r="H978" s="29"/>
      <c r="I978" s="29"/>
      <c r="J978" s="29"/>
      <c r="K978" s="10"/>
      <c r="L978" s="1"/>
      <c r="M978" s="1" t="b">
        <v>0</v>
      </c>
      <c r="N978" s="1"/>
      <c r="O978" s="1" t="b">
        <v>0</v>
      </c>
      <c r="P978" s="10"/>
    </row>
    <row r="979" spans="1:16">
      <c r="A979" s="29" t="str">
        <f t="shared" si="4"/>
        <v/>
      </c>
      <c r="B979" s="30"/>
      <c r="C979" s="30" t="str">
        <f>IFERROR(VLOOKUP($B979,'Router Tracking'!A979:H1976,7,FALSE), "")</f>
        <v/>
      </c>
      <c r="D979" s="30" t="str">
        <f>IFERROR(VLOOKUP($B979,'Router Tracking'!$A$3:$H$1000,6,FALSE), "")</f>
        <v/>
      </c>
      <c r="E979" s="30" t="str">
        <f>IFERROR(VLOOKUP($B979,'Router Tracking'!$A$3:$H$1000,4,FALSE), "")</f>
        <v/>
      </c>
      <c r="F979" s="1" t="b">
        <v>0</v>
      </c>
      <c r="H979" s="29"/>
      <c r="I979" s="29"/>
      <c r="J979" s="29"/>
      <c r="K979" s="10"/>
      <c r="L979" s="1"/>
      <c r="M979" s="1" t="b">
        <v>0</v>
      </c>
      <c r="N979" s="1"/>
      <c r="O979" s="1" t="b">
        <v>0</v>
      </c>
      <c r="P979" s="10"/>
    </row>
    <row r="980" spans="1:16">
      <c r="A980" s="29" t="str">
        <f t="shared" si="4"/>
        <v/>
      </c>
      <c r="B980" s="30"/>
      <c r="C980" s="30" t="str">
        <f>IFERROR(VLOOKUP($B980,'Router Tracking'!A980:H1977,7,FALSE), "")</f>
        <v/>
      </c>
      <c r="D980" s="30" t="str">
        <f>IFERROR(VLOOKUP($B980,'Router Tracking'!$A$3:$H$1000,6,FALSE), "")</f>
        <v/>
      </c>
      <c r="E980" s="30" t="str">
        <f>IFERROR(VLOOKUP($B980,'Router Tracking'!$A$3:$H$1000,4,FALSE), "")</f>
        <v/>
      </c>
      <c r="F980" s="1" t="b">
        <v>0</v>
      </c>
      <c r="H980" s="29"/>
      <c r="I980" s="29"/>
      <c r="J980" s="29"/>
      <c r="K980" s="10"/>
      <c r="L980" s="1"/>
      <c r="M980" s="1" t="b">
        <v>0</v>
      </c>
      <c r="N980" s="1"/>
      <c r="O980" s="1" t="b">
        <v>0</v>
      </c>
      <c r="P980" s="10"/>
    </row>
    <row r="981" spans="1:16">
      <c r="A981" s="29" t="str">
        <f t="shared" si="4"/>
        <v/>
      </c>
      <c r="B981" s="30"/>
      <c r="C981" s="30" t="str">
        <f>IFERROR(VLOOKUP($B981,'Router Tracking'!A981:H1978,7,FALSE), "")</f>
        <v/>
      </c>
      <c r="D981" s="30" t="str">
        <f>IFERROR(VLOOKUP($B981,'Router Tracking'!$A$3:$H$1000,6,FALSE), "")</f>
        <v/>
      </c>
      <c r="E981" s="30" t="str">
        <f>IFERROR(VLOOKUP($B981,'Router Tracking'!$A$3:$H$1000,4,FALSE), "")</f>
        <v/>
      </c>
      <c r="F981" s="1" t="b">
        <v>0</v>
      </c>
      <c r="H981" s="29"/>
      <c r="I981" s="29"/>
      <c r="J981" s="29"/>
      <c r="K981" s="10"/>
      <c r="L981" s="1"/>
      <c r="M981" s="1" t="b">
        <v>0</v>
      </c>
      <c r="N981" s="1"/>
      <c r="O981" s="1" t="b">
        <v>0</v>
      </c>
      <c r="P981" s="10"/>
    </row>
    <row r="982" spans="1:16">
      <c r="A982" s="29" t="str">
        <f t="shared" si="4"/>
        <v/>
      </c>
      <c r="B982" s="30"/>
      <c r="C982" s="30" t="str">
        <f>IFERROR(VLOOKUP($B982,'Router Tracking'!A982:H1979,7,FALSE), "")</f>
        <v/>
      </c>
      <c r="D982" s="30" t="str">
        <f>IFERROR(VLOOKUP($B982,'Router Tracking'!$A$3:$H$1000,6,FALSE), "")</f>
        <v/>
      </c>
      <c r="E982" s="30" t="str">
        <f>IFERROR(VLOOKUP($B982,'Router Tracking'!$A$3:$H$1000,4,FALSE), "")</f>
        <v/>
      </c>
      <c r="F982" s="1" t="b">
        <v>0</v>
      </c>
      <c r="H982" s="29"/>
      <c r="I982" s="29"/>
      <c r="J982" s="29"/>
      <c r="K982" s="10"/>
      <c r="L982" s="1"/>
      <c r="M982" s="1" t="b">
        <v>0</v>
      </c>
      <c r="N982" s="1"/>
      <c r="O982" s="1" t="b">
        <v>0</v>
      </c>
      <c r="P982" s="10"/>
    </row>
    <row r="983" spans="1:16">
      <c r="A983" s="29" t="str">
        <f t="shared" si="4"/>
        <v/>
      </c>
      <c r="B983" s="30"/>
      <c r="C983" s="30" t="str">
        <f>IFERROR(VLOOKUP($B983,'Router Tracking'!A983:H1980,7,FALSE), "")</f>
        <v/>
      </c>
      <c r="D983" s="30" t="str">
        <f>IFERROR(VLOOKUP($B983,'Router Tracking'!$A$3:$H$1000,6,FALSE), "")</f>
        <v/>
      </c>
      <c r="E983" s="30" t="str">
        <f>IFERROR(VLOOKUP($B983,'Router Tracking'!$A$3:$H$1000,4,FALSE), "")</f>
        <v/>
      </c>
      <c r="F983" s="1" t="b">
        <v>0</v>
      </c>
      <c r="H983" s="29"/>
      <c r="I983" s="29"/>
      <c r="J983" s="29"/>
      <c r="K983" s="10"/>
      <c r="L983" s="1"/>
      <c r="M983" s="1" t="b">
        <v>0</v>
      </c>
      <c r="N983" s="1"/>
      <c r="O983" s="1" t="b">
        <v>0</v>
      </c>
      <c r="P983" s="10"/>
    </row>
    <row r="984" spans="1:16">
      <c r="A984" s="29" t="str">
        <f t="shared" si="4"/>
        <v/>
      </c>
      <c r="B984" s="30"/>
      <c r="C984" s="30" t="str">
        <f>IFERROR(VLOOKUP($B984,'Router Tracking'!A984:H1981,7,FALSE), "")</f>
        <v/>
      </c>
      <c r="D984" s="30" t="str">
        <f>IFERROR(VLOOKUP($B984,'Router Tracking'!$A$3:$H$1000,6,FALSE), "")</f>
        <v/>
      </c>
      <c r="E984" s="30" t="str">
        <f>IFERROR(VLOOKUP($B984,'Router Tracking'!$A$3:$H$1000,4,FALSE), "")</f>
        <v/>
      </c>
      <c r="F984" s="1" t="b">
        <v>0</v>
      </c>
      <c r="H984" s="29"/>
      <c r="I984" s="29"/>
      <c r="J984" s="29"/>
      <c r="K984" s="10"/>
      <c r="L984" s="1"/>
      <c r="M984" s="1" t="b">
        <v>0</v>
      </c>
      <c r="N984" s="1"/>
      <c r="O984" s="1" t="b">
        <v>0</v>
      </c>
      <c r="P984" s="10"/>
    </row>
    <row r="985" spans="1:16">
      <c r="A985" s="29" t="str">
        <f t="shared" si="4"/>
        <v/>
      </c>
      <c r="B985" s="30"/>
      <c r="C985" s="30" t="str">
        <f>IFERROR(VLOOKUP($B985,'Router Tracking'!A985:H1982,7,FALSE), "")</f>
        <v/>
      </c>
      <c r="D985" s="30" t="str">
        <f>IFERROR(VLOOKUP($B985,'Router Tracking'!$A$3:$H$1000,6,FALSE), "")</f>
        <v/>
      </c>
      <c r="E985" s="30" t="str">
        <f>IFERROR(VLOOKUP($B985,'Router Tracking'!$A$3:$H$1000,4,FALSE), "")</f>
        <v/>
      </c>
      <c r="F985" s="1" t="b">
        <v>0</v>
      </c>
      <c r="H985" s="29"/>
      <c r="I985" s="29"/>
      <c r="J985" s="29"/>
      <c r="K985" s="10"/>
      <c r="L985" s="1"/>
      <c r="M985" s="1" t="b">
        <v>0</v>
      </c>
      <c r="N985" s="1"/>
      <c r="O985" s="1" t="b">
        <v>0</v>
      </c>
      <c r="P985" s="10"/>
    </row>
    <row r="986" spans="1:16">
      <c r="A986" s="29" t="str">
        <f t="shared" si="4"/>
        <v/>
      </c>
      <c r="B986" s="30"/>
      <c r="C986" s="30" t="str">
        <f>IFERROR(VLOOKUP($B986,'Router Tracking'!A986:H1983,7,FALSE), "")</f>
        <v/>
      </c>
      <c r="D986" s="30" t="str">
        <f>IFERROR(VLOOKUP($B986,'Router Tracking'!$A$3:$H$1000,6,FALSE), "")</f>
        <v/>
      </c>
      <c r="E986" s="30" t="str">
        <f>IFERROR(VLOOKUP($B986,'Router Tracking'!$A$3:$H$1000,4,FALSE), "")</f>
        <v/>
      </c>
      <c r="F986" s="1" t="b">
        <v>0</v>
      </c>
      <c r="H986" s="29"/>
      <c r="I986" s="29"/>
      <c r="J986" s="29"/>
      <c r="K986" s="10"/>
      <c r="L986" s="1"/>
      <c r="M986" s="1" t="b">
        <v>0</v>
      </c>
      <c r="N986" s="1"/>
      <c r="O986" s="1" t="b">
        <v>0</v>
      </c>
      <c r="P986" s="10"/>
    </row>
    <row r="987" spans="1:16">
      <c r="A987" s="29" t="str">
        <f t="shared" si="4"/>
        <v/>
      </c>
      <c r="B987" s="30"/>
      <c r="C987" s="30" t="str">
        <f>IFERROR(VLOOKUP($B987,'Router Tracking'!A987:H1984,7,FALSE), "")</f>
        <v/>
      </c>
      <c r="D987" s="30" t="str">
        <f>IFERROR(VLOOKUP($B987,'Router Tracking'!$A$3:$H$1000,6,FALSE), "")</f>
        <v/>
      </c>
      <c r="E987" s="30" t="str">
        <f>IFERROR(VLOOKUP($B987,'Router Tracking'!$A$3:$H$1000,4,FALSE), "")</f>
        <v/>
      </c>
      <c r="F987" s="1" t="b">
        <v>0</v>
      </c>
      <c r="H987" s="29"/>
      <c r="I987" s="29"/>
      <c r="J987" s="29"/>
      <c r="K987" s="10"/>
      <c r="L987" s="1"/>
      <c r="M987" s="1" t="b">
        <v>0</v>
      </c>
      <c r="N987" s="1"/>
      <c r="O987" s="1" t="b">
        <v>0</v>
      </c>
      <c r="P987" s="10"/>
    </row>
    <row r="988" spans="1:16">
      <c r="A988" s="29" t="str">
        <f t="shared" si="4"/>
        <v/>
      </c>
      <c r="B988" s="30"/>
      <c r="C988" s="30" t="str">
        <f>IFERROR(VLOOKUP($B988,'Router Tracking'!A988:H1985,7,FALSE), "")</f>
        <v/>
      </c>
      <c r="D988" s="30" t="str">
        <f>IFERROR(VLOOKUP($B988,'Router Tracking'!$A$3:$H$1000,6,FALSE), "")</f>
        <v/>
      </c>
      <c r="E988" s="30" t="str">
        <f>IFERROR(VLOOKUP($B988,'Router Tracking'!$A$3:$H$1000,4,FALSE), "")</f>
        <v/>
      </c>
      <c r="F988" s="1" t="b">
        <v>0</v>
      </c>
      <c r="H988" s="29"/>
      <c r="I988" s="29"/>
      <c r="J988" s="29"/>
      <c r="K988" s="10"/>
      <c r="L988" s="1"/>
      <c r="M988" s="1" t="b">
        <v>0</v>
      </c>
      <c r="N988" s="1"/>
      <c r="O988" s="1" t="b">
        <v>0</v>
      </c>
      <c r="P988" s="10"/>
    </row>
    <row r="989" spans="1:16">
      <c r="A989" s="29" t="str">
        <f t="shared" si="4"/>
        <v/>
      </c>
      <c r="B989" s="30"/>
      <c r="C989" s="30" t="str">
        <f>IFERROR(VLOOKUP($B989,'Router Tracking'!A989:H1986,7,FALSE), "")</f>
        <v/>
      </c>
      <c r="D989" s="30" t="str">
        <f>IFERROR(VLOOKUP($B989,'Router Tracking'!$A$3:$H$1000,6,FALSE), "")</f>
        <v/>
      </c>
      <c r="E989" s="30" t="str">
        <f>IFERROR(VLOOKUP($B989,'Router Tracking'!$A$3:$H$1000,4,FALSE), "")</f>
        <v/>
      </c>
      <c r="F989" s="1" t="b">
        <v>0</v>
      </c>
      <c r="H989" s="29"/>
      <c r="I989" s="29"/>
      <c r="J989" s="29"/>
      <c r="K989" s="10"/>
      <c r="L989" s="1"/>
      <c r="M989" s="1" t="b">
        <v>0</v>
      </c>
      <c r="N989" s="1"/>
      <c r="O989" s="1" t="b">
        <v>0</v>
      </c>
      <c r="P989" s="10"/>
    </row>
    <row r="990" spans="1:16">
      <c r="A990" s="29" t="str">
        <f t="shared" si="4"/>
        <v/>
      </c>
      <c r="B990" s="30"/>
      <c r="C990" s="30" t="str">
        <f>IFERROR(VLOOKUP($B990,'Router Tracking'!A990:H1987,7,FALSE), "")</f>
        <v/>
      </c>
      <c r="D990" s="30" t="str">
        <f>IFERROR(VLOOKUP($B990,'Router Tracking'!$A$3:$H$1000,6,FALSE), "")</f>
        <v/>
      </c>
      <c r="E990" s="30" t="str">
        <f>IFERROR(VLOOKUP($B990,'Router Tracking'!$A$3:$H$1000,4,FALSE), "")</f>
        <v/>
      </c>
      <c r="F990" s="1" t="b">
        <v>0</v>
      </c>
      <c r="H990" s="29"/>
      <c r="I990" s="29"/>
      <c r="J990" s="29"/>
      <c r="K990" s="10"/>
      <c r="L990" s="1"/>
      <c r="M990" s="1" t="b">
        <v>0</v>
      </c>
      <c r="N990" s="1"/>
      <c r="O990" s="1" t="b">
        <v>0</v>
      </c>
      <c r="P990" s="10"/>
    </row>
    <row r="991" spans="1:16">
      <c r="A991" s="29" t="str">
        <f t="shared" si="4"/>
        <v/>
      </c>
      <c r="B991" s="30"/>
      <c r="C991" s="30" t="str">
        <f>IFERROR(VLOOKUP($B991,'Router Tracking'!A991:H1988,7,FALSE), "")</f>
        <v/>
      </c>
      <c r="D991" s="30" t="str">
        <f>IFERROR(VLOOKUP($B991,'Router Tracking'!$A$3:$H$1000,6,FALSE), "")</f>
        <v/>
      </c>
      <c r="E991" s="30" t="str">
        <f>IFERROR(VLOOKUP($B991,'Router Tracking'!$A$3:$H$1000,4,FALSE), "")</f>
        <v/>
      </c>
      <c r="F991" s="1" t="b">
        <v>0</v>
      </c>
      <c r="H991" s="29"/>
      <c r="I991" s="29"/>
      <c r="J991" s="29"/>
      <c r="K991" s="10"/>
      <c r="L991" s="1"/>
      <c r="M991" s="1" t="b">
        <v>0</v>
      </c>
      <c r="N991" s="1"/>
      <c r="O991" s="1" t="b">
        <v>0</v>
      </c>
      <c r="P991" s="10"/>
    </row>
    <row r="992" spans="1:16">
      <c r="A992" s="29" t="str">
        <f t="shared" si="4"/>
        <v/>
      </c>
      <c r="B992" s="30"/>
      <c r="C992" s="30" t="str">
        <f>IFERROR(VLOOKUP($B992,'Router Tracking'!A992:H1989,7,FALSE), "")</f>
        <v/>
      </c>
      <c r="D992" s="30" t="str">
        <f>IFERROR(VLOOKUP($B992,'Router Tracking'!$A$3:$H$1000,6,FALSE), "")</f>
        <v/>
      </c>
      <c r="E992" s="30" t="str">
        <f>IFERROR(VLOOKUP($B992,'Router Tracking'!$A$3:$H$1000,4,FALSE), "")</f>
        <v/>
      </c>
      <c r="F992" s="1" t="b">
        <v>0</v>
      </c>
      <c r="H992" s="29"/>
      <c r="I992" s="29"/>
      <c r="J992" s="29"/>
      <c r="K992" s="10"/>
      <c r="L992" s="1"/>
      <c r="M992" s="1" t="b">
        <v>0</v>
      </c>
      <c r="N992" s="1"/>
      <c r="O992" s="1" t="b">
        <v>0</v>
      </c>
      <c r="P992" s="10"/>
    </row>
    <row r="993" spans="1:16">
      <c r="A993" s="29" t="str">
        <f t="shared" si="4"/>
        <v/>
      </c>
      <c r="B993" s="30"/>
      <c r="C993" s="30" t="str">
        <f>IFERROR(VLOOKUP($B993,'Router Tracking'!A993:H1990,7,FALSE), "")</f>
        <v/>
      </c>
      <c r="D993" s="30" t="str">
        <f>IFERROR(VLOOKUP($B993,'Router Tracking'!$A$3:$H$1000,6,FALSE), "")</f>
        <v/>
      </c>
      <c r="E993" s="30" t="str">
        <f>IFERROR(VLOOKUP($B993,'Router Tracking'!$A$3:$H$1000,4,FALSE), "")</f>
        <v/>
      </c>
      <c r="F993" s="1" t="b">
        <v>0</v>
      </c>
      <c r="H993" s="29"/>
      <c r="I993" s="29"/>
      <c r="J993" s="29"/>
      <c r="K993" s="10"/>
      <c r="L993" s="1"/>
      <c r="M993" s="1" t="b">
        <v>0</v>
      </c>
      <c r="N993" s="1"/>
      <c r="O993" s="1" t="b">
        <v>0</v>
      </c>
      <c r="P993" s="10"/>
    </row>
    <row r="994" spans="1:16">
      <c r="A994" s="29" t="str">
        <f t="shared" si="4"/>
        <v/>
      </c>
      <c r="B994" s="30"/>
      <c r="C994" s="30" t="str">
        <f>IFERROR(VLOOKUP($B994,'Router Tracking'!A994:H1991,7,FALSE), "")</f>
        <v/>
      </c>
      <c r="D994" s="30" t="str">
        <f>IFERROR(VLOOKUP($B994,'Router Tracking'!$A$3:$H$1000,6,FALSE), "")</f>
        <v/>
      </c>
      <c r="E994" s="30" t="str">
        <f>IFERROR(VLOOKUP($B994,'Router Tracking'!$A$3:$H$1000,4,FALSE), "")</f>
        <v/>
      </c>
      <c r="F994" s="1" t="b">
        <v>0</v>
      </c>
      <c r="H994" s="29"/>
      <c r="I994" s="29"/>
      <c r="J994" s="29"/>
      <c r="K994" s="10"/>
      <c r="L994" s="1"/>
      <c r="M994" s="1" t="b">
        <v>0</v>
      </c>
      <c r="N994" s="1"/>
      <c r="O994" s="1" t="b">
        <v>0</v>
      </c>
      <c r="P994" s="10"/>
    </row>
    <row r="995" spans="1:16">
      <c r="A995" s="29" t="str">
        <f t="shared" si="4"/>
        <v/>
      </c>
      <c r="B995" s="30"/>
      <c r="C995" s="30" t="str">
        <f>IFERROR(VLOOKUP($B995,'Router Tracking'!A995:H1992,7,FALSE), "")</f>
        <v/>
      </c>
      <c r="D995" s="30" t="str">
        <f>IFERROR(VLOOKUP($B995,'Router Tracking'!$A$3:$H$1000,6,FALSE), "")</f>
        <v/>
      </c>
      <c r="E995" s="30" t="str">
        <f>IFERROR(VLOOKUP($B995,'Router Tracking'!$A$3:$H$1000,4,FALSE), "")</f>
        <v/>
      </c>
      <c r="F995" s="1" t="b">
        <v>0</v>
      </c>
      <c r="H995" s="29"/>
      <c r="I995" s="29"/>
      <c r="J995" s="29"/>
      <c r="K995" s="10"/>
      <c r="L995" s="1"/>
      <c r="M995" s="1" t="b">
        <v>0</v>
      </c>
      <c r="N995" s="1"/>
      <c r="O995" s="1" t="b">
        <v>0</v>
      </c>
      <c r="P995" s="10"/>
    </row>
    <row r="996" spans="1:16">
      <c r="A996" s="29" t="str">
        <f t="shared" si="4"/>
        <v/>
      </c>
      <c r="B996" s="30"/>
      <c r="C996" s="30" t="str">
        <f>IFERROR(VLOOKUP($B996,'Router Tracking'!A996:H1993,7,FALSE), "")</f>
        <v/>
      </c>
      <c r="D996" s="30" t="str">
        <f>IFERROR(VLOOKUP($B996,'Router Tracking'!$A$3:$H$1000,6,FALSE), "")</f>
        <v/>
      </c>
      <c r="E996" s="30" t="str">
        <f>IFERROR(VLOOKUP($B996,'Router Tracking'!$A$3:$H$1000,4,FALSE), "")</f>
        <v/>
      </c>
      <c r="F996" s="1" t="b">
        <v>0</v>
      </c>
      <c r="H996" s="29"/>
      <c r="I996" s="29"/>
      <c r="J996" s="29"/>
      <c r="K996" s="10"/>
      <c r="L996" s="1"/>
      <c r="M996" s="1" t="b">
        <v>0</v>
      </c>
      <c r="N996" s="1"/>
      <c r="O996" s="1" t="b">
        <v>0</v>
      </c>
      <c r="P996" s="10"/>
    </row>
    <row r="997" spans="1:16">
      <c r="A997" s="29" t="str">
        <f t="shared" si="4"/>
        <v/>
      </c>
      <c r="B997" s="30"/>
      <c r="C997" s="30" t="str">
        <f>IFERROR(VLOOKUP($B997,'Router Tracking'!A997:H1994,7,FALSE), "")</f>
        <v/>
      </c>
      <c r="D997" s="30" t="str">
        <f>IFERROR(VLOOKUP($B997,'Router Tracking'!$A$3:$H$1000,6,FALSE), "")</f>
        <v/>
      </c>
      <c r="E997" s="30" t="str">
        <f>IFERROR(VLOOKUP($B997,'Router Tracking'!$A$3:$H$1000,4,FALSE), "")</f>
        <v/>
      </c>
      <c r="F997" s="1" t="b">
        <v>0</v>
      </c>
      <c r="H997" s="29"/>
      <c r="I997" s="29"/>
      <c r="J997" s="29"/>
      <c r="K997" s="10"/>
      <c r="L997" s="1"/>
      <c r="M997" s="1" t="b">
        <v>0</v>
      </c>
      <c r="N997" s="1"/>
      <c r="O997" s="1" t="b">
        <v>0</v>
      </c>
      <c r="P997" s="10"/>
    </row>
    <row r="998" spans="1:16">
      <c r="A998" s="29" t="str">
        <f t="shared" si="4"/>
        <v/>
      </c>
      <c r="B998" s="30"/>
      <c r="C998" s="30" t="str">
        <f>IFERROR(VLOOKUP($B998,'Router Tracking'!A998:H1995,7,FALSE), "")</f>
        <v/>
      </c>
      <c r="D998" s="30" t="str">
        <f>IFERROR(VLOOKUP($B998,'Router Tracking'!$A$3:$H$1000,6,FALSE), "")</f>
        <v/>
      </c>
      <c r="E998" s="30" t="str">
        <f>IFERROR(VLOOKUP($B998,'Router Tracking'!$A$3:$H$1000,4,FALSE), "")</f>
        <v/>
      </c>
      <c r="F998" s="1" t="b">
        <v>0</v>
      </c>
      <c r="H998" s="29"/>
      <c r="I998" s="29"/>
      <c r="J998" s="29"/>
      <c r="K998" s="10"/>
      <c r="L998" s="1"/>
      <c r="M998" s="1" t="b">
        <v>0</v>
      </c>
      <c r="N998" s="1"/>
      <c r="O998" s="1" t="b">
        <v>0</v>
      </c>
      <c r="P998" s="10"/>
    </row>
    <row r="999" spans="1:16">
      <c r="A999" s="29" t="str">
        <f t="shared" si="4"/>
        <v/>
      </c>
      <c r="B999" s="30"/>
      <c r="C999" s="30" t="str">
        <f>IFERROR(VLOOKUP($B999,'Router Tracking'!A999:H1996,7,FALSE), "")</f>
        <v/>
      </c>
      <c r="D999" s="30" t="str">
        <f>IFERROR(VLOOKUP($B999,'Router Tracking'!$A$3:$H$1000,6,FALSE), "")</f>
        <v/>
      </c>
      <c r="E999" s="30" t="str">
        <f>IFERROR(VLOOKUP($B999,'Router Tracking'!$A$3:$H$1000,4,FALSE), "")</f>
        <v/>
      </c>
      <c r="F999" s="1" t="b">
        <v>0</v>
      </c>
      <c r="H999" s="29"/>
      <c r="I999" s="29"/>
      <c r="J999" s="29"/>
      <c r="K999" s="10"/>
      <c r="L999" s="1"/>
      <c r="M999" s="1" t="b">
        <v>0</v>
      </c>
      <c r="N999" s="1"/>
      <c r="O999" s="1" t="b">
        <v>0</v>
      </c>
      <c r="P999" s="10"/>
    </row>
    <row r="1000" spans="1:16">
      <c r="A1000" s="29" t="str">
        <f t="shared" si="4"/>
        <v/>
      </c>
      <c r="B1000" s="30"/>
      <c r="C1000" s="30" t="str">
        <f>IFERROR(VLOOKUP($B1000,'Router Tracking'!A1000:H1997,7,FALSE), "")</f>
        <v/>
      </c>
      <c r="D1000" s="30" t="str">
        <f>IFERROR(VLOOKUP($B1000,'Router Tracking'!$A$3:$H$1000,6,FALSE), "")</f>
        <v/>
      </c>
      <c r="E1000" s="30" t="str">
        <f>IFERROR(VLOOKUP($B1000,'Router Tracking'!$A$3:$H$1000,4,FALSE), "")</f>
        <v/>
      </c>
      <c r="F1000" s="1" t="b">
        <v>0</v>
      </c>
      <c r="H1000" s="29"/>
      <c r="I1000" s="29"/>
      <c r="J1000" s="29"/>
      <c r="K1000" s="10"/>
      <c r="L1000" s="1"/>
      <c r="M1000" s="1" t="b">
        <v>0</v>
      </c>
      <c r="N1000" s="1"/>
      <c r="O1000" s="1" t="b">
        <v>0</v>
      </c>
      <c r="P1000" s="10"/>
    </row>
    <row r="1001" spans="1:16">
      <c r="A1001" s="29" t="str">
        <f t="shared" si="4"/>
        <v/>
      </c>
      <c r="B1001" s="30"/>
      <c r="C1001" s="30" t="str">
        <f>IFERROR(VLOOKUP($B1001,'Router Tracking'!A1001:H1998,7,FALSE), "")</f>
        <v/>
      </c>
      <c r="D1001" s="30" t="str">
        <f>IFERROR(VLOOKUP($B1001,'Router Tracking'!$A$3:$H$1000,6,FALSE), "")</f>
        <v/>
      </c>
      <c r="E1001" s="30" t="str">
        <f>IFERROR(VLOOKUP($B1001,'Router Tracking'!$A$3:$H$1000,4,FALSE), "")</f>
        <v/>
      </c>
      <c r="F1001" s="1" t="b">
        <v>0</v>
      </c>
      <c r="H1001" s="29"/>
      <c r="I1001" s="29"/>
      <c r="J1001" s="29"/>
      <c r="K1001" s="10"/>
      <c r="L1001" s="1"/>
      <c r="M1001" s="1" t="b">
        <v>0</v>
      </c>
      <c r="N1001" s="1"/>
      <c r="O1001" s="1" t="b">
        <v>0</v>
      </c>
      <c r="P1001" s="10"/>
    </row>
    <row r="1002" spans="1:16">
      <c r="A1002" s="29" t="str">
        <f t="shared" si="4"/>
        <v/>
      </c>
      <c r="B1002" s="30"/>
      <c r="C1002" s="30" t="str">
        <f>IFERROR(VLOOKUP($B1002,'Router Tracking'!A1002:H1999,7,FALSE), "")</f>
        <v/>
      </c>
      <c r="D1002" s="30" t="str">
        <f>IFERROR(VLOOKUP($B1002,'Router Tracking'!$A$3:$H$1000,6,FALSE), "")</f>
        <v/>
      </c>
      <c r="E1002" s="30" t="str">
        <f>IFERROR(VLOOKUP($B1002,'Router Tracking'!$A$3:$H$1000,4,FALSE), "")</f>
        <v/>
      </c>
      <c r="F1002" s="1" t="b">
        <v>0</v>
      </c>
      <c r="H1002" s="29"/>
      <c r="I1002" s="29"/>
      <c r="J1002" s="29"/>
      <c r="K1002" s="10"/>
      <c r="L1002" s="1"/>
      <c r="M1002" s="1" t="b">
        <v>0</v>
      </c>
      <c r="N1002" s="1"/>
      <c r="O1002" s="1" t="b">
        <v>0</v>
      </c>
      <c r="P1002" s="10"/>
    </row>
  </sheetData>
  <autoFilter ref="B2:P1002" xr:uid="{00000000-0009-0000-0000-000004000000}"/>
  <mergeCells count="1">
    <mergeCell ref="A1:P1"/>
  </mergeCells>
  <conditionalFormatting sqref="A3:A1002">
    <cfRule type="expression" dxfId="10" priority="1">
      <formula>(B3&lt;&gt;"")</formula>
    </cfRule>
  </conditionalFormatting>
  <conditionalFormatting sqref="A3:P1002">
    <cfRule type="expression" dxfId="9" priority="2">
      <formula>($M3=TRUE)</formula>
    </cfRule>
  </conditionalFormatting>
  <dataValidations count="1">
    <dataValidation type="list" allowBlank="1" showErrorMessage="1" sqref="L3:L1002 N3:N1002" xr:uid="{00000000-0002-0000-0400-000000000000}">
      <formula1>"Keith,Jun Hoe,Max,Aiden,None"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0"/>
  <sheetViews>
    <sheetView workbookViewId="0"/>
  </sheetViews>
  <sheetFormatPr defaultColWidth="12.6640625" defaultRowHeight="15.75" customHeight="1"/>
  <cols>
    <col min="5" max="5" width="14.33203125" customWidth="1"/>
  </cols>
  <sheetData>
    <row r="1" spans="1:6">
      <c r="A1" s="50" t="s">
        <v>157</v>
      </c>
      <c r="B1" s="50" t="s">
        <v>158</v>
      </c>
      <c r="C1" s="50" t="s">
        <v>159</v>
      </c>
    </row>
    <row r="2" spans="1:6">
      <c r="A2" s="50" t="s">
        <v>160</v>
      </c>
      <c r="B2" s="50" t="s">
        <v>24</v>
      </c>
      <c r="C2" s="50">
        <v>10</v>
      </c>
      <c r="E2" s="1" t="s">
        <v>161</v>
      </c>
      <c r="F2" s="1">
        <f>SUM(C2:C20)</f>
        <v>774</v>
      </c>
    </row>
    <row r="3" spans="1:6">
      <c r="A3" s="50" t="s">
        <v>162</v>
      </c>
      <c r="B3" s="50" t="s">
        <v>24</v>
      </c>
      <c r="C3" s="50">
        <v>45</v>
      </c>
      <c r="E3" s="1" t="s">
        <v>163</v>
      </c>
      <c r="F3" s="1">
        <f>800-F2</f>
        <v>26</v>
      </c>
    </row>
    <row r="4" spans="1:6">
      <c r="A4" s="52">
        <v>45296</v>
      </c>
      <c r="B4" s="50" t="s">
        <v>15</v>
      </c>
      <c r="C4" s="50">
        <v>19</v>
      </c>
    </row>
    <row r="5" spans="1:6">
      <c r="A5" s="52">
        <v>45296</v>
      </c>
      <c r="B5" s="50" t="s">
        <v>24</v>
      </c>
      <c r="C5" s="50">
        <f>85+11</f>
        <v>96</v>
      </c>
      <c r="E5" s="17" t="s">
        <v>164</v>
      </c>
    </row>
    <row r="6" spans="1:6">
      <c r="A6" s="52">
        <v>45356</v>
      </c>
      <c r="B6" s="50" t="s">
        <v>17</v>
      </c>
      <c r="C6" s="50">
        <v>50</v>
      </c>
      <c r="E6" s="1" t="s">
        <v>24</v>
      </c>
      <c r="F6" s="1">
        <f>SUMIF(B2:B20,"Keith",C2:C20)</f>
        <v>255</v>
      </c>
    </row>
    <row r="7" spans="1:6">
      <c r="A7" s="52">
        <v>45417</v>
      </c>
      <c r="B7" s="50" t="s">
        <v>15</v>
      </c>
      <c r="C7" s="50">
        <v>46</v>
      </c>
      <c r="E7" s="1" t="s">
        <v>15</v>
      </c>
      <c r="F7" s="1">
        <f>SUMIF(B2:B20,"Max",C2:C20)</f>
        <v>65</v>
      </c>
    </row>
    <row r="8" spans="1:6">
      <c r="A8" s="52">
        <v>45417</v>
      </c>
      <c r="B8" s="50" t="s">
        <v>17</v>
      </c>
      <c r="C8" s="50">
        <v>50</v>
      </c>
      <c r="E8" s="1" t="s">
        <v>17</v>
      </c>
      <c r="F8" s="1">
        <f>SUMIF(B2:B20,"Aiden",C2:C20)</f>
        <v>369</v>
      </c>
    </row>
    <row r="9" spans="1:6">
      <c r="A9" s="52">
        <v>45478</v>
      </c>
      <c r="B9" s="50" t="s">
        <v>24</v>
      </c>
      <c r="C9" s="50">
        <v>40</v>
      </c>
      <c r="E9" s="1" t="s">
        <v>20</v>
      </c>
      <c r="F9" s="1">
        <f>SUMIF(B2:B20,"Jun Hoe",C2:C20)</f>
        <v>85</v>
      </c>
    </row>
    <row r="10" spans="1:6">
      <c r="A10" s="52">
        <v>45509</v>
      </c>
      <c r="B10" s="50" t="s">
        <v>17</v>
      </c>
      <c r="C10" s="50">
        <v>65</v>
      </c>
    </row>
    <row r="11" spans="1:6">
      <c r="A11" s="52">
        <v>45540</v>
      </c>
      <c r="B11" s="50" t="s">
        <v>24</v>
      </c>
      <c r="C11" s="50">
        <v>40</v>
      </c>
    </row>
    <row r="12" spans="1:6">
      <c r="A12" s="52">
        <v>45540</v>
      </c>
      <c r="B12" s="50" t="s">
        <v>20</v>
      </c>
      <c r="C12" s="50">
        <v>55</v>
      </c>
    </row>
    <row r="13" spans="1:6">
      <c r="A13" s="52">
        <v>45540</v>
      </c>
      <c r="B13" s="50" t="s">
        <v>17</v>
      </c>
      <c r="C13" s="50">
        <v>45</v>
      </c>
    </row>
    <row r="14" spans="1:6">
      <c r="A14" s="52">
        <v>45570</v>
      </c>
      <c r="B14" s="50" t="s">
        <v>24</v>
      </c>
      <c r="C14" s="50">
        <v>10</v>
      </c>
    </row>
    <row r="15" spans="1:6">
      <c r="A15" s="52">
        <v>45570</v>
      </c>
      <c r="B15" s="50" t="s">
        <v>17</v>
      </c>
      <c r="C15" s="50">
        <v>33</v>
      </c>
      <c r="D15" s="1"/>
    </row>
    <row r="16" spans="1:6">
      <c r="A16" s="52">
        <v>45601</v>
      </c>
      <c r="B16" s="50" t="s">
        <v>17</v>
      </c>
      <c r="C16" s="50">
        <v>30</v>
      </c>
    </row>
    <row r="17" spans="1:3">
      <c r="A17" s="52">
        <v>45631</v>
      </c>
      <c r="B17" s="50" t="s">
        <v>20</v>
      </c>
      <c r="C17" s="50">
        <v>30</v>
      </c>
    </row>
    <row r="18" spans="1:3">
      <c r="A18" s="52">
        <v>45631</v>
      </c>
      <c r="B18" s="50" t="s">
        <v>17</v>
      </c>
      <c r="C18" s="50">
        <v>46</v>
      </c>
    </row>
    <row r="19" spans="1:3">
      <c r="A19" s="52">
        <v>45631</v>
      </c>
      <c r="B19" s="50" t="s">
        <v>24</v>
      </c>
      <c r="C19" s="50">
        <v>14</v>
      </c>
    </row>
    <row r="20" spans="1:3">
      <c r="A20" s="50" t="s">
        <v>145</v>
      </c>
      <c r="B20" s="50" t="s">
        <v>17</v>
      </c>
      <c r="C20" s="50">
        <v>50</v>
      </c>
    </row>
  </sheetData>
  <conditionalFormatting sqref="A2:Z20">
    <cfRule type="cellIs" dxfId="8" priority="1" operator="equal">
      <formula>"Keith"</formula>
    </cfRule>
    <cfRule type="cellIs" dxfId="7" priority="2" operator="equal">
      <formula>"Max"</formula>
    </cfRule>
    <cfRule type="cellIs" dxfId="6" priority="3" operator="equal">
      <formula>"Aiden"</formula>
    </cfRule>
    <cfRule type="cellIs" dxfId="5" priority="4" operator="equal">
      <formula>"Jun Hoe"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006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6640625" defaultRowHeight="15.75" customHeight="1"/>
  <cols>
    <col min="1" max="1" width="6.88671875" customWidth="1"/>
    <col min="2" max="2" width="14.6640625" customWidth="1"/>
    <col min="3" max="3" width="9.77734375" customWidth="1"/>
    <col min="4" max="4" width="8.6640625" customWidth="1"/>
    <col min="5" max="5" width="8.88671875" customWidth="1"/>
    <col min="6" max="6" width="12.44140625" customWidth="1"/>
    <col min="7" max="8" width="10.6640625" customWidth="1"/>
    <col min="9" max="9" width="6.44140625" customWidth="1"/>
    <col min="10" max="10" width="14.6640625" customWidth="1"/>
    <col min="11" max="11" width="9.77734375" customWidth="1"/>
    <col min="12" max="12" width="8.33203125" customWidth="1"/>
    <col min="13" max="13" width="8.88671875" customWidth="1"/>
    <col min="14" max="14" width="11.109375" customWidth="1"/>
    <col min="15" max="15" width="5.33203125" customWidth="1"/>
    <col min="16" max="16" width="15.88671875" customWidth="1"/>
    <col min="17" max="17" width="5.21875" customWidth="1"/>
    <col min="18" max="18" width="5.109375" customWidth="1"/>
    <col min="19" max="19" width="11.88671875" customWidth="1"/>
    <col min="20" max="20" width="4.21875" customWidth="1"/>
    <col min="21" max="21" width="11.33203125" customWidth="1"/>
    <col min="22" max="22" width="4.21875" customWidth="1"/>
  </cols>
  <sheetData>
    <row r="1" spans="1:22">
      <c r="A1" s="103" t="s">
        <v>165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0"/>
      <c r="P1" s="104" t="s">
        <v>166</v>
      </c>
      <c r="Q1" s="82"/>
      <c r="S1" s="104" t="s">
        <v>167</v>
      </c>
      <c r="T1" s="82"/>
      <c r="U1" s="82"/>
      <c r="V1" s="82"/>
    </row>
    <row r="2" spans="1:22">
      <c r="A2" s="105" t="s">
        <v>168</v>
      </c>
      <c r="B2" s="101"/>
      <c r="C2" s="101"/>
      <c r="D2" s="101"/>
      <c r="E2" s="101"/>
      <c r="F2" s="101"/>
      <c r="G2" s="101"/>
      <c r="H2" s="101"/>
      <c r="I2" s="105" t="s">
        <v>169</v>
      </c>
      <c r="J2" s="101"/>
      <c r="K2" s="101"/>
      <c r="L2" s="101"/>
      <c r="M2" s="101"/>
      <c r="N2" s="100"/>
      <c r="P2" s="82"/>
      <c r="Q2" s="82"/>
      <c r="S2" s="82"/>
      <c r="T2" s="82"/>
      <c r="U2" s="82"/>
      <c r="V2" s="82"/>
    </row>
    <row r="3" spans="1:22">
      <c r="A3" s="96" t="s">
        <v>170</v>
      </c>
      <c r="B3" s="82"/>
      <c r="C3" s="82"/>
      <c r="D3" s="82"/>
      <c r="E3" s="82"/>
      <c r="F3" s="82"/>
      <c r="G3" s="106">
        <f ca="1">COUNTIF(B5:B1000, "&lt;&gt;")</f>
        <v>16</v>
      </c>
      <c r="H3" s="98"/>
      <c r="I3" s="96" t="s">
        <v>170</v>
      </c>
      <c r="J3" s="82"/>
      <c r="K3" s="82"/>
      <c r="L3" s="82"/>
      <c r="M3" s="97">
        <f ca="1">COUNTA(J5:J1000)</f>
        <v>14</v>
      </c>
      <c r="N3" s="98"/>
      <c r="P3" s="82"/>
      <c r="Q3" s="82"/>
      <c r="S3" s="82"/>
      <c r="T3" s="82"/>
      <c r="U3" s="82"/>
      <c r="V3" s="82"/>
    </row>
    <row r="4" spans="1:22">
      <c r="A4" s="38" t="s">
        <v>171</v>
      </c>
      <c r="B4" s="1" t="s">
        <v>172</v>
      </c>
      <c r="C4" s="1" t="s">
        <v>173</v>
      </c>
      <c r="D4" s="1" t="s">
        <v>174</v>
      </c>
      <c r="E4" s="1" t="s">
        <v>86</v>
      </c>
      <c r="F4" s="1" t="s">
        <v>87</v>
      </c>
      <c r="G4" s="1" t="s">
        <v>88</v>
      </c>
      <c r="H4" s="13" t="s">
        <v>123</v>
      </c>
      <c r="I4" s="53" t="s">
        <v>171</v>
      </c>
      <c r="J4" s="1" t="s">
        <v>172</v>
      </c>
      <c r="K4" s="1" t="s">
        <v>173</v>
      </c>
      <c r="L4" s="54" t="s">
        <v>174</v>
      </c>
      <c r="M4" s="54" t="s">
        <v>86</v>
      </c>
      <c r="N4" s="55" t="s">
        <v>123</v>
      </c>
      <c r="P4" s="82"/>
      <c r="Q4" s="82"/>
      <c r="S4" s="82"/>
      <c r="T4" s="82"/>
      <c r="U4" s="82"/>
      <c r="V4" s="82"/>
    </row>
    <row r="5" spans="1:22">
      <c r="A5" s="38" t="str">
        <f t="shared" ref="A5:A259" ca="1" si="0">IF(D5&lt;&gt;"", "F" &amp; ROW() - 4, "")</f>
        <v>F1</v>
      </c>
      <c r="B5" s="1" t="str">
        <f ca="1">IFERROR(__xludf.DUMMYFUNCTION("QUERY({'Fridge Collection'!$B$3:$B$1000, 'Fridge Collection'!$L$3:$L$1000}, ""SELECT Col1 WHERE Col2 = TRUE"")"),"@Kendrickkohh")</f>
        <v>@Kendrickkohh</v>
      </c>
      <c r="C5" s="1" t="str">
        <f ca="1">IFERROR(VLOOKUP($B5,'Fridge Collection'!B3:L1000, 10, FALSE), "")</f>
        <v>Aiden</v>
      </c>
      <c r="D5" s="1" t="str">
        <f ca="1">IFERROR(VLOOKUP($B5,' Fridge Tracking'!$A$3:$J$999, 2, FALSE), "")</f>
        <v>PowerPac</v>
      </c>
      <c r="E5" s="1" t="str">
        <f ca="1">IFERROR(VLOOKUP($B5,' Fridge Tracking'!$A$3:$J$999, 3, FALSE), "")</f>
        <v>Grey</v>
      </c>
      <c r="F5" s="1">
        <f ca="1">IFERROR(VLOOKUP($B5,' Fridge Tracking'!$A$3:$J$999, 4, FALSE), "")</f>
        <v>2</v>
      </c>
      <c r="G5" s="1" t="str">
        <f ca="1">IFERROR(VLOOKUP($B5,' Fridge Tracking'!$A$3:$J$999, 5, FALSE), "")</f>
        <v>No</v>
      </c>
      <c r="H5" s="13">
        <f ca="1">IFERROR(VLOOKUP($B5,' Fridge Tracking'!$A$3:$J$999, 8, FALSE), "")</f>
        <v>50</v>
      </c>
      <c r="I5" s="56" t="str">
        <f t="shared" ref="I5:I259" ca="1" si="1">IF(L5&lt;&gt;"", "R" &amp; ROW() - 4, "")</f>
        <v>R1</v>
      </c>
      <c r="J5" s="57" t="str">
        <f ca="1">IFERROR(__xludf.DUMMYFUNCTION("QUERY({'Router Collection'!B3:B1000, 'Router Collection'!M3:M1000}, ""SELECT Col1 WHERE Col2 = TRUE"")"),"@LI_KAILANG")</f>
        <v>@LI_KAILANG</v>
      </c>
      <c r="K5" s="57" t="str">
        <f ca="1">VLOOKUP($J5,'Router Collection'!$B$3:$M$1000, 11, FALSE)</f>
        <v>Keith</v>
      </c>
      <c r="L5" s="57" t="str">
        <f ca="1">IFERROR(VLOOKUP($J5,'Router Tracking'!$A$3:$H$1000, 2, FALSE), "")</f>
        <v>Linksys</v>
      </c>
      <c r="M5" s="57" t="str">
        <f ca="1">IFERROR(VLOOKUP($J5,'Router Tracking'!$A$3:$H$1000, 3, FALSE), "")</f>
        <v>Black</v>
      </c>
      <c r="N5" s="58">
        <f ca="1">IFERROR(VLOOKUP($J5,'Router Tracking'!$A$3:$H$1000, 6, FALSE), "")</f>
        <v>10</v>
      </c>
      <c r="P5" s="99" t="s">
        <v>175</v>
      </c>
      <c r="Q5" s="100"/>
      <c r="S5" s="99" t="s">
        <v>168</v>
      </c>
      <c r="T5" s="101"/>
      <c r="U5" s="99" t="s">
        <v>169</v>
      </c>
      <c r="V5" s="100"/>
    </row>
    <row r="6" spans="1:22">
      <c r="A6" s="38" t="str">
        <f t="shared" ca="1" si="0"/>
        <v>F2</v>
      </c>
      <c r="B6" s="1" t="str">
        <f ca="1">IFERROR(__xludf.DUMMYFUNCTION("""COMPUTED_VALUE"""),"@diegoosanabria")</f>
        <v>@diegoosanabria</v>
      </c>
      <c r="C6" s="1" t="str">
        <f ca="1">IFERROR(VLOOKUP($B6,'Fridge Collection'!B4:L1001, 10, FALSE), "")</f>
        <v>Keith</v>
      </c>
      <c r="D6" s="1" t="str">
        <f ca="1">IFERROR(VLOOKUP($B6,' Fridge Tracking'!$A$3:$J$999, 2, FALSE), "")</f>
        <v>EuropAce</v>
      </c>
      <c r="E6" s="1" t="str">
        <f ca="1">IFERROR(VLOOKUP($B6,' Fridge Tracking'!$A$3:$J$999, 3, FALSE), "")</f>
        <v>White</v>
      </c>
      <c r="F6" s="1">
        <f ca="1">IFERROR(VLOOKUP($B6,' Fridge Tracking'!$A$3:$J$999, 4, FALSE), "")</f>
        <v>0.33</v>
      </c>
      <c r="G6" s="1" t="str">
        <f ca="1">IFERROR(VLOOKUP($B6,' Fridge Tracking'!$A$3:$J$999, 5, FALSE), "")</f>
        <v>No</v>
      </c>
      <c r="H6" s="13">
        <f ca="1">IFERROR(VLOOKUP($B6,' Fridge Tracking'!$A$3:$J$999, 8, FALSE), "")</f>
        <v>55</v>
      </c>
      <c r="I6" s="56" t="str">
        <f t="shared" ca="1" si="1"/>
        <v>R2</v>
      </c>
      <c r="J6" s="59" t="str">
        <f ca="1">IFERROR(__xludf.DUMMYFUNCTION("""COMPUTED_VALUE"""),"@mollylaa1")</f>
        <v>@mollylaa1</v>
      </c>
      <c r="K6" s="57" t="str">
        <f ca="1">VLOOKUP($J6,'Router Collection'!$B$3:$M$1000, 11, FALSE)</f>
        <v>Aiden</v>
      </c>
      <c r="L6" s="57" t="str">
        <f ca="1">IFERROR(VLOOKUP($J6,'Router Tracking'!$A$3:$H$1000, 2, FALSE), "")</f>
        <v>TPLink</v>
      </c>
      <c r="M6" s="57" t="str">
        <f ca="1">IFERROR(VLOOKUP($J6,'Router Tracking'!$A$3:$H$1000, 3, FALSE), "")</f>
        <v xml:space="preserve">White </v>
      </c>
      <c r="N6" s="58">
        <f ca="1">IFERROR(VLOOKUP($J6,'Router Tracking'!$A$3:$H$1000, 6, FALSE), "")</f>
        <v>10</v>
      </c>
      <c r="P6" s="60" t="s">
        <v>176</v>
      </c>
      <c r="Q6" s="61"/>
      <c r="S6" s="60" t="s">
        <v>177</v>
      </c>
      <c r="T6" s="62">
        <f ca="1">AVERAGE(F5:F1000)</f>
        <v>1.17875</v>
      </c>
      <c r="U6" s="60"/>
      <c r="V6" s="63"/>
    </row>
    <row r="7" spans="1:22">
      <c r="A7" s="38" t="str">
        <f t="shared" ca="1" si="0"/>
        <v>F3</v>
      </c>
      <c r="B7" s="1" t="str">
        <f ca="1">IFERROR(__xludf.DUMMYFUNCTION("""COMPUTED_VALUE"""),"@fishnchaws")</f>
        <v>@fishnchaws</v>
      </c>
      <c r="C7" s="1" t="str">
        <f ca="1">IFERROR(VLOOKUP($B7,'Fridge Collection'!B5:L1002, 10, FALSE), "")</f>
        <v>Keith</v>
      </c>
      <c r="D7" s="1" t="str">
        <f ca="1">IFERROR(VLOOKUP($B7,' Fridge Tracking'!$A$3:$J$999, 2, FALSE), "")</f>
        <v>PowerPac</v>
      </c>
      <c r="E7" s="1" t="str">
        <f ca="1">IFERROR(VLOOKUP($B7,' Fridge Tracking'!$A$3:$J$999, 3, FALSE), "")</f>
        <v>Grey</v>
      </c>
      <c r="F7" s="1">
        <f ca="1">IFERROR(VLOOKUP($B7,' Fridge Tracking'!$A$3:$J$999, 4, FALSE), "")</f>
        <v>1.5</v>
      </c>
      <c r="G7" s="1" t="str">
        <f ca="1">IFERROR(VLOOKUP($B7,' Fridge Tracking'!$A$3:$J$999, 5, FALSE), "")</f>
        <v>No</v>
      </c>
      <c r="H7" s="13">
        <f ca="1">IFERROR(VLOOKUP($B7,' Fridge Tracking'!$A$3:$J$999, 8, FALSE), "")</f>
        <v>45</v>
      </c>
      <c r="I7" s="56" t="str">
        <f t="shared" ca="1" si="1"/>
        <v>R3</v>
      </c>
      <c r="J7" s="59" t="str">
        <f ca="1">IFERROR(__xludf.DUMMYFUNCTION("""COMPUTED_VALUE"""),"@joannensh")</f>
        <v>@joannensh</v>
      </c>
      <c r="K7" s="57" t="str">
        <f ca="1">VLOOKUP($J7,'Router Collection'!$B$3:$M$1000, 11, FALSE)</f>
        <v>Keith</v>
      </c>
      <c r="L7" s="57" t="str">
        <f ca="1">IFERROR(VLOOKUP($J7,'Router Tracking'!$A$3:$H$1000, 2, FALSE), "")</f>
        <v>TPLink</v>
      </c>
      <c r="M7" s="57" t="str">
        <f ca="1">IFERROR(VLOOKUP($J7,'Router Tracking'!$A$3:$H$1000, 3, FALSE), "")</f>
        <v xml:space="preserve">White </v>
      </c>
      <c r="N7" s="58">
        <f ca="1">IFERROR(VLOOKUP($J7,'Router Tracking'!$A$3:$H$1000, 6, FALSE), "")</f>
        <v>13</v>
      </c>
      <c r="P7" s="64" t="s">
        <v>168</v>
      </c>
      <c r="Q7" s="65">
        <v>0</v>
      </c>
      <c r="S7" s="53" t="s">
        <v>178</v>
      </c>
      <c r="T7" s="66">
        <f ca="1">AVERAGE($H$5:$H$1000)</f>
        <v>40.375</v>
      </c>
      <c r="U7" s="53" t="s">
        <v>178</v>
      </c>
      <c r="V7" s="66">
        <f ca="1">AVERAGE(N5:N1000)</f>
        <v>9.1428571428571423</v>
      </c>
    </row>
    <row r="8" spans="1:22">
      <c r="A8" s="38" t="str">
        <f t="shared" ca="1" si="0"/>
        <v>F4</v>
      </c>
      <c r="B8" s="1" t="str">
        <f ca="1">IFERROR(__xludf.DUMMYFUNCTION("""COMPUTED_VALUE"""),"@tse_ryan")</f>
        <v>@tse_ryan</v>
      </c>
      <c r="C8" s="1" t="str">
        <f ca="1">IFERROR(VLOOKUP($B8,'Fridge Collection'!B6:L1003, 10, FALSE), "")</f>
        <v>Max</v>
      </c>
      <c r="D8" s="1" t="str">
        <f ca="1">IFERROR(VLOOKUP($B8,' Fridge Tracking'!$A$3:$J$999, 2, FALSE), "")</f>
        <v>Midea</v>
      </c>
      <c r="E8" s="1" t="str">
        <f ca="1">IFERROR(VLOOKUP($B8,' Fridge Tracking'!$A$3:$J$999, 3, FALSE), "")</f>
        <v>White</v>
      </c>
      <c r="F8" s="1">
        <f ca="1">IFERROR(VLOOKUP($B8,' Fridge Tracking'!$A$3:$J$999, 4, FALSE), "")</f>
        <v>1</v>
      </c>
      <c r="G8" s="1" t="str">
        <f ca="1">IFERROR(VLOOKUP($B8,' Fridge Tracking'!$A$3:$J$999, 5, FALSE), "")</f>
        <v>No</v>
      </c>
      <c r="H8" s="13">
        <f ca="1">IFERROR(VLOOKUP($B8,' Fridge Tracking'!$A$3:$J$999, 8, FALSE), "")</f>
        <v>40</v>
      </c>
      <c r="I8" s="56" t="str">
        <f t="shared" ca="1" si="1"/>
        <v>R4</v>
      </c>
      <c r="J8" s="59" t="str">
        <f ca="1">IFERROR(__xludf.DUMMYFUNCTION("""COMPUTED_VALUE"""),"@hannahs0h")</f>
        <v>@hannahs0h</v>
      </c>
      <c r="K8" s="57" t="str">
        <f ca="1">VLOOKUP($J8,'Router Collection'!$B$3:$M$1000, 11, FALSE)</f>
        <v>Keith</v>
      </c>
      <c r="L8" s="57" t="str">
        <f ca="1">IFERROR(VLOOKUP($J8,'Router Tracking'!$A$3:$H$1000, 2, FALSE), "")</f>
        <v>Huawei</v>
      </c>
      <c r="M8" s="57" t="str">
        <f ca="1">IFERROR(VLOOKUP($J8,'Router Tracking'!$A$3:$H$1000, 3, FALSE), "")</f>
        <v xml:space="preserve">White </v>
      </c>
      <c r="N8" s="58">
        <f ca="1">IFERROR(VLOOKUP($J8,'Router Tracking'!$A$3:$H$1000, 6, FALSE), "")</f>
        <v>10</v>
      </c>
      <c r="P8" s="64" t="s">
        <v>169</v>
      </c>
      <c r="Q8" s="65">
        <v>0</v>
      </c>
      <c r="S8" s="67" t="s">
        <v>179</v>
      </c>
      <c r="T8" s="68">
        <f ca="1">MEDIAN($H$5:$H$1000)</f>
        <v>40</v>
      </c>
      <c r="U8" s="67" t="s">
        <v>179</v>
      </c>
      <c r="V8" s="68">
        <f ca="1">MEDIAN(N5:N1000)</f>
        <v>10</v>
      </c>
    </row>
    <row r="9" spans="1:22">
      <c r="A9" s="38" t="str">
        <f t="shared" ca="1" si="0"/>
        <v>F5</v>
      </c>
      <c r="B9" s="1" t="str">
        <f ca="1">IFERROR(__xludf.DUMMYFUNCTION("""COMPUTED_VALUE"""),"@matildanordkv")</f>
        <v>@matildanordkv</v>
      </c>
      <c r="C9" s="1" t="str">
        <f ca="1">IFERROR(VLOOKUP($B9,'Fridge Collection'!B7:L1004, 10, FALSE), "")</f>
        <v>Keith</v>
      </c>
      <c r="D9" s="1" t="str">
        <f ca="1">IFERROR(VLOOKUP($B9,' Fridge Tracking'!$A$3:$J$999, 2, FALSE), "")</f>
        <v>PowerPac</v>
      </c>
      <c r="E9" s="1" t="str">
        <f ca="1">IFERROR(VLOOKUP($B9,' Fridge Tracking'!$A$3:$J$999, 3, FALSE), "")</f>
        <v>Grey</v>
      </c>
      <c r="F9" s="1">
        <f ca="1">IFERROR(VLOOKUP($B9,' Fridge Tracking'!$A$3:$J$999, 4, FALSE), "")</f>
        <v>0.5</v>
      </c>
      <c r="G9" s="1" t="str">
        <f ca="1">IFERROR(VLOOKUP($B9,' Fridge Tracking'!$A$3:$J$999, 5, FALSE), "")</f>
        <v>No</v>
      </c>
      <c r="H9" s="13">
        <f ca="1">IFERROR(VLOOKUP($B9,' Fridge Tracking'!$A$3:$J$999, 8, FALSE), "")</f>
        <v>30</v>
      </c>
      <c r="I9" s="56" t="str">
        <f t="shared" ca="1" si="1"/>
        <v>R5</v>
      </c>
      <c r="J9" s="59" t="str">
        <f ca="1">IFERROR(__xludf.DUMMYFUNCTION("""COMPUTED_VALUE"""),"@atm174")</f>
        <v>@atm174</v>
      </c>
      <c r="K9" s="57" t="str">
        <f ca="1">VLOOKUP($J9,'Router Collection'!$B$3:$M$1000, 11, FALSE)</f>
        <v>Jun Hoe</v>
      </c>
      <c r="L9" s="57" t="str">
        <f ca="1">IFERROR(VLOOKUP($J9,'Router Tracking'!$A$3:$H$1000, 2, FALSE), "")</f>
        <v>TPLink</v>
      </c>
      <c r="M9" s="57" t="str">
        <f ca="1">IFERROR(VLOOKUP($J9,'Router Tracking'!$A$3:$H$1000, 3, FALSE), "")</f>
        <v xml:space="preserve">White </v>
      </c>
      <c r="N9" s="58">
        <f ca="1">IFERROR(VLOOKUP($J9,'Router Tracking'!$A$3:$H$1000, 6, FALSE), "")</f>
        <v>10</v>
      </c>
      <c r="P9" s="69" t="s">
        <v>180</v>
      </c>
      <c r="Q9" s="70">
        <f>SUM(Q7:Q8)</f>
        <v>0</v>
      </c>
      <c r="S9" s="60" t="s">
        <v>24</v>
      </c>
      <c r="T9" s="63">
        <f t="shared" ref="T9:T12" ca="1" si="2">COUNTIF($C$5:$C$1001,S9)</f>
        <v>5</v>
      </c>
      <c r="U9" s="60" t="s">
        <v>24</v>
      </c>
      <c r="V9" s="63">
        <f t="shared" ref="V9:V12" ca="1" si="3">COUNTIF($K$5:$K$1000,S9)</f>
        <v>6</v>
      </c>
    </row>
    <row r="10" spans="1:22">
      <c r="A10" s="38" t="str">
        <f t="shared" ca="1" si="0"/>
        <v>F6</v>
      </c>
      <c r="B10" s="1" t="str">
        <f ca="1">IFERROR(__xludf.DUMMYFUNCTION("""COMPUTED_VALUE"""),"@GuiGzasse")</f>
        <v>@GuiGzasse</v>
      </c>
      <c r="C10" s="1" t="str">
        <f ca="1">IFERROR(VLOOKUP($B10,'Fridge Collection'!B8:L1005, 10, FALSE), "")</f>
        <v>Jun Hoe</v>
      </c>
      <c r="D10" s="1" t="str">
        <f ca="1">IFERROR(VLOOKUP($B10,' Fridge Tracking'!$A$3:$J$999, 2, FALSE), "")</f>
        <v>EuropAce</v>
      </c>
      <c r="E10" s="1" t="str">
        <f ca="1">IFERROR(VLOOKUP($B10,' Fridge Tracking'!$A$3:$J$999, 3, FALSE), "")</f>
        <v>Grey</v>
      </c>
      <c r="F10" s="1">
        <f ca="1">IFERROR(VLOOKUP($B10,' Fridge Tracking'!$A$3:$J$999, 4, FALSE), "")</f>
        <v>1</v>
      </c>
      <c r="G10" s="1" t="str">
        <f ca="1">IFERROR(VLOOKUP($B10,' Fridge Tracking'!$A$3:$J$999, 5, FALSE), "")</f>
        <v>No</v>
      </c>
      <c r="H10" s="13">
        <f ca="1">IFERROR(VLOOKUP($B10,' Fridge Tracking'!$A$3:$J$999, 8, FALSE), "")</f>
        <v>46</v>
      </c>
      <c r="I10" s="56" t="str">
        <f t="shared" ca="1" si="1"/>
        <v>R6</v>
      </c>
      <c r="J10" s="59" t="str">
        <f ca="1">IFERROR(__xludf.DUMMYFUNCTION("""COMPUTED_VALUE"""),"@yrinamandarina")</f>
        <v>@yrinamandarina</v>
      </c>
      <c r="K10" s="57" t="str">
        <f ca="1">VLOOKUP($J10,'Router Collection'!$B$3:$M$1000, 11, FALSE)</f>
        <v>Keith</v>
      </c>
      <c r="L10" s="57" t="str">
        <f ca="1">IFERROR(VLOOKUP($J10,'Router Tracking'!$A$3:$H$1000, 2, FALSE), "")</f>
        <v>TPLink</v>
      </c>
      <c r="M10" s="57" t="str">
        <f ca="1">IFERROR(VLOOKUP($J10,'Router Tracking'!$A$3:$H$1000, 3, FALSE), "")</f>
        <v xml:space="preserve">White </v>
      </c>
      <c r="N10" s="58">
        <f ca="1">IFERROR(VLOOKUP($J10,'Router Tracking'!$A$3:$H$1000, 6, FALSE), "")</f>
        <v>7.5</v>
      </c>
      <c r="P10" s="99" t="s">
        <v>181</v>
      </c>
      <c r="Q10" s="100"/>
      <c r="S10" s="53" t="s">
        <v>20</v>
      </c>
      <c r="T10" s="71">
        <f t="shared" ca="1" si="2"/>
        <v>4</v>
      </c>
      <c r="U10" s="53" t="s">
        <v>20</v>
      </c>
      <c r="V10" s="71">
        <f t="shared" ca="1" si="3"/>
        <v>2</v>
      </c>
    </row>
    <row r="11" spans="1:22">
      <c r="A11" s="38" t="str">
        <f t="shared" ca="1" si="0"/>
        <v>F7</v>
      </c>
      <c r="B11" s="1" t="str">
        <f ca="1">IFERROR(__xludf.DUMMYFUNCTION("""COMPUTED_VALUE"""),"@catriin123")</f>
        <v>@catriin123</v>
      </c>
      <c r="C11" s="1" t="str">
        <f ca="1">IFERROR(VLOOKUP($B11,'Fridge Collection'!B9:L1006, 10, FALSE), "")</f>
        <v>Max</v>
      </c>
      <c r="D11" s="1" t="str">
        <f ca="1">IFERROR(VLOOKUP($B11,' Fridge Tracking'!$A$3:$J$999, 2, FALSE), "")</f>
        <v xml:space="preserve">Farfalla </v>
      </c>
      <c r="E11" s="1" t="str">
        <f ca="1">IFERROR(VLOOKUP($B11,' Fridge Tracking'!$A$3:$J$999, 3, FALSE), "")</f>
        <v>White</v>
      </c>
      <c r="F11" s="1">
        <f ca="1">IFERROR(VLOOKUP($B11,' Fridge Tracking'!$A$3:$J$999, 4, FALSE), "")</f>
        <v>1.5</v>
      </c>
      <c r="G11" s="1" t="str">
        <f ca="1">IFERROR(VLOOKUP($B11,' Fridge Tracking'!$A$3:$J$999, 5, FALSE), "")</f>
        <v>No</v>
      </c>
      <c r="H11" s="13">
        <f ca="1">IFERROR(VLOOKUP($B11,' Fridge Tracking'!$A$3:$J$999, 8, FALSE), "")</f>
        <v>35</v>
      </c>
      <c r="I11" s="56" t="str">
        <f t="shared" ca="1" si="1"/>
        <v>R7</v>
      </c>
      <c r="J11" s="59" t="str">
        <f ca="1">IFERROR(__xludf.DUMMYFUNCTION("""COMPUTED_VALUE"""),"@yrinamandarina")</f>
        <v>@yrinamandarina</v>
      </c>
      <c r="K11" s="57" t="str">
        <f ca="1">VLOOKUP($J11,'Router Collection'!$B$3:$M$1000, 11, FALSE)</f>
        <v>Keith</v>
      </c>
      <c r="L11" s="57" t="str">
        <f ca="1">IFERROR(VLOOKUP($J11,'Router Tracking'!$A$3:$H$1000, 2, FALSE), "")</f>
        <v>TPLink</v>
      </c>
      <c r="M11" s="57" t="str">
        <f ca="1">IFERROR(VLOOKUP($J11,'Router Tracking'!$A$3:$H$1000, 3, FALSE), "")</f>
        <v xml:space="preserve">White </v>
      </c>
      <c r="N11" s="58">
        <f ca="1">IFERROR(VLOOKUP($J11,'Router Tracking'!$A$3:$H$1000, 6, FALSE), "")</f>
        <v>7.5</v>
      </c>
      <c r="P11" s="60" t="s">
        <v>182</v>
      </c>
      <c r="Q11" s="61"/>
      <c r="S11" s="53" t="s">
        <v>15</v>
      </c>
      <c r="T11" s="71">
        <f t="shared" ca="1" si="2"/>
        <v>4</v>
      </c>
      <c r="U11" s="53" t="s">
        <v>15</v>
      </c>
      <c r="V11" s="71">
        <f t="shared" ca="1" si="3"/>
        <v>0</v>
      </c>
    </row>
    <row r="12" spans="1:22">
      <c r="A12" s="38" t="str">
        <f t="shared" ca="1" si="0"/>
        <v>F8</v>
      </c>
      <c r="B12" s="1" t="str">
        <f ca="1">IFERROR(__xludf.DUMMYFUNCTION("""COMPUTED_VALUE"""),"@abcdsjm")</f>
        <v>@abcdsjm</v>
      </c>
      <c r="C12" s="1" t="str">
        <f ca="1">IFERROR(VLOOKUP($B12,'Fridge Collection'!B10:L1007, 10, FALSE), "")</f>
        <v>Max</v>
      </c>
      <c r="D12" s="1" t="str">
        <f ca="1">IFERROR(VLOOKUP($B12,' Fridge Tracking'!$A$3:$J$999, 2, FALSE), "")</f>
        <v>PowerPac</v>
      </c>
      <c r="E12" s="1" t="str">
        <f ca="1">IFERROR(VLOOKUP($B12,' Fridge Tracking'!$A$3:$J$999, 3, FALSE), "")</f>
        <v>Black</v>
      </c>
      <c r="F12" s="1">
        <f ca="1">IFERROR(VLOOKUP($B12,' Fridge Tracking'!$A$3:$J$999, 4, FALSE), "")</f>
        <v>0.33</v>
      </c>
      <c r="G12" s="1" t="str">
        <f ca="1">IFERROR(VLOOKUP($B12,' Fridge Tracking'!$A$3:$J$999, 5, FALSE), "")</f>
        <v>No</v>
      </c>
      <c r="H12" s="13">
        <f ca="1">IFERROR(VLOOKUP($B12,' Fridge Tracking'!$A$3:$J$999, 8, FALSE), "")</f>
        <v>50</v>
      </c>
      <c r="I12" s="56" t="str">
        <f t="shared" ca="1" si="1"/>
        <v>R8</v>
      </c>
      <c r="J12" s="59" t="str">
        <f ca="1">IFERROR(__xludf.DUMMYFUNCTION("""COMPUTED_VALUE"""),"@rahdogking")</f>
        <v>@rahdogking</v>
      </c>
      <c r="K12" s="57" t="str">
        <f ca="1">VLOOKUP($J12,'Router Collection'!$B$3:$M$1000, 11, FALSE)</f>
        <v>Jun Hoe</v>
      </c>
      <c r="L12" s="57" t="str">
        <f ca="1">IFERROR(VLOOKUP($J12,'Router Tracking'!$A$3:$H$1000, 2, FALSE), "")</f>
        <v>TPLink</v>
      </c>
      <c r="M12" s="57" t="str">
        <f ca="1">IFERROR(VLOOKUP($J12,'Router Tracking'!$A$3:$H$1000, 3, FALSE), "")</f>
        <v xml:space="preserve">White </v>
      </c>
      <c r="N12" s="58">
        <f ca="1">IFERROR(VLOOKUP($J12,'Router Tracking'!$A$3:$H$1000, 6, FALSE), "")</f>
        <v>10</v>
      </c>
      <c r="P12" s="64" t="s">
        <v>168</v>
      </c>
      <c r="Q12" s="65">
        <f ca="1">IFERROR(__xludf.DUMMYFUNCTION("IFERROR(SUM(FILTER('Fridge Collection'!$D$3:$D$1001, 'Fridge Collection'!$L$3:$L$1001 = TRUE)), 0)"),646)</f>
        <v>646</v>
      </c>
      <c r="S12" s="67" t="s">
        <v>17</v>
      </c>
      <c r="T12" s="72">
        <f t="shared" ca="1" si="2"/>
        <v>3</v>
      </c>
      <c r="U12" s="67" t="s">
        <v>17</v>
      </c>
      <c r="V12" s="72">
        <f t="shared" ca="1" si="3"/>
        <v>6</v>
      </c>
    </row>
    <row r="13" spans="1:22">
      <c r="A13" s="38" t="str">
        <f t="shared" ca="1" si="0"/>
        <v>F9</v>
      </c>
      <c r="B13" s="1" t="str">
        <f ca="1">IFERROR(__xludf.DUMMYFUNCTION("""COMPUTED_VALUE"""),"@kkaopa")</f>
        <v>@kkaopa</v>
      </c>
      <c r="C13" s="1" t="str">
        <f ca="1">IFERROR(VLOOKUP($B13,'Fridge Collection'!B11:L1008, 10, FALSE), "")</f>
        <v>Max</v>
      </c>
      <c r="D13" s="1" t="str">
        <f ca="1">IFERROR(VLOOKUP($B13,' Fridge Tracking'!$A$3:$J$999, 2, FALSE), "")</f>
        <v>Midea</v>
      </c>
      <c r="E13" s="1" t="str">
        <f ca="1">IFERROR(VLOOKUP($B13,' Fridge Tracking'!$A$3:$J$999, 3, FALSE), "")</f>
        <v>White</v>
      </c>
      <c r="F13" s="1">
        <f ca="1">IFERROR(VLOOKUP($B13,' Fridge Tracking'!$A$3:$J$999, 4, FALSE), "")</f>
        <v>1.5</v>
      </c>
      <c r="G13" s="1" t="str">
        <f ca="1">IFERROR(VLOOKUP($B13,' Fridge Tracking'!$A$3:$J$999, 5, FALSE), "")</f>
        <v>No</v>
      </c>
      <c r="H13" s="13">
        <f ca="1">IFERROR(VLOOKUP($B13,' Fridge Tracking'!$A$3:$J$999, 8, FALSE), "")</f>
        <v>35</v>
      </c>
      <c r="I13" s="56" t="str">
        <f t="shared" ca="1" si="1"/>
        <v>R9</v>
      </c>
      <c r="J13" s="59" t="str">
        <f ca="1">IFERROR(__xludf.DUMMYFUNCTION("""COMPUTED_VALUE"""),"@Sofia_n17")</f>
        <v>@Sofia_n17</v>
      </c>
      <c r="K13" s="57" t="str">
        <f ca="1">VLOOKUP($J13,'Router Collection'!$B$3:$M$1000, 11, FALSE)</f>
        <v>Aiden</v>
      </c>
      <c r="L13" s="57" t="str">
        <f ca="1">IFERROR(VLOOKUP($J13,'Router Tracking'!$A$3:$H$1000, 2, FALSE), "")</f>
        <v>TPLink</v>
      </c>
      <c r="M13" s="57" t="str">
        <f ca="1">IFERROR(VLOOKUP($J13,'Router Tracking'!$A$3:$H$1000, 3, FALSE), "")</f>
        <v xml:space="preserve">White </v>
      </c>
      <c r="N13" s="58">
        <f ca="1">IFERROR(VLOOKUP($J13,'Router Tracking'!$A$3:$H$1000, 6, FALSE), "")</f>
        <v>10</v>
      </c>
      <c r="P13" s="73" t="s">
        <v>169</v>
      </c>
      <c r="Q13" s="65">
        <f ca="1">IFERROR(__xludf.DUMMYFUNCTION("IFERROR(SUM(FILTER('Router Collection'!D3:D1000,'Router Collection'!M3:M1000  = TRUE)), 0)"),123)</f>
        <v>123</v>
      </c>
      <c r="S13" s="63" t="str">
        <f ca="1">IFERROR(__xludf.DUMMYFUNCTION("UNIQUE(D5:D1001)"),"PowerPac")</f>
        <v>PowerPac</v>
      </c>
      <c r="T13" s="63">
        <f t="shared" ref="T13:T16" ca="1" si="4">COUNTIF($D$5:$D$1000,S13)</f>
        <v>7</v>
      </c>
      <c r="U13" s="74" t="str">
        <f ca="1">IFERROR(__xludf.DUMMYFUNCTION("UNIQUE(L5:L1000)"),"Linksys")</f>
        <v>Linksys</v>
      </c>
      <c r="V13" s="63">
        <f t="shared" ref="V13:V16" ca="1" si="5">COUNTIF($L$5:$L$1000,U13)</f>
        <v>1</v>
      </c>
    </row>
    <row r="14" spans="1:22">
      <c r="A14" s="38" t="str">
        <f t="shared" ca="1" si="0"/>
        <v>F10</v>
      </c>
      <c r="B14" s="1" t="str">
        <f ca="1">IFERROR(__xludf.DUMMYFUNCTION("""COMPUTED_VALUE"""),"@joqjy")</f>
        <v>@joqjy</v>
      </c>
      <c r="C14" s="1" t="str">
        <f ca="1">IFERROR(VLOOKUP($B14,'Fridge Collection'!B12:L1009, 10, FALSE), "")</f>
        <v>Jun Hoe</v>
      </c>
      <c r="D14" s="1" t="str">
        <f ca="1">IFERROR(VLOOKUP($B14,' Fridge Tracking'!$A$3:$J$999, 2, FALSE), "")</f>
        <v>Midea</v>
      </c>
      <c r="E14" s="1" t="str">
        <f ca="1">IFERROR(VLOOKUP($B14,' Fridge Tracking'!$A$3:$J$999, 3, FALSE), "")</f>
        <v>Grey</v>
      </c>
      <c r="F14" s="1">
        <f ca="1">IFERROR(VLOOKUP($B14,' Fridge Tracking'!$A$3:$J$999, 4, FALSE), "")</f>
        <v>3</v>
      </c>
      <c r="G14" s="1" t="str">
        <f ca="1">IFERROR(VLOOKUP($B14,' Fridge Tracking'!$A$3:$J$999, 5, FALSE), "")</f>
        <v>No</v>
      </c>
      <c r="H14" s="13">
        <f ca="1">IFERROR(VLOOKUP($B14,' Fridge Tracking'!$A$3:$J$999, 8, FALSE), "")</f>
        <v>30</v>
      </c>
      <c r="I14" s="56" t="str">
        <f t="shared" ca="1" si="1"/>
        <v>R10</v>
      </c>
      <c r="J14" s="59" t="str">
        <f ca="1">IFERROR(__xludf.DUMMYFUNCTION("""COMPUTED_VALUE"""),"@eglantinedurand")</f>
        <v>@eglantinedurand</v>
      </c>
      <c r="K14" s="57" t="str">
        <f ca="1">VLOOKUP($J14,'Router Collection'!$B$3:$M$1000, 11, FALSE)</f>
        <v>Aiden</v>
      </c>
      <c r="L14" s="57" t="str">
        <f ca="1">IFERROR(VLOOKUP($J14,'Router Tracking'!$A$3:$H$1000, 2, FALSE), "")</f>
        <v xml:space="preserve">Asus </v>
      </c>
      <c r="M14" s="57" t="str">
        <f ca="1">IFERROR(VLOOKUP($J14,'Router Tracking'!$A$3:$H$1000, 3, FALSE), "")</f>
        <v xml:space="preserve">Black </v>
      </c>
      <c r="N14" s="58">
        <f ca="1">IFERROR(VLOOKUP($J14,'Router Tracking'!$A$3:$H$1000, 6, FALSE), "")</f>
        <v>5</v>
      </c>
      <c r="P14" s="75" t="s">
        <v>183</v>
      </c>
      <c r="Q14" s="76">
        <f ca="1">SUM(Q12:Q13)</f>
        <v>769</v>
      </c>
      <c r="S14" s="71" t="str">
        <f ca="1">IFERROR(__xludf.DUMMYFUNCTION("""COMPUTED_VALUE"""),"EuropAce")</f>
        <v>EuropAce</v>
      </c>
      <c r="T14" s="71">
        <f t="shared" ca="1" si="4"/>
        <v>2</v>
      </c>
      <c r="U14" s="1" t="str">
        <f ca="1">IFERROR(__xludf.DUMMYFUNCTION("""COMPUTED_VALUE"""),"TPLink")</f>
        <v>TPLink</v>
      </c>
      <c r="V14" s="71">
        <f t="shared" ca="1" si="5"/>
        <v>11</v>
      </c>
    </row>
    <row r="15" spans="1:22">
      <c r="A15" s="38" t="str">
        <f t="shared" ca="1" si="0"/>
        <v>F11</v>
      </c>
      <c r="B15" s="1" t="str">
        <f ca="1">IFERROR(__xludf.DUMMYFUNCTION("""COMPUTED_VALUE"""),"@atm174")</f>
        <v>@atm174</v>
      </c>
      <c r="C15" s="1" t="str">
        <f ca="1">IFERROR(VLOOKUP($B15,'Fridge Collection'!B13:L1010, 10, FALSE), "")</f>
        <v>Jun Hoe</v>
      </c>
      <c r="D15" s="1" t="str">
        <f ca="1">IFERROR(VLOOKUP($B15,' Fridge Tracking'!$A$3:$J$999, 2, FALSE), "")</f>
        <v>PowerPac</v>
      </c>
      <c r="E15" s="1" t="str">
        <f ca="1">IFERROR(VLOOKUP($B15,' Fridge Tracking'!$A$3:$J$999, 3, FALSE), "")</f>
        <v>Grey</v>
      </c>
      <c r="F15" s="1">
        <f ca="1">IFERROR(VLOOKUP($B15,' Fridge Tracking'!$A$3:$J$999, 4, FALSE), "")</f>
        <v>0.5</v>
      </c>
      <c r="G15" s="1" t="str">
        <f ca="1">IFERROR(VLOOKUP($B15,' Fridge Tracking'!$A$3:$J$999, 5, FALSE), "")</f>
        <v>Yes</v>
      </c>
      <c r="H15" s="13">
        <f ca="1">IFERROR(VLOOKUP($B15,' Fridge Tracking'!$A$3:$J$999, 8, FALSE), "")</f>
        <v>45</v>
      </c>
      <c r="I15" s="56" t="str">
        <f t="shared" ca="1" si="1"/>
        <v>R11</v>
      </c>
      <c r="J15" s="59" t="str">
        <f ca="1">IFERROR(__xludf.DUMMYFUNCTION("""COMPUTED_VALUE"""),"@albru11")</f>
        <v>@albru11</v>
      </c>
      <c r="K15" s="57" t="str">
        <f ca="1">VLOOKUP($J15,'Router Collection'!$B$3:$M$1000, 11, FALSE)</f>
        <v>Aiden</v>
      </c>
      <c r="L15" s="57" t="str">
        <f ca="1">IFERROR(VLOOKUP($J15,'Router Tracking'!$A$3:$H$1000, 2, FALSE), "")</f>
        <v>TPLink</v>
      </c>
      <c r="M15" s="57" t="str">
        <f ca="1">IFERROR(VLOOKUP($J15,'Router Tracking'!$A$3:$H$1000, 3, FALSE), "")</f>
        <v xml:space="preserve">Black </v>
      </c>
      <c r="N15" s="58">
        <f ca="1">IFERROR(VLOOKUP($J15,'Router Tracking'!$A$3:$H$1000, 6, FALSE), "")</f>
        <v>10</v>
      </c>
      <c r="P15" s="77" t="s">
        <v>184</v>
      </c>
      <c r="Q15" s="68">
        <f ca="1">Q9-Q14</f>
        <v>-769</v>
      </c>
      <c r="S15" s="71" t="str">
        <f ca="1">IFERROR(__xludf.DUMMYFUNCTION("""COMPUTED_VALUE"""),"Midea")</f>
        <v>Midea</v>
      </c>
      <c r="T15" s="71">
        <f t="shared" ca="1" si="4"/>
        <v>5</v>
      </c>
      <c r="U15" s="1" t="str">
        <f ca="1">IFERROR(__xludf.DUMMYFUNCTION("""COMPUTED_VALUE"""),"Huawei")</f>
        <v>Huawei</v>
      </c>
      <c r="V15" s="71">
        <f t="shared" ca="1" si="5"/>
        <v>1</v>
      </c>
    </row>
    <row r="16" spans="1:22">
      <c r="A16" s="38" t="str">
        <f t="shared" ca="1" si="0"/>
        <v>F12</v>
      </c>
      <c r="B16" s="1" t="str">
        <f ca="1">IFERROR(__xludf.DUMMYFUNCTION("""COMPUTED_VALUE"""),"@dhn_strkr")</f>
        <v>@dhn_strkr</v>
      </c>
      <c r="C16" s="1" t="str">
        <f ca="1">IFERROR(VLOOKUP($B16,'Fridge Collection'!B14:L1011, 10, FALSE), "")</f>
        <v>Jun Hoe</v>
      </c>
      <c r="D16" s="1" t="str">
        <f ca="1">IFERROR(VLOOKUP($B16,' Fridge Tracking'!$A$3:$J$999, 2, FALSE), "")</f>
        <v>Midea</v>
      </c>
      <c r="E16" s="1" t="str">
        <f ca="1">IFERROR(VLOOKUP($B16,' Fridge Tracking'!$A$3:$J$999, 3, FALSE), "")</f>
        <v>White</v>
      </c>
      <c r="F16" s="1">
        <f ca="1">IFERROR(VLOOKUP($B16,' Fridge Tracking'!$A$3:$J$999, 4, FALSE), "")</f>
        <v>1.5</v>
      </c>
      <c r="G16" s="1" t="str">
        <f ca="1">IFERROR(VLOOKUP($B16,' Fridge Tracking'!$A$3:$J$999, 5, FALSE), "")</f>
        <v>Yes</v>
      </c>
      <c r="H16" s="13">
        <f ca="1">IFERROR(VLOOKUP($B16,' Fridge Tracking'!$A$3:$J$999, 8, FALSE), "")</f>
        <v>50</v>
      </c>
      <c r="I16" s="56" t="str">
        <f t="shared" ca="1" si="1"/>
        <v>R12</v>
      </c>
      <c r="J16" s="59" t="str">
        <f ca="1">IFERROR(__xludf.DUMMYFUNCTION("""COMPUTED_VALUE"""),"@ntashatan")</f>
        <v>@ntashatan</v>
      </c>
      <c r="K16" s="57" t="str">
        <f ca="1">VLOOKUP($J16,'Router Collection'!$B$3:$M$1000, 11, FALSE)</f>
        <v>Aiden</v>
      </c>
      <c r="L16" s="57" t="str">
        <f ca="1">IFERROR(VLOOKUP($J16,'Router Tracking'!$A$3:$H$1000, 2, FALSE), "")</f>
        <v>TPLink</v>
      </c>
      <c r="M16" s="57" t="str">
        <f ca="1">IFERROR(VLOOKUP($J16,'Router Tracking'!$A$3:$H$1000, 3, FALSE), "")</f>
        <v xml:space="preserve">Black </v>
      </c>
      <c r="N16" s="58">
        <f ca="1">IFERROR(VLOOKUP($J16,'Router Tracking'!$A$3:$H$1000, 6, FALSE), "")</f>
        <v>10</v>
      </c>
      <c r="P16" s="102" t="s">
        <v>185</v>
      </c>
      <c r="Q16" s="82"/>
      <c r="S16" s="71" t="str">
        <f ca="1">IFERROR(__xludf.DUMMYFUNCTION("""COMPUTED_VALUE"""),"Farfalla ")</f>
        <v xml:space="preserve">Farfalla </v>
      </c>
      <c r="T16" s="71">
        <f t="shared" ca="1" si="4"/>
        <v>2</v>
      </c>
      <c r="U16" s="1" t="str">
        <f ca="1">IFERROR(__xludf.DUMMYFUNCTION("""COMPUTED_VALUE"""),"Asus ")</f>
        <v xml:space="preserve">Asus </v>
      </c>
      <c r="V16" s="71">
        <f t="shared" ca="1" si="5"/>
        <v>1</v>
      </c>
    </row>
    <row r="17" spans="1:22">
      <c r="A17" s="38" t="str">
        <f t="shared" ca="1" si="0"/>
        <v>F13</v>
      </c>
      <c r="B17" s="1" t="str">
        <f ca="1">IFERROR(__xludf.DUMMYFUNCTION("""COMPUTED_VALUE"""),"@iruiying")</f>
        <v>@iruiying</v>
      </c>
      <c r="C17" s="1" t="str">
        <f ca="1">IFERROR(VLOOKUP($B17,'Fridge Collection'!B15:L1012, 10, FALSE), "")</f>
        <v>Keith</v>
      </c>
      <c r="D17" s="1" t="str">
        <f ca="1">IFERROR(VLOOKUP($B17,' Fridge Tracking'!$A$3:$J$999, 2, FALSE), "")</f>
        <v>PowerPac</v>
      </c>
      <c r="E17" s="1" t="str">
        <f ca="1">IFERROR(VLOOKUP($B17,' Fridge Tracking'!$A$3:$J$999, 3, FALSE), "")</f>
        <v>Grey</v>
      </c>
      <c r="F17" s="1">
        <f ca="1">IFERROR(VLOOKUP($B17,' Fridge Tracking'!$A$3:$J$999, 4, FALSE), "")</f>
        <v>2</v>
      </c>
      <c r="G17" s="1" t="str">
        <f ca="1">IFERROR(VLOOKUP($B17,' Fridge Tracking'!$A$3:$J$999, 5, FALSE), "")</f>
        <v>No</v>
      </c>
      <c r="H17" s="13">
        <f ca="1">IFERROR(VLOOKUP($B17,' Fridge Tracking'!$A$3:$J$999, 8, FALSE), "")</f>
        <v>40</v>
      </c>
      <c r="I17" s="56" t="str">
        <f t="shared" ca="1" si="1"/>
        <v>R13</v>
      </c>
      <c r="J17" s="59" t="str">
        <f ca="1">IFERROR(__xludf.DUMMYFUNCTION("""COMPUTED_VALUE"""),"@wj_kenneth")</f>
        <v>@wj_kenneth</v>
      </c>
      <c r="K17" s="57" t="str">
        <f ca="1">VLOOKUP($J17,'Router Collection'!$B$3:$M$1000, 11, FALSE)</f>
        <v>Aiden</v>
      </c>
      <c r="L17" s="57" t="str">
        <f ca="1">IFERROR(VLOOKUP($J17,'Router Tracking'!$A$3:$H$1000, 2, FALSE), "")</f>
        <v>TPLink</v>
      </c>
      <c r="M17" s="57" t="str">
        <f ca="1">IFERROR(VLOOKUP($J17,'Router Tracking'!$A$3:$H$1000, 3, FALSE), "")</f>
        <v xml:space="preserve">White </v>
      </c>
      <c r="N17" s="58">
        <f ca="1">IFERROR(VLOOKUP($J17,'Router Tracking'!$A$3:$H$1000, 6, FALSE), "")</f>
        <v>10</v>
      </c>
      <c r="P17" s="60" t="s">
        <v>186</v>
      </c>
      <c r="Q17" s="61">
        <v>800</v>
      </c>
      <c r="S17" s="72" t="str">
        <f ca="1">IFERROR(__xludf.DUMMYFUNCTION("""COMPUTED_VALUE"""),"")</f>
        <v/>
      </c>
      <c r="T17" s="72"/>
      <c r="U17" s="11" t="str">
        <f ca="1">IFERROR(__xludf.DUMMYFUNCTION("""COMPUTED_VALUE"""),"")</f>
        <v/>
      </c>
      <c r="V17" s="72"/>
    </row>
    <row r="18" spans="1:22">
      <c r="A18" s="38" t="str">
        <f t="shared" ca="1" si="0"/>
        <v>F14</v>
      </c>
      <c r="B18" s="1" t="str">
        <f ca="1">IFERROR(__xludf.DUMMYFUNCTION("""COMPUTED_VALUE"""),"@rawan934")</f>
        <v>@rawan934</v>
      </c>
      <c r="C18" s="1" t="str">
        <f ca="1">IFERROR(VLOOKUP($B18,'Fridge Collection'!B16:L1013, 10, FALSE), "")</f>
        <v>Aiden</v>
      </c>
      <c r="D18" s="1" t="str">
        <f ca="1">IFERROR(VLOOKUP($B18,' Fridge Tracking'!$A$3:$J$999, 2, FALSE), "")</f>
        <v>Midea</v>
      </c>
      <c r="E18" s="1" t="str">
        <f ca="1">IFERROR(VLOOKUP($B18,' Fridge Tracking'!$A$3:$J$999, 3, FALSE), "")</f>
        <v>White</v>
      </c>
      <c r="F18" s="1">
        <f ca="1">IFERROR(VLOOKUP($B18,' Fridge Tracking'!$A$3:$J$999, 4, FALSE), "")</f>
        <v>0.4</v>
      </c>
      <c r="G18" s="1" t="str">
        <f ca="1">IFERROR(VLOOKUP($B18,' Fridge Tracking'!$A$3:$J$999, 5, FALSE), "")</f>
        <v>No</v>
      </c>
      <c r="H18" s="13">
        <f ca="1">IFERROR(VLOOKUP($B18,' Fridge Tracking'!$A$3:$J$999, 8, FALSE), "")</f>
        <v>30</v>
      </c>
      <c r="I18" s="56" t="str">
        <f t="shared" ca="1" si="1"/>
        <v>R14</v>
      </c>
      <c r="J18" s="59" t="str">
        <f ca="1">IFERROR(__xludf.DUMMYFUNCTION("""COMPUTED_VALUE"""),"@teapernar")</f>
        <v>@teapernar</v>
      </c>
      <c r="K18" s="57" t="str">
        <f ca="1">VLOOKUP($J18,'Router Collection'!$B$3:$M$1000, 11, FALSE)</f>
        <v>Keith</v>
      </c>
      <c r="L18" s="57" t="str">
        <f ca="1">IFERROR(VLOOKUP($J18,'Router Tracking'!$A$3:$H$1000, 2, FALSE), "")</f>
        <v>TPLink</v>
      </c>
      <c r="M18" s="57" t="str">
        <f ca="1">IFERROR(VLOOKUP($J18,'Router Tracking'!$A$3:$H$1000, 3, FALSE), "")</f>
        <v>White</v>
      </c>
      <c r="N18" s="58">
        <f ca="1">IFERROR(VLOOKUP($J18,'Router Tracking'!$A$3:$H$1000, 6, FALSE), "")</f>
        <v>5</v>
      </c>
      <c r="P18" s="78" t="s">
        <v>187</v>
      </c>
      <c r="Q18" s="79">
        <f ca="1">Q17-Q14</f>
        <v>31</v>
      </c>
    </row>
    <row r="19" spans="1:22">
      <c r="A19" s="38" t="str">
        <f t="shared" ca="1" si="0"/>
        <v>F15</v>
      </c>
      <c r="B19" s="1" t="str">
        <f ca="1">IFERROR(__xludf.DUMMYFUNCTION("""COMPUTED_VALUE"""),"@eglantinedurand")</f>
        <v>@eglantinedurand</v>
      </c>
      <c r="C19" s="1" t="str">
        <f ca="1">IFERROR(VLOOKUP($B19,'Fridge Collection'!B17:L1014, 10, FALSE), "")</f>
        <v>Keith</v>
      </c>
      <c r="D19" s="1" t="str">
        <f ca="1">IFERROR(VLOOKUP($B19,' Fridge Tracking'!$A$3:$J$999, 2, FALSE), "")</f>
        <v xml:space="preserve">Farfalla </v>
      </c>
      <c r="E19" s="1" t="str">
        <f ca="1">IFERROR(VLOOKUP($B19,' Fridge Tracking'!$A$3:$J$999, 3, FALSE), "")</f>
        <v>White</v>
      </c>
      <c r="F19" s="1">
        <f ca="1">IFERROR(VLOOKUP($B19,' Fridge Tracking'!$A$3:$J$999, 4, FALSE), "")</f>
        <v>1</v>
      </c>
      <c r="G19" s="1" t="str">
        <f ca="1">IFERROR(VLOOKUP($B19,' Fridge Tracking'!$A$3:$J$999, 5, FALSE), "")</f>
        <v>No</v>
      </c>
      <c r="H19" s="13">
        <f ca="1">IFERROR(VLOOKUP($B19,' Fridge Tracking'!$A$3:$J$999, 8, FALSE), "")</f>
        <v>35</v>
      </c>
      <c r="I19" s="56" t="str">
        <f t="shared" si="1"/>
        <v/>
      </c>
      <c r="J19" s="59"/>
      <c r="K19" s="57" t="str">
        <f>IFERROR(VLOOKUP($J19,'Router Collection'!B17:M1014, 10, FALSE), "")</f>
        <v/>
      </c>
      <c r="L19" s="57" t="str">
        <f>IFERROR(VLOOKUP($J19,'Router Tracking'!$A$3:$H$1000, 2, FALSE), "")</f>
        <v/>
      </c>
      <c r="M19" s="57" t="str">
        <f>IFERROR(VLOOKUP($J19,'Router Tracking'!$A$3:$H$1000, 3, FALSE), "")</f>
        <v/>
      </c>
      <c r="N19" s="58" t="str">
        <f>IFERROR(VLOOKUP($J19,'Router Tracking'!$A$3:$H$1000, 6, FALSE), "")</f>
        <v/>
      </c>
      <c r="Q19" s="13"/>
    </row>
    <row r="20" spans="1:22">
      <c r="A20" s="38" t="str">
        <f t="shared" ca="1" si="0"/>
        <v>F16</v>
      </c>
      <c r="B20" s="1" t="str">
        <f ca="1">IFERROR(__xludf.DUMMYFUNCTION("""COMPUTED_VALUE"""),"@Axreenn")</f>
        <v>@Axreenn</v>
      </c>
      <c r="C20" s="1" t="str">
        <f ca="1">IFERROR(VLOOKUP($B20,'Fridge Collection'!B18:L1015, 10, FALSE), "")</f>
        <v>Aiden</v>
      </c>
      <c r="D20" s="1" t="str">
        <f ca="1">IFERROR(VLOOKUP($B20,' Fridge Tracking'!$A$3:$J$999, 2, FALSE), "")</f>
        <v>PowerPac</v>
      </c>
      <c r="E20" s="1" t="str">
        <f ca="1">IFERROR(VLOOKUP($B20,' Fridge Tracking'!$A$3:$J$999, 3, FALSE), "")</f>
        <v>Grey</v>
      </c>
      <c r="F20" s="1">
        <f ca="1">IFERROR(VLOOKUP($B20,' Fridge Tracking'!$A$3:$J$999, 4, FALSE), "")</f>
        <v>0.8</v>
      </c>
      <c r="G20" s="1" t="str">
        <f ca="1">IFERROR(VLOOKUP($B20,' Fridge Tracking'!$A$3:$J$999, 5, FALSE), "")</f>
        <v>No</v>
      </c>
      <c r="H20" s="13">
        <f ca="1">IFERROR(VLOOKUP($B20,' Fridge Tracking'!$A$3:$J$999, 8, FALSE), "")</f>
        <v>30</v>
      </c>
      <c r="I20" s="56" t="str">
        <f t="shared" si="1"/>
        <v/>
      </c>
      <c r="J20" s="59"/>
      <c r="K20" s="57" t="str">
        <f>IFERROR(VLOOKUP($J20,'Router Collection'!B18:M1015, 10, FALSE), "")</f>
        <v/>
      </c>
      <c r="L20" s="57" t="str">
        <f>IFERROR(VLOOKUP($J20,'Router Tracking'!$A$3:$H$1000, 2, FALSE), "")</f>
        <v/>
      </c>
      <c r="M20" s="57" t="str">
        <f>IFERROR(VLOOKUP($J20,'Router Tracking'!$A$3:$H$1000, 3, FALSE), "")</f>
        <v/>
      </c>
      <c r="N20" s="58" t="str">
        <f>IFERROR(VLOOKUP($J20,'Router Tracking'!$A$3:$H$1000, 6, FALSE), "")</f>
        <v/>
      </c>
      <c r="Q20" s="13"/>
    </row>
    <row r="21" spans="1:22">
      <c r="A21" s="38" t="str">
        <f t="shared" si="0"/>
        <v/>
      </c>
      <c r="C21" s="1" t="str">
        <f>IFERROR(VLOOKUP($B21,'Fridge Collection'!B19:L1016, 10, FALSE), "")</f>
        <v/>
      </c>
      <c r="D21" s="1" t="str">
        <f>IFERROR(VLOOKUP($B21,' Fridge Tracking'!$A$3:$J$999, 2, FALSE), "")</f>
        <v/>
      </c>
      <c r="E21" s="1" t="str">
        <f>IFERROR(VLOOKUP($B21,' Fridge Tracking'!$A$3:$J$999, 3, FALSE), "")</f>
        <v/>
      </c>
      <c r="F21" s="1" t="str">
        <f>IFERROR(VLOOKUP($B21,' Fridge Tracking'!$A$3:$J$999, 4, FALSE), "")</f>
        <v/>
      </c>
      <c r="G21" s="1" t="str">
        <f>IFERROR(VLOOKUP($B21,' Fridge Tracking'!$A$3:$J$999, 5, FALSE), "")</f>
        <v/>
      </c>
      <c r="H21" s="13" t="str">
        <f>IFERROR(VLOOKUP($B21,' Fridge Tracking'!$A$3:$J$999, 8, FALSE), "")</f>
        <v/>
      </c>
      <c r="I21" s="56" t="str">
        <f t="shared" si="1"/>
        <v/>
      </c>
      <c r="J21" s="59"/>
      <c r="K21" s="57" t="str">
        <f>IFERROR(VLOOKUP($J21,'Router Collection'!B19:M1016, 10, FALSE), "")</f>
        <v/>
      </c>
      <c r="L21" s="57" t="str">
        <f>IFERROR(VLOOKUP($J21,'Router Tracking'!$A$3:$H$1000, 2, FALSE), "")</f>
        <v/>
      </c>
      <c r="M21" s="57" t="str">
        <f>IFERROR(VLOOKUP($J21,'Router Tracking'!$A$3:$H$1000, 3, FALSE), "")</f>
        <v/>
      </c>
      <c r="N21" s="58" t="str">
        <f>IFERROR(VLOOKUP($J21,'Router Tracking'!$A$3:$H$1000, 6, FALSE), "")</f>
        <v/>
      </c>
      <c r="Q21" s="13"/>
    </row>
    <row r="22" spans="1:22">
      <c r="A22" s="38" t="str">
        <f t="shared" si="0"/>
        <v/>
      </c>
      <c r="C22" s="1" t="str">
        <f>IFERROR(VLOOKUP($B22,'Fridge Collection'!B20:L1017, 10, FALSE), "")</f>
        <v/>
      </c>
      <c r="D22" s="1" t="str">
        <f>IFERROR(VLOOKUP($B22,' Fridge Tracking'!$A$3:$J$999, 2, FALSE), "")</f>
        <v/>
      </c>
      <c r="E22" s="1" t="str">
        <f>IFERROR(VLOOKUP($B22,' Fridge Tracking'!$A$3:$J$999, 3, FALSE), "")</f>
        <v/>
      </c>
      <c r="F22" s="1" t="str">
        <f>IFERROR(VLOOKUP($B22,' Fridge Tracking'!$A$3:$J$999, 4, FALSE), "")</f>
        <v/>
      </c>
      <c r="G22" s="1" t="str">
        <f>IFERROR(VLOOKUP($B22,' Fridge Tracking'!$A$3:$J$999, 5, FALSE), "")</f>
        <v/>
      </c>
      <c r="H22" s="13" t="str">
        <f>IFERROR(VLOOKUP($B22,' Fridge Tracking'!$A$3:$J$999, 8, FALSE), "")</f>
        <v/>
      </c>
      <c r="I22" s="56" t="str">
        <f t="shared" si="1"/>
        <v/>
      </c>
      <c r="J22" s="59"/>
      <c r="K22" s="57" t="str">
        <f>IFERROR(VLOOKUP($J22,'Router Collection'!B20:M1017, 10, FALSE), "")</f>
        <v/>
      </c>
      <c r="L22" s="57" t="str">
        <f>IFERROR(VLOOKUP($J22,'Router Tracking'!$A$3:$H$1000, 2, FALSE), "")</f>
        <v/>
      </c>
      <c r="M22" s="57" t="str">
        <f>IFERROR(VLOOKUP($J22,'Router Tracking'!$A$3:$H$1000, 3, FALSE), "")</f>
        <v/>
      </c>
      <c r="N22" s="58" t="str">
        <f>IFERROR(VLOOKUP($J22,'Router Tracking'!$A$3:$H$1000, 6, FALSE), "")</f>
        <v/>
      </c>
      <c r="Q22" s="13"/>
    </row>
    <row r="23" spans="1:22">
      <c r="A23" s="38" t="str">
        <f t="shared" si="0"/>
        <v/>
      </c>
      <c r="C23" s="1" t="str">
        <f>IFERROR(VLOOKUP($B23,'Fridge Collection'!B21:L1018, 10, FALSE), "")</f>
        <v/>
      </c>
      <c r="D23" s="1" t="str">
        <f>IFERROR(VLOOKUP($B23,' Fridge Tracking'!$A$3:$J$999, 2, FALSE), "")</f>
        <v/>
      </c>
      <c r="E23" s="1" t="str">
        <f>IFERROR(VLOOKUP($B23,' Fridge Tracking'!$A$3:$J$999, 3, FALSE), "")</f>
        <v/>
      </c>
      <c r="F23" s="1" t="str">
        <f>IFERROR(VLOOKUP($B23,' Fridge Tracking'!$A$3:$J$999, 4, FALSE), "")</f>
        <v/>
      </c>
      <c r="G23" s="1" t="str">
        <f>IFERROR(VLOOKUP($B23,' Fridge Tracking'!$A$3:$J$999, 5, FALSE), "")</f>
        <v/>
      </c>
      <c r="H23" s="13" t="str">
        <f>IFERROR(VLOOKUP($B23,' Fridge Tracking'!$A$3:$J$999, 8, FALSE), "")</f>
        <v/>
      </c>
      <c r="I23" s="56" t="str">
        <f t="shared" si="1"/>
        <v/>
      </c>
      <c r="J23" s="59"/>
      <c r="K23" s="57" t="str">
        <f>IFERROR(VLOOKUP($J23,'Router Collection'!B21:M1018, 10, FALSE), "")</f>
        <v/>
      </c>
      <c r="L23" s="57" t="str">
        <f>IFERROR(VLOOKUP($J23,'Router Tracking'!$A$3:$H$1000, 2, FALSE), "")</f>
        <v/>
      </c>
      <c r="M23" s="57" t="str">
        <f>IFERROR(VLOOKUP($J23,'Router Tracking'!$A$3:$H$1000, 3, FALSE), "")</f>
        <v/>
      </c>
      <c r="N23" s="58" t="str">
        <f>IFERROR(VLOOKUP($J23,'Router Tracking'!$A$3:$H$1000, 6, FALSE), "")</f>
        <v/>
      </c>
      <c r="Q23" s="13"/>
    </row>
    <row r="24" spans="1:22">
      <c r="A24" s="38" t="str">
        <f t="shared" si="0"/>
        <v/>
      </c>
      <c r="C24" s="1" t="str">
        <f>IFERROR(VLOOKUP($B24,'Fridge Collection'!B22:L1019, 10, FALSE), "")</f>
        <v/>
      </c>
      <c r="D24" s="1" t="str">
        <f>IFERROR(VLOOKUP($B24,' Fridge Tracking'!$A$3:$J$999, 2, FALSE), "")</f>
        <v/>
      </c>
      <c r="E24" s="1" t="str">
        <f>IFERROR(VLOOKUP($B24,' Fridge Tracking'!$A$3:$J$999, 3, FALSE), "")</f>
        <v/>
      </c>
      <c r="F24" s="1" t="str">
        <f>IFERROR(VLOOKUP($B24,' Fridge Tracking'!$A$3:$J$999, 4, FALSE), "")</f>
        <v/>
      </c>
      <c r="G24" s="1" t="str">
        <f>IFERROR(VLOOKUP($B24,' Fridge Tracking'!$A$3:$J$999, 5, FALSE), "")</f>
        <v/>
      </c>
      <c r="H24" s="13" t="str">
        <f>IFERROR(VLOOKUP($B24,' Fridge Tracking'!$A$3:$J$999, 8, FALSE), "")</f>
        <v/>
      </c>
      <c r="I24" s="56" t="str">
        <f t="shared" si="1"/>
        <v/>
      </c>
      <c r="J24" s="59"/>
      <c r="K24" s="57" t="str">
        <f>IFERROR(VLOOKUP($J24,'Router Collection'!B22:M1019, 10, FALSE), "")</f>
        <v/>
      </c>
      <c r="L24" s="57" t="str">
        <f>IFERROR(VLOOKUP($J24,'Router Tracking'!$A$3:$H$1000, 2, FALSE), "")</f>
        <v/>
      </c>
      <c r="M24" s="57" t="str">
        <f>IFERROR(VLOOKUP($J24,'Router Tracking'!$A$3:$H$1000, 3, FALSE), "")</f>
        <v/>
      </c>
      <c r="N24" s="58" t="str">
        <f>IFERROR(VLOOKUP($J24,'Router Tracking'!$A$3:$H$1000, 6, FALSE), "")</f>
        <v/>
      </c>
      <c r="Q24" s="13"/>
    </row>
    <row r="25" spans="1:22">
      <c r="A25" s="38" t="str">
        <f t="shared" si="0"/>
        <v/>
      </c>
      <c r="C25" s="1" t="str">
        <f>IFERROR(VLOOKUP($B25,'Fridge Collection'!B23:L1020, 10, FALSE), "")</f>
        <v/>
      </c>
      <c r="D25" s="1" t="str">
        <f>IFERROR(VLOOKUP($B25,' Fridge Tracking'!$A$3:$J$999, 2, FALSE), "")</f>
        <v/>
      </c>
      <c r="E25" s="1" t="str">
        <f>IFERROR(VLOOKUP($B25,' Fridge Tracking'!$A$3:$J$999, 3, FALSE), "")</f>
        <v/>
      </c>
      <c r="F25" s="1" t="str">
        <f>IFERROR(VLOOKUP($B25,' Fridge Tracking'!$A$3:$J$999, 4, FALSE), "")</f>
        <v/>
      </c>
      <c r="G25" s="1" t="str">
        <f>IFERROR(VLOOKUP($B25,' Fridge Tracking'!$A$3:$J$999, 5, FALSE), "")</f>
        <v/>
      </c>
      <c r="H25" s="13" t="str">
        <f>IFERROR(VLOOKUP($B25,' Fridge Tracking'!$A$3:$J$999, 8, FALSE), "")</f>
        <v/>
      </c>
      <c r="I25" s="56" t="str">
        <f t="shared" si="1"/>
        <v/>
      </c>
      <c r="J25" s="59"/>
      <c r="K25" s="57" t="str">
        <f>IFERROR(VLOOKUP($J25,'Router Collection'!B23:M1020, 10, FALSE), "")</f>
        <v/>
      </c>
      <c r="L25" s="57" t="str">
        <f>IFERROR(VLOOKUP($J25,'Router Tracking'!$A$3:$H$1000, 2, FALSE), "")</f>
        <v/>
      </c>
      <c r="M25" s="57" t="str">
        <f>IFERROR(VLOOKUP($J25,'Router Tracking'!$A$3:$H$1000, 3, FALSE), "")</f>
        <v/>
      </c>
      <c r="N25" s="58" t="str">
        <f>IFERROR(VLOOKUP($J25,'Router Tracking'!$A$3:$H$1000, 6, FALSE), "")</f>
        <v/>
      </c>
      <c r="Q25" s="13"/>
    </row>
    <row r="26" spans="1:22">
      <c r="A26" s="38" t="str">
        <f t="shared" si="0"/>
        <v/>
      </c>
      <c r="C26" s="1" t="str">
        <f>IFERROR(VLOOKUP($B26,'Fridge Collection'!B24:L1021, 10, FALSE), "")</f>
        <v/>
      </c>
      <c r="D26" s="1" t="str">
        <f>IFERROR(VLOOKUP($B26,' Fridge Tracking'!$A$3:$J$999, 2, FALSE), "")</f>
        <v/>
      </c>
      <c r="E26" s="1" t="str">
        <f>IFERROR(VLOOKUP($B26,' Fridge Tracking'!$A$3:$J$999, 3, FALSE), "")</f>
        <v/>
      </c>
      <c r="F26" s="1" t="str">
        <f>IFERROR(VLOOKUP($B26,' Fridge Tracking'!$A$3:$J$999, 4, FALSE), "")</f>
        <v/>
      </c>
      <c r="G26" s="1" t="str">
        <f>IFERROR(VLOOKUP($B26,' Fridge Tracking'!$A$3:$J$999, 5, FALSE), "")</f>
        <v/>
      </c>
      <c r="H26" s="13" t="str">
        <f>IFERROR(VLOOKUP($B26,' Fridge Tracking'!$A$3:$J$999, 8, FALSE), "")</f>
        <v/>
      </c>
      <c r="I26" s="56" t="str">
        <f t="shared" si="1"/>
        <v/>
      </c>
      <c r="J26" s="59"/>
      <c r="K26" s="57" t="str">
        <f>IFERROR(VLOOKUP($J26,'Router Collection'!B24:M1021, 10, FALSE), "")</f>
        <v/>
      </c>
      <c r="L26" s="57" t="str">
        <f>IFERROR(VLOOKUP($J26,'Router Tracking'!$A$3:$H$1000, 2, FALSE), "")</f>
        <v/>
      </c>
      <c r="M26" s="57" t="str">
        <f>IFERROR(VLOOKUP($J26,'Router Tracking'!$A$3:$H$1000, 3, FALSE), "")</f>
        <v/>
      </c>
      <c r="N26" s="58" t="str">
        <f>IFERROR(VLOOKUP($J26,'Router Tracking'!$A$3:$H$1000, 6, FALSE), "")</f>
        <v/>
      </c>
      <c r="Q26" s="13"/>
    </row>
    <row r="27" spans="1:22">
      <c r="A27" s="38" t="str">
        <f t="shared" si="0"/>
        <v/>
      </c>
      <c r="C27" s="1" t="str">
        <f>IFERROR(VLOOKUP($B27,'Fridge Collection'!B25:L1022, 10, FALSE), "")</f>
        <v/>
      </c>
      <c r="D27" s="1" t="str">
        <f>IFERROR(VLOOKUP($B27,' Fridge Tracking'!$A$3:$J$999, 2, FALSE), "")</f>
        <v/>
      </c>
      <c r="E27" s="1" t="str">
        <f>IFERROR(VLOOKUP($B27,' Fridge Tracking'!$A$3:$J$999, 3, FALSE), "")</f>
        <v/>
      </c>
      <c r="F27" s="1" t="str">
        <f>IFERROR(VLOOKUP($B27,' Fridge Tracking'!$A$3:$J$999, 4, FALSE), "")</f>
        <v/>
      </c>
      <c r="G27" s="1" t="str">
        <f>IFERROR(VLOOKUP($B27,' Fridge Tracking'!$A$3:$J$999, 5, FALSE), "")</f>
        <v/>
      </c>
      <c r="H27" s="13" t="str">
        <f>IFERROR(VLOOKUP($B27,' Fridge Tracking'!$A$3:$J$999, 8, FALSE), "")</f>
        <v/>
      </c>
      <c r="I27" s="56" t="str">
        <f t="shared" si="1"/>
        <v/>
      </c>
      <c r="J27" s="59"/>
      <c r="K27" s="57" t="str">
        <f>IFERROR(VLOOKUP($J27,'Router Collection'!B25:M1022, 10, FALSE), "")</f>
        <v/>
      </c>
      <c r="L27" s="57" t="str">
        <f>IFERROR(VLOOKUP($J27,'Router Tracking'!$A$3:$H$1000, 2, FALSE), "")</f>
        <v/>
      </c>
      <c r="M27" s="57" t="str">
        <f>IFERROR(VLOOKUP($J27,'Router Tracking'!$A$3:$H$1000, 3, FALSE), "")</f>
        <v/>
      </c>
      <c r="N27" s="58" t="str">
        <f>IFERROR(VLOOKUP($J27,'Router Tracking'!$A$3:$H$1000, 6, FALSE), "")</f>
        <v/>
      </c>
      <c r="Q27" s="13"/>
    </row>
    <row r="28" spans="1:22">
      <c r="A28" s="38" t="str">
        <f t="shared" si="0"/>
        <v/>
      </c>
      <c r="C28" s="1" t="str">
        <f>IFERROR(VLOOKUP($B28,'Fridge Collection'!B26:L1023, 10, FALSE), "")</f>
        <v/>
      </c>
      <c r="D28" s="1" t="str">
        <f>IFERROR(VLOOKUP($B28,' Fridge Tracking'!$A$3:$J$999, 2, FALSE), "")</f>
        <v/>
      </c>
      <c r="E28" s="1" t="str">
        <f>IFERROR(VLOOKUP($B28,' Fridge Tracking'!$A$3:$J$999, 3, FALSE), "")</f>
        <v/>
      </c>
      <c r="F28" s="1" t="str">
        <f>IFERROR(VLOOKUP($B28,' Fridge Tracking'!$A$3:$J$999, 4, FALSE), "")</f>
        <v/>
      </c>
      <c r="G28" s="1" t="str">
        <f>IFERROR(VLOOKUP($B28,' Fridge Tracking'!$A$3:$J$999, 5, FALSE), "")</f>
        <v/>
      </c>
      <c r="H28" s="13" t="str">
        <f>IFERROR(VLOOKUP($B28,' Fridge Tracking'!$A$3:$J$999, 8, FALSE), "")</f>
        <v/>
      </c>
      <c r="I28" s="56" t="str">
        <f t="shared" si="1"/>
        <v/>
      </c>
      <c r="J28" s="59"/>
      <c r="K28" s="57" t="str">
        <f>IFERROR(VLOOKUP($J28,'Router Collection'!B26:M1023, 10, FALSE), "")</f>
        <v/>
      </c>
      <c r="L28" s="57" t="str">
        <f>IFERROR(VLOOKUP($J28,'Router Tracking'!$A$3:$H$1000, 2, FALSE), "")</f>
        <v/>
      </c>
      <c r="M28" s="57" t="str">
        <f>IFERROR(VLOOKUP($J28,'Router Tracking'!$A$3:$H$1000, 3, FALSE), "")</f>
        <v/>
      </c>
      <c r="N28" s="58" t="str">
        <f>IFERROR(VLOOKUP($J28,'Router Tracking'!$A$3:$H$1000, 6, FALSE), "")</f>
        <v/>
      </c>
      <c r="Q28" s="13"/>
    </row>
    <row r="29" spans="1:22">
      <c r="A29" s="38" t="str">
        <f t="shared" si="0"/>
        <v/>
      </c>
      <c r="C29" s="1" t="str">
        <f>IFERROR(VLOOKUP($B29,'Fridge Collection'!B27:L1024, 10, FALSE), "")</f>
        <v/>
      </c>
      <c r="D29" s="1" t="str">
        <f>IFERROR(VLOOKUP($B29,' Fridge Tracking'!$A$3:$J$999, 2, FALSE), "")</f>
        <v/>
      </c>
      <c r="E29" s="1" t="str">
        <f>IFERROR(VLOOKUP($B29,' Fridge Tracking'!$A$3:$J$999, 3, FALSE), "")</f>
        <v/>
      </c>
      <c r="F29" s="1" t="str">
        <f>IFERROR(VLOOKUP($B29,' Fridge Tracking'!$A$3:$J$999, 4, FALSE), "")</f>
        <v/>
      </c>
      <c r="G29" s="1" t="str">
        <f>IFERROR(VLOOKUP($B29,' Fridge Tracking'!$A$3:$J$999, 5, FALSE), "")</f>
        <v/>
      </c>
      <c r="H29" s="13" t="str">
        <f>IFERROR(VLOOKUP($B29,' Fridge Tracking'!$A$3:$J$999, 8, FALSE), "")</f>
        <v/>
      </c>
      <c r="I29" s="56" t="str">
        <f t="shared" si="1"/>
        <v/>
      </c>
      <c r="J29" s="59"/>
      <c r="K29" s="57" t="str">
        <f>IFERROR(VLOOKUP($J29,'Router Collection'!B27:M1024, 10, FALSE), "")</f>
        <v/>
      </c>
      <c r="L29" s="57" t="str">
        <f>IFERROR(VLOOKUP($J29,'Router Tracking'!$A$3:$H$1000, 2, FALSE), "")</f>
        <v/>
      </c>
      <c r="M29" s="57" t="str">
        <f>IFERROR(VLOOKUP($J29,'Router Tracking'!$A$3:$H$1000, 3, FALSE), "")</f>
        <v/>
      </c>
      <c r="N29" s="58" t="str">
        <f>IFERROR(VLOOKUP($J29,'Router Tracking'!$A$3:$H$1000, 6, FALSE), "")</f>
        <v/>
      </c>
      <c r="Q29" s="13"/>
    </row>
    <row r="30" spans="1:22">
      <c r="A30" s="38" t="str">
        <f t="shared" si="0"/>
        <v/>
      </c>
      <c r="C30" s="1" t="str">
        <f>IFERROR(VLOOKUP($B30,'Fridge Collection'!B28:L1025, 10, FALSE), "")</f>
        <v/>
      </c>
      <c r="D30" s="1" t="str">
        <f>IFERROR(VLOOKUP($B30,' Fridge Tracking'!$A$3:$J$999, 2, FALSE), "")</f>
        <v/>
      </c>
      <c r="E30" s="1" t="str">
        <f>IFERROR(VLOOKUP($B30,' Fridge Tracking'!$A$3:$J$999, 3, FALSE), "")</f>
        <v/>
      </c>
      <c r="F30" s="1" t="str">
        <f>IFERROR(VLOOKUP($B30,' Fridge Tracking'!$A$3:$J$999, 4, FALSE), "")</f>
        <v/>
      </c>
      <c r="G30" s="1" t="str">
        <f>IFERROR(VLOOKUP($B30,' Fridge Tracking'!$A$3:$J$999, 5, FALSE), "")</f>
        <v/>
      </c>
      <c r="H30" s="13" t="str">
        <f>IFERROR(VLOOKUP($B30,' Fridge Tracking'!$A$3:$J$999, 8, FALSE), "")</f>
        <v/>
      </c>
      <c r="I30" s="56" t="str">
        <f t="shared" si="1"/>
        <v/>
      </c>
      <c r="J30" s="59"/>
      <c r="K30" s="57" t="str">
        <f>IFERROR(VLOOKUP($J30,'Router Collection'!B28:M1025, 10, FALSE), "")</f>
        <v/>
      </c>
      <c r="L30" s="57" t="str">
        <f>IFERROR(VLOOKUP($J30,'Router Tracking'!$A$3:$H$1000, 2, FALSE), "")</f>
        <v/>
      </c>
      <c r="M30" s="57" t="str">
        <f>IFERROR(VLOOKUP($J30,'Router Tracking'!$A$3:$H$1000, 3, FALSE), "")</f>
        <v/>
      </c>
      <c r="N30" s="58" t="str">
        <f>IFERROR(VLOOKUP($J30,'Router Tracking'!$A$3:$H$1000, 6, FALSE), "")</f>
        <v/>
      </c>
      <c r="Q30" s="13"/>
    </row>
    <row r="31" spans="1:22">
      <c r="A31" s="38" t="str">
        <f t="shared" si="0"/>
        <v/>
      </c>
      <c r="C31" s="1" t="str">
        <f>IFERROR(VLOOKUP($B31,'Fridge Collection'!B29:L1026, 10, FALSE), "")</f>
        <v/>
      </c>
      <c r="D31" s="1" t="str">
        <f>IFERROR(VLOOKUP($B31,' Fridge Tracking'!$A$3:$J$999, 2, FALSE), "")</f>
        <v/>
      </c>
      <c r="E31" s="1" t="str">
        <f>IFERROR(VLOOKUP($B31,' Fridge Tracking'!$A$3:$J$999, 3, FALSE), "")</f>
        <v/>
      </c>
      <c r="F31" s="1" t="str">
        <f>IFERROR(VLOOKUP($B31,' Fridge Tracking'!$A$3:$J$999, 4, FALSE), "")</f>
        <v/>
      </c>
      <c r="G31" s="1" t="str">
        <f>IFERROR(VLOOKUP($B31,' Fridge Tracking'!$A$3:$J$999, 5, FALSE), "")</f>
        <v/>
      </c>
      <c r="H31" s="13" t="str">
        <f>IFERROR(VLOOKUP($B31,' Fridge Tracking'!$A$3:$J$999, 8, FALSE), "")</f>
        <v/>
      </c>
      <c r="I31" s="56" t="str">
        <f t="shared" si="1"/>
        <v/>
      </c>
      <c r="J31" s="59"/>
      <c r="K31" s="57" t="str">
        <f>IFERROR(VLOOKUP($J31,'Router Collection'!B29:M1026, 10, FALSE), "")</f>
        <v/>
      </c>
      <c r="L31" s="57" t="str">
        <f>IFERROR(VLOOKUP($J31,'Router Tracking'!$A$3:$H$1000, 2, FALSE), "")</f>
        <v/>
      </c>
      <c r="M31" s="57" t="str">
        <f>IFERROR(VLOOKUP($J31,'Router Tracking'!$A$3:$H$1000, 3, FALSE), "")</f>
        <v/>
      </c>
      <c r="N31" s="58" t="str">
        <f>IFERROR(VLOOKUP($J31,'Router Tracking'!$A$3:$H$1000, 6, FALSE), "")</f>
        <v/>
      </c>
      <c r="Q31" s="13"/>
    </row>
    <row r="32" spans="1:22">
      <c r="A32" s="38" t="str">
        <f t="shared" si="0"/>
        <v/>
      </c>
      <c r="C32" s="1" t="str">
        <f>IFERROR(VLOOKUP($B32,'Fridge Collection'!B30:L1027, 10, FALSE), "")</f>
        <v/>
      </c>
      <c r="D32" s="1" t="str">
        <f>IFERROR(VLOOKUP($B32,' Fridge Tracking'!$A$3:$J$999, 2, FALSE), "")</f>
        <v/>
      </c>
      <c r="E32" s="1" t="str">
        <f>IFERROR(VLOOKUP($B32,' Fridge Tracking'!$A$3:$J$999, 3, FALSE), "")</f>
        <v/>
      </c>
      <c r="F32" s="1" t="str">
        <f>IFERROR(VLOOKUP($B32,' Fridge Tracking'!$A$3:$J$999, 4, FALSE), "")</f>
        <v/>
      </c>
      <c r="G32" s="1" t="str">
        <f>IFERROR(VLOOKUP($B32,' Fridge Tracking'!$A$3:$J$999, 5, FALSE), "")</f>
        <v/>
      </c>
      <c r="H32" s="13" t="str">
        <f>IFERROR(VLOOKUP($B32,' Fridge Tracking'!$A$3:$J$999, 8, FALSE), "")</f>
        <v/>
      </c>
      <c r="I32" s="56" t="str">
        <f t="shared" si="1"/>
        <v/>
      </c>
      <c r="J32" s="59"/>
      <c r="K32" s="57" t="str">
        <f>IFERROR(VLOOKUP($J32,'Router Collection'!B30:M1027, 10, FALSE), "")</f>
        <v/>
      </c>
      <c r="L32" s="57" t="str">
        <f>IFERROR(VLOOKUP($J32,'Router Tracking'!$A$3:$H$1000, 2, FALSE), "")</f>
        <v/>
      </c>
      <c r="M32" s="57" t="str">
        <f>IFERROR(VLOOKUP($J32,'Router Tracking'!$A$3:$H$1000, 3, FALSE), "")</f>
        <v/>
      </c>
      <c r="N32" s="58" t="str">
        <f>IFERROR(VLOOKUP($J32,'Router Tracking'!$A$3:$H$1000, 6, FALSE), "")</f>
        <v/>
      </c>
      <c r="Q32" s="13"/>
    </row>
    <row r="33" spans="1:17">
      <c r="A33" s="38" t="str">
        <f t="shared" si="0"/>
        <v/>
      </c>
      <c r="C33" s="1" t="str">
        <f>IFERROR(VLOOKUP($B33,'Fridge Collection'!B31:L1028, 10, FALSE), "")</f>
        <v/>
      </c>
      <c r="D33" s="1" t="str">
        <f>IFERROR(VLOOKUP($B33,' Fridge Tracking'!$A$3:$J$999, 2, FALSE), "")</f>
        <v/>
      </c>
      <c r="E33" s="1" t="str">
        <f>IFERROR(VLOOKUP($B33,' Fridge Tracking'!$A$3:$J$999, 3, FALSE), "")</f>
        <v/>
      </c>
      <c r="F33" s="1" t="str">
        <f>IFERROR(VLOOKUP($B33,' Fridge Tracking'!$A$3:$J$999, 4, FALSE), "")</f>
        <v/>
      </c>
      <c r="G33" s="1" t="str">
        <f>IFERROR(VLOOKUP($B33,' Fridge Tracking'!$A$3:$J$999, 5, FALSE), "")</f>
        <v/>
      </c>
      <c r="H33" s="13" t="str">
        <f>IFERROR(VLOOKUP($B33,' Fridge Tracking'!$A$3:$J$999, 8, FALSE), "")</f>
        <v/>
      </c>
      <c r="I33" s="56" t="str">
        <f t="shared" si="1"/>
        <v/>
      </c>
      <c r="J33" s="59"/>
      <c r="K33" s="57" t="str">
        <f>IFERROR(VLOOKUP($J33,'Router Collection'!B31:M1028, 10, FALSE), "")</f>
        <v/>
      </c>
      <c r="L33" s="57" t="str">
        <f>IFERROR(VLOOKUP($J33,'Router Tracking'!$A$3:$H$1000, 2, FALSE), "")</f>
        <v/>
      </c>
      <c r="M33" s="57" t="str">
        <f>IFERROR(VLOOKUP($J33,'Router Tracking'!$A$3:$H$1000, 3, FALSE), "")</f>
        <v/>
      </c>
      <c r="N33" s="58" t="str">
        <f>IFERROR(VLOOKUP($J33,'Router Tracking'!$A$3:$H$1000, 6, FALSE), "")</f>
        <v/>
      </c>
      <c r="Q33" s="13"/>
    </row>
    <row r="34" spans="1:17">
      <c r="A34" s="38" t="str">
        <f t="shared" si="0"/>
        <v/>
      </c>
      <c r="C34" s="1" t="str">
        <f>IFERROR(VLOOKUP($B34,'Fridge Collection'!B32:L1029, 10, FALSE), "")</f>
        <v/>
      </c>
      <c r="D34" s="1" t="str">
        <f>IFERROR(VLOOKUP($B34,' Fridge Tracking'!$A$3:$J$999, 2, FALSE), "")</f>
        <v/>
      </c>
      <c r="E34" s="1" t="str">
        <f>IFERROR(VLOOKUP($B34,' Fridge Tracking'!$A$3:$J$999, 3, FALSE), "")</f>
        <v/>
      </c>
      <c r="F34" s="1" t="str">
        <f>IFERROR(VLOOKUP($B34,' Fridge Tracking'!$A$3:$J$999, 4, FALSE), "")</f>
        <v/>
      </c>
      <c r="G34" s="1" t="str">
        <f>IFERROR(VLOOKUP($B34,' Fridge Tracking'!$A$3:$J$999, 5, FALSE), "")</f>
        <v/>
      </c>
      <c r="H34" s="13" t="str">
        <f>IFERROR(VLOOKUP($B34,' Fridge Tracking'!$A$3:$J$999, 8, FALSE), "")</f>
        <v/>
      </c>
      <c r="I34" s="56" t="str">
        <f t="shared" si="1"/>
        <v/>
      </c>
      <c r="J34" s="59"/>
      <c r="K34" s="57" t="str">
        <f>IFERROR(VLOOKUP($J34,'Router Collection'!B32:M1029, 10, FALSE), "")</f>
        <v/>
      </c>
      <c r="L34" s="57" t="str">
        <f>IFERROR(VLOOKUP($J34,'Router Tracking'!$A$3:$H$1000, 2, FALSE), "")</f>
        <v/>
      </c>
      <c r="M34" s="57" t="str">
        <f>IFERROR(VLOOKUP($J34,'Router Tracking'!$A$3:$H$1000, 3, FALSE), "")</f>
        <v/>
      </c>
      <c r="N34" s="58" t="str">
        <f>IFERROR(VLOOKUP($J34,'Router Tracking'!$A$3:$H$1000, 6, FALSE), "")</f>
        <v/>
      </c>
      <c r="Q34" s="13"/>
    </row>
    <row r="35" spans="1:17">
      <c r="A35" s="38" t="str">
        <f t="shared" si="0"/>
        <v/>
      </c>
      <c r="C35" s="1" t="str">
        <f>IFERROR(VLOOKUP($B35,'Fridge Collection'!B33:L1030, 10, FALSE), "")</f>
        <v/>
      </c>
      <c r="D35" s="1" t="str">
        <f>IFERROR(VLOOKUP($B35,' Fridge Tracking'!$A$3:$J$999, 2, FALSE), "")</f>
        <v/>
      </c>
      <c r="E35" s="1" t="str">
        <f>IFERROR(VLOOKUP($B35,' Fridge Tracking'!$A$3:$J$999, 3, FALSE), "")</f>
        <v/>
      </c>
      <c r="F35" s="1" t="str">
        <f>IFERROR(VLOOKUP($B35,' Fridge Tracking'!$A$3:$J$999, 4, FALSE), "")</f>
        <v/>
      </c>
      <c r="G35" s="1" t="str">
        <f>IFERROR(VLOOKUP($B35,' Fridge Tracking'!$A$3:$J$999, 5, FALSE), "")</f>
        <v/>
      </c>
      <c r="H35" s="13" t="str">
        <f>IFERROR(VLOOKUP($B35,' Fridge Tracking'!$A$3:$J$999, 8, FALSE), "")</f>
        <v/>
      </c>
      <c r="I35" s="56" t="str">
        <f t="shared" si="1"/>
        <v/>
      </c>
      <c r="J35" s="59"/>
      <c r="K35" s="57" t="str">
        <f>IFERROR(VLOOKUP($J35,'Router Collection'!B33:M1030, 10, FALSE), "")</f>
        <v/>
      </c>
      <c r="L35" s="57" t="str">
        <f>IFERROR(VLOOKUP($J35,'Router Tracking'!$A$3:$H$1000, 2, FALSE), "")</f>
        <v/>
      </c>
      <c r="M35" s="57" t="str">
        <f>IFERROR(VLOOKUP($J35,'Router Tracking'!$A$3:$H$1000, 3, FALSE), "")</f>
        <v/>
      </c>
      <c r="N35" s="58" t="str">
        <f>IFERROR(VLOOKUP($J35,'Router Tracking'!$A$3:$H$1000, 6, FALSE), "")</f>
        <v/>
      </c>
      <c r="Q35" s="13"/>
    </row>
    <row r="36" spans="1:17">
      <c r="A36" s="38" t="str">
        <f t="shared" si="0"/>
        <v/>
      </c>
      <c r="C36" s="1" t="str">
        <f>IFERROR(VLOOKUP($B36,'Fridge Collection'!B34:L1031, 10, FALSE), "")</f>
        <v/>
      </c>
      <c r="D36" s="1" t="str">
        <f>IFERROR(VLOOKUP($B36,' Fridge Tracking'!$A$3:$J$999, 2, FALSE), "")</f>
        <v/>
      </c>
      <c r="E36" s="1" t="str">
        <f>IFERROR(VLOOKUP($B36,' Fridge Tracking'!$A$3:$J$999, 3, FALSE), "")</f>
        <v/>
      </c>
      <c r="F36" s="1" t="str">
        <f>IFERROR(VLOOKUP($B36,' Fridge Tracking'!$A$3:$J$999, 4, FALSE), "")</f>
        <v/>
      </c>
      <c r="G36" s="1" t="str">
        <f>IFERROR(VLOOKUP($B36,' Fridge Tracking'!$A$3:$J$999, 5, FALSE), "")</f>
        <v/>
      </c>
      <c r="H36" s="13" t="str">
        <f>IFERROR(VLOOKUP($B36,' Fridge Tracking'!$A$3:$J$999, 8, FALSE), "")</f>
        <v/>
      </c>
      <c r="I36" s="56" t="str">
        <f t="shared" si="1"/>
        <v/>
      </c>
      <c r="J36" s="59"/>
      <c r="K36" s="57" t="str">
        <f>IFERROR(VLOOKUP($J36,'Router Collection'!B34:M1031, 10, FALSE), "")</f>
        <v/>
      </c>
      <c r="L36" s="57" t="str">
        <f>IFERROR(VLOOKUP($J36,'Router Tracking'!$A$3:$H$1000, 2, FALSE), "")</f>
        <v/>
      </c>
      <c r="M36" s="57" t="str">
        <f>IFERROR(VLOOKUP($J36,'Router Tracking'!$A$3:$H$1000, 3, FALSE), "")</f>
        <v/>
      </c>
      <c r="N36" s="58" t="str">
        <f>IFERROR(VLOOKUP($J36,'Router Tracking'!$A$3:$H$1000, 6, FALSE), "")</f>
        <v/>
      </c>
      <c r="Q36" s="13"/>
    </row>
    <row r="37" spans="1:17">
      <c r="A37" s="38" t="str">
        <f t="shared" si="0"/>
        <v/>
      </c>
      <c r="C37" s="1" t="str">
        <f>IFERROR(VLOOKUP($B37,'Fridge Collection'!B35:L1032, 10, FALSE), "")</f>
        <v/>
      </c>
      <c r="D37" s="1" t="str">
        <f>IFERROR(VLOOKUP($B37,' Fridge Tracking'!$A$3:$J$999, 2, FALSE), "")</f>
        <v/>
      </c>
      <c r="E37" s="1" t="str">
        <f>IFERROR(VLOOKUP($B37,' Fridge Tracking'!$A$3:$J$999, 3, FALSE), "")</f>
        <v/>
      </c>
      <c r="F37" s="1" t="str">
        <f>IFERROR(VLOOKUP($B37,' Fridge Tracking'!$A$3:$J$999, 4, FALSE), "")</f>
        <v/>
      </c>
      <c r="G37" s="1" t="str">
        <f>IFERROR(VLOOKUP($B37,' Fridge Tracking'!$A$3:$J$999, 5, FALSE), "")</f>
        <v/>
      </c>
      <c r="H37" s="13" t="str">
        <f>IFERROR(VLOOKUP($B37,' Fridge Tracking'!$A$3:$J$999, 8, FALSE), "")</f>
        <v/>
      </c>
      <c r="I37" s="56" t="str">
        <f t="shared" si="1"/>
        <v/>
      </c>
      <c r="J37" s="59"/>
      <c r="K37" s="57" t="str">
        <f>IFERROR(VLOOKUP($J37,'Router Collection'!B35:M1032, 10, FALSE), "")</f>
        <v/>
      </c>
      <c r="L37" s="57" t="str">
        <f>IFERROR(VLOOKUP($J37,'Router Tracking'!$A$3:$H$1000, 2, FALSE), "")</f>
        <v/>
      </c>
      <c r="M37" s="57" t="str">
        <f>IFERROR(VLOOKUP($J37,'Router Tracking'!$A$3:$H$1000, 3, FALSE), "")</f>
        <v/>
      </c>
      <c r="N37" s="58" t="str">
        <f>IFERROR(VLOOKUP($J37,'Router Tracking'!$A$3:$H$1000, 6, FALSE), "")</f>
        <v/>
      </c>
      <c r="Q37" s="13"/>
    </row>
    <row r="38" spans="1:17">
      <c r="A38" s="38" t="str">
        <f t="shared" si="0"/>
        <v/>
      </c>
      <c r="C38" s="1" t="str">
        <f>IFERROR(VLOOKUP($B38,'Fridge Collection'!B36:L1033, 10, FALSE), "")</f>
        <v/>
      </c>
      <c r="D38" s="1" t="str">
        <f>IFERROR(VLOOKUP($B38,' Fridge Tracking'!$A$3:$J$999, 2, FALSE), "")</f>
        <v/>
      </c>
      <c r="E38" s="1" t="str">
        <f>IFERROR(VLOOKUP($B38,' Fridge Tracking'!$A$3:$J$999, 3, FALSE), "")</f>
        <v/>
      </c>
      <c r="F38" s="1" t="str">
        <f>IFERROR(VLOOKUP($B38,' Fridge Tracking'!$A$3:$J$999, 4, FALSE), "")</f>
        <v/>
      </c>
      <c r="G38" s="1" t="str">
        <f>IFERROR(VLOOKUP($B38,' Fridge Tracking'!$A$3:$J$999, 5, FALSE), "")</f>
        <v/>
      </c>
      <c r="H38" s="13" t="str">
        <f>IFERROR(VLOOKUP($B38,' Fridge Tracking'!$A$3:$J$999, 8, FALSE), "")</f>
        <v/>
      </c>
      <c r="I38" s="56" t="str">
        <f t="shared" si="1"/>
        <v/>
      </c>
      <c r="J38" s="59"/>
      <c r="K38" s="57" t="str">
        <f>IFERROR(VLOOKUP($J38,'Router Collection'!B36:M1033, 10, FALSE), "")</f>
        <v/>
      </c>
      <c r="L38" s="57" t="str">
        <f>IFERROR(VLOOKUP($J38,'Router Tracking'!$A$3:$H$1000, 2, FALSE), "")</f>
        <v/>
      </c>
      <c r="M38" s="57" t="str">
        <f>IFERROR(VLOOKUP($J38,'Router Tracking'!$A$3:$H$1000, 3, FALSE), "")</f>
        <v/>
      </c>
      <c r="N38" s="58" t="str">
        <f>IFERROR(VLOOKUP($J38,'Router Tracking'!$A$3:$H$1000, 6, FALSE), "")</f>
        <v/>
      </c>
      <c r="Q38" s="13"/>
    </row>
    <row r="39" spans="1:17">
      <c r="A39" s="38" t="str">
        <f t="shared" si="0"/>
        <v/>
      </c>
      <c r="C39" s="1" t="str">
        <f>IFERROR(VLOOKUP($B39,'Fridge Collection'!B37:L1034, 10, FALSE), "")</f>
        <v/>
      </c>
      <c r="D39" s="1" t="str">
        <f>IFERROR(VLOOKUP($B39,' Fridge Tracking'!$A$3:$J$999, 2, FALSE), "")</f>
        <v/>
      </c>
      <c r="E39" s="1" t="str">
        <f>IFERROR(VLOOKUP($B39,' Fridge Tracking'!$A$3:$J$999, 3, FALSE), "")</f>
        <v/>
      </c>
      <c r="F39" s="1" t="str">
        <f>IFERROR(VLOOKUP($B39,' Fridge Tracking'!$A$3:$J$999, 4, FALSE), "")</f>
        <v/>
      </c>
      <c r="G39" s="1" t="str">
        <f>IFERROR(VLOOKUP($B39,' Fridge Tracking'!$A$3:$J$999, 5, FALSE), "")</f>
        <v/>
      </c>
      <c r="H39" s="13" t="str">
        <f>IFERROR(VLOOKUP($B39,' Fridge Tracking'!$A$3:$J$999, 8, FALSE), "")</f>
        <v/>
      </c>
      <c r="I39" s="56" t="str">
        <f t="shared" si="1"/>
        <v/>
      </c>
      <c r="J39" s="59"/>
      <c r="K39" s="57" t="str">
        <f>IFERROR(VLOOKUP($J39,'Router Collection'!B37:M1034, 10, FALSE), "")</f>
        <v/>
      </c>
      <c r="L39" s="57" t="str">
        <f>IFERROR(VLOOKUP($J39,'Router Tracking'!$A$3:$H$1000, 2, FALSE), "")</f>
        <v/>
      </c>
      <c r="M39" s="57" t="str">
        <f>IFERROR(VLOOKUP($J39,'Router Tracking'!$A$3:$H$1000, 3, FALSE), "")</f>
        <v/>
      </c>
      <c r="N39" s="58" t="str">
        <f>IFERROR(VLOOKUP($J39,'Router Tracking'!$A$3:$H$1000, 6, FALSE), "")</f>
        <v/>
      </c>
      <c r="Q39" s="13"/>
    </row>
    <row r="40" spans="1:17">
      <c r="A40" s="38" t="str">
        <f t="shared" si="0"/>
        <v/>
      </c>
      <c r="C40" s="1" t="str">
        <f>IFERROR(VLOOKUP($B40,'Fridge Collection'!B38:L1035, 10, FALSE), "")</f>
        <v/>
      </c>
      <c r="D40" s="1" t="str">
        <f>IFERROR(VLOOKUP($B40,' Fridge Tracking'!$A$3:$J$999, 2, FALSE), "")</f>
        <v/>
      </c>
      <c r="E40" s="1" t="str">
        <f>IFERROR(VLOOKUP($B40,' Fridge Tracking'!$A$3:$J$999, 3, FALSE), "")</f>
        <v/>
      </c>
      <c r="F40" s="1" t="str">
        <f>IFERROR(VLOOKUP($B40,' Fridge Tracking'!$A$3:$J$999, 4, FALSE), "")</f>
        <v/>
      </c>
      <c r="G40" s="1" t="str">
        <f>IFERROR(VLOOKUP($B40,' Fridge Tracking'!$A$3:$J$999, 5, FALSE), "")</f>
        <v/>
      </c>
      <c r="H40" s="13" t="str">
        <f>IFERROR(VLOOKUP($B40,' Fridge Tracking'!$A$3:$J$999, 8, FALSE), "")</f>
        <v/>
      </c>
      <c r="I40" s="56" t="str">
        <f t="shared" si="1"/>
        <v/>
      </c>
      <c r="J40" s="59"/>
      <c r="K40" s="57" t="str">
        <f>IFERROR(VLOOKUP($J40,'Router Collection'!B38:M1035, 10, FALSE), "")</f>
        <v/>
      </c>
      <c r="L40" s="57" t="str">
        <f>IFERROR(VLOOKUP($J40,'Router Tracking'!$A$3:$H$1000, 2, FALSE), "")</f>
        <v/>
      </c>
      <c r="M40" s="57" t="str">
        <f>IFERROR(VLOOKUP($J40,'Router Tracking'!$A$3:$H$1000, 3, FALSE), "")</f>
        <v/>
      </c>
      <c r="N40" s="58" t="str">
        <f>IFERROR(VLOOKUP($J40,'Router Tracking'!$A$3:$H$1000, 6, FALSE), "")</f>
        <v/>
      </c>
      <c r="Q40" s="13"/>
    </row>
    <row r="41" spans="1:17">
      <c r="A41" s="38" t="str">
        <f t="shared" si="0"/>
        <v/>
      </c>
      <c r="C41" s="1" t="str">
        <f>IFERROR(VLOOKUP($B41,'Fridge Collection'!B39:L1036, 10, FALSE), "")</f>
        <v/>
      </c>
      <c r="D41" s="1" t="str">
        <f>IFERROR(VLOOKUP($B41,' Fridge Tracking'!$A$3:$J$999, 2, FALSE), "")</f>
        <v/>
      </c>
      <c r="E41" s="1" t="str">
        <f>IFERROR(VLOOKUP($B41,' Fridge Tracking'!$A$3:$J$999, 3, FALSE), "")</f>
        <v/>
      </c>
      <c r="F41" s="1" t="str">
        <f>IFERROR(VLOOKUP($B41,' Fridge Tracking'!$A$3:$J$999, 4, FALSE), "")</f>
        <v/>
      </c>
      <c r="G41" s="1" t="str">
        <f>IFERROR(VLOOKUP($B41,' Fridge Tracking'!$A$3:$J$999, 5, FALSE), "")</f>
        <v/>
      </c>
      <c r="H41" s="13" t="str">
        <f>IFERROR(VLOOKUP($B41,' Fridge Tracking'!$A$3:$J$999, 8, FALSE), "")</f>
        <v/>
      </c>
      <c r="I41" s="56" t="str">
        <f t="shared" si="1"/>
        <v/>
      </c>
      <c r="J41" s="59"/>
      <c r="K41" s="57" t="str">
        <f>IFERROR(VLOOKUP($J41,'Router Collection'!B39:M1036, 10, FALSE), "")</f>
        <v/>
      </c>
      <c r="L41" s="57" t="str">
        <f>IFERROR(VLOOKUP($J41,'Router Tracking'!$A$3:$H$1000, 2, FALSE), "")</f>
        <v/>
      </c>
      <c r="M41" s="57" t="str">
        <f>IFERROR(VLOOKUP($J41,'Router Tracking'!$A$3:$H$1000, 3, FALSE), "")</f>
        <v/>
      </c>
      <c r="N41" s="58" t="str">
        <f>IFERROR(VLOOKUP($J41,'Router Tracking'!$A$3:$H$1000, 6, FALSE), "")</f>
        <v/>
      </c>
      <c r="Q41" s="13"/>
    </row>
    <row r="42" spans="1:17">
      <c r="A42" s="38" t="str">
        <f t="shared" si="0"/>
        <v/>
      </c>
      <c r="C42" s="1" t="str">
        <f>IFERROR(VLOOKUP($B42,'Fridge Collection'!B40:L1037, 10, FALSE), "")</f>
        <v/>
      </c>
      <c r="D42" s="1" t="str">
        <f>IFERROR(VLOOKUP($B42,' Fridge Tracking'!$A$3:$J$999, 2, FALSE), "")</f>
        <v/>
      </c>
      <c r="E42" s="1" t="str">
        <f>IFERROR(VLOOKUP($B42,' Fridge Tracking'!$A$3:$J$999, 3, FALSE), "")</f>
        <v/>
      </c>
      <c r="F42" s="1" t="str">
        <f>IFERROR(VLOOKUP($B42,' Fridge Tracking'!$A$3:$J$999, 4, FALSE), "")</f>
        <v/>
      </c>
      <c r="G42" s="1" t="str">
        <f>IFERROR(VLOOKUP($B42,' Fridge Tracking'!$A$3:$J$999, 5, FALSE), "")</f>
        <v/>
      </c>
      <c r="H42" s="13" t="str">
        <f>IFERROR(VLOOKUP($B42,' Fridge Tracking'!$A$3:$J$999, 8, FALSE), "")</f>
        <v/>
      </c>
      <c r="I42" s="56" t="str">
        <f t="shared" si="1"/>
        <v/>
      </c>
      <c r="J42" s="59"/>
      <c r="K42" s="57" t="str">
        <f>IFERROR(VLOOKUP($J42,'Router Collection'!B40:M1037, 10, FALSE), "")</f>
        <v/>
      </c>
      <c r="L42" s="57" t="str">
        <f>IFERROR(VLOOKUP($J42,'Router Tracking'!$A$3:$H$1000, 2, FALSE), "")</f>
        <v/>
      </c>
      <c r="M42" s="57" t="str">
        <f>IFERROR(VLOOKUP($J42,'Router Tracking'!$A$3:$H$1000, 3, FALSE), "")</f>
        <v/>
      </c>
      <c r="N42" s="58" t="str">
        <f>IFERROR(VLOOKUP($J42,'Router Tracking'!$A$3:$H$1000, 6, FALSE), "")</f>
        <v/>
      </c>
      <c r="Q42" s="13"/>
    </row>
    <row r="43" spans="1:17">
      <c r="A43" s="38" t="str">
        <f t="shared" si="0"/>
        <v/>
      </c>
      <c r="C43" s="1" t="str">
        <f>IFERROR(VLOOKUP($B43,'Fridge Collection'!B41:L1038, 10, FALSE), "")</f>
        <v/>
      </c>
      <c r="D43" s="1" t="str">
        <f>IFERROR(VLOOKUP($B43,' Fridge Tracking'!$A$3:$J$999, 2, FALSE), "")</f>
        <v/>
      </c>
      <c r="E43" s="1" t="str">
        <f>IFERROR(VLOOKUP($B43,' Fridge Tracking'!$A$3:$J$999, 3, FALSE), "")</f>
        <v/>
      </c>
      <c r="F43" s="1" t="str">
        <f>IFERROR(VLOOKUP($B43,' Fridge Tracking'!$A$3:$J$999, 4, FALSE), "")</f>
        <v/>
      </c>
      <c r="G43" s="1" t="str">
        <f>IFERROR(VLOOKUP($B43,' Fridge Tracking'!$A$3:$J$999, 5, FALSE), "")</f>
        <v/>
      </c>
      <c r="H43" s="13" t="str">
        <f>IFERROR(VLOOKUP($B43,' Fridge Tracking'!$A$3:$J$999, 8, FALSE), "")</f>
        <v/>
      </c>
      <c r="I43" s="56" t="str">
        <f t="shared" si="1"/>
        <v/>
      </c>
      <c r="J43" s="59"/>
      <c r="K43" s="57" t="str">
        <f>IFERROR(VLOOKUP($J43,'Router Collection'!B41:M1038, 10, FALSE), "")</f>
        <v/>
      </c>
      <c r="L43" s="57" t="str">
        <f>IFERROR(VLOOKUP($J43,'Router Tracking'!$A$3:$H$1000, 2, FALSE), "")</f>
        <v/>
      </c>
      <c r="M43" s="57" t="str">
        <f>IFERROR(VLOOKUP($J43,'Router Tracking'!$A$3:$H$1000, 3, FALSE), "")</f>
        <v/>
      </c>
      <c r="N43" s="58" t="str">
        <f>IFERROR(VLOOKUP($J43,'Router Tracking'!$A$3:$H$1000, 6, FALSE), "")</f>
        <v/>
      </c>
      <c r="Q43" s="13"/>
    </row>
    <row r="44" spans="1:17">
      <c r="A44" s="38" t="str">
        <f t="shared" si="0"/>
        <v/>
      </c>
      <c r="C44" s="1" t="str">
        <f>IFERROR(VLOOKUP($B44,'Fridge Collection'!B42:L1039, 10, FALSE), "")</f>
        <v/>
      </c>
      <c r="D44" s="1" t="str">
        <f>IFERROR(VLOOKUP($B44,' Fridge Tracking'!$A$3:$J$999, 2, FALSE), "")</f>
        <v/>
      </c>
      <c r="E44" s="1" t="str">
        <f>IFERROR(VLOOKUP($B44,' Fridge Tracking'!$A$3:$J$999, 3, FALSE), "")</f>
        <v/>
      </c>
      <c r="F44" s="1" t="str">
        <f>IFERROR(VLOOKUP($B44,' Fridge Tracking'!$A$3:$J$999, 4, FALSE), "")</f>
        <v/>
      </c>
      <c r="G44" s="1" t="str">
        <f>IFERROR(VLOOKUP($B44,' Fridge Tracking'!$A$3:$J$999, 5, FALSE), "")</f>
        <v/>
      </c>
      <c r="H44" s="13" t="str">
        <f>IFERROR(VLOOKUP($B44,' Fridge Tracking'!$A$3:$J$999, 8, FALSE), "")</f>
        <v/>
      </c>
      <c r="I44" s="56" t="str">
        <f t="shared" si="1"/>
        <v/>
      </c>
      <c r="J44" s="59"/>
      <c r="K44" s="57" t="str">
        <f>IFERROR(VLOOKUP($J44,'Router Collection'!B42:M1039, 10, FALSE), "")</f>
        <v/>
      </c>
      <c r="L44" s="57" t="str">
        <f>IFERROR(VLOOKUP($J44,'Router Tracking'!$A$3:$H$1000, 2, FALSE), "")</f>
        <v/>
      </c>
      <c r="M44" s="57" t="str">
        <f>IFERROR(VLOOKUP($J44,'Router Tracking'!$A$3:$H$1000, 3, FALSE), "")</f>
        <v/>
      </c>
      <c r="N44" s="58" t="str">
        <f>IFERROR(VLOOKUP($J44,'Router Tracking'!$A$3:$H$1000, 6, FALSE), "")</f>
        <v/>
      </c>
      <c r="Q44" s="13"/>
    </row>
    <row r="45" spans="1:17">
      <c r="A45" s="38" t="str">
        <f t="shared" si="0"/>
        <v/>
      </c>
      <c r="C45" s="1" t="str">
        <f>IFERROR(VLOOKUP($B45,'Fridge Collection'!B43:L1040, 10, FALSE), "")</f>
        <v/>
      </c>
      <c r="D45" s="1" t="str">
        <f>IFERROR(VLOOKUP($B45,' Fridge Tracking'!$A$3:$J$999, 2, FALSE), "")</f>
        <v/>
      </c>
      <c r="E45" s="1" t="str">
        <f>IFERROR(VLOOKUP($B45,' Fridge Tracking'!$A$3:$J$999, 3, FALSE), "")</f>
        <v/>
      </c>
      <c r="F45" s="1" t="str">
        <f>IFERROR(VLOOKUP($B45,' Fridge Tracking'!$A$3:$J$999, 4, FALSE), "")</f>
        <v/>
      </c>
      <c r="G45" s="1" t="str">
        <f>IFERROR(VLOOKUP($B45,' Fridge Tracking'!$A$3:$J$999, 5, FALSE), "")</f>
        <v/>
      </c>
      <c r="H45" s="13" t="str">
        <f>IFERROR(VLOOKUP($B45,' Fridge Tracking'!$A$3:$J$999, 8, FALSE), "")</f>
        <v/>
      </c>
      <c r="I45" s="56" t="str">
        <f t="shared" si="1"/>
        <v/>
      </c>
      <c r="J45" s="59"/>
      <c r="K45" s="57" t="str">
        <f>IFERROR(VLOOKUP($J45,'Router Collection'!B43:M1040, 10, FALSE), "")</f>
        <v/>
      </c>
      <c r="L45" s="57" t="str">
        <f>IFERROR(VLOOKUP($J45,'Router Tracking'!$A$3:$H$1000, 2, FALSE), "")</f>
        <v/>
      </c>
      <c r="M45" s="57" t="str">
        <f>IFERROR(VLOOKUP($J45,'Router Tracking'!$A$3:$H$1000, 3, FALSE), "")</f>
        <v/>
      </c>
      <c r="N45" s="58" t="str">
        <f>IFERROR(VLOOKUP($J45,'Router Tracking'!$A$3:$H$1000, 6, FALSE), "")</f>
        <v/>
      </c>
      <c r="Q45" s="13"/>
    </row>
    <row r="46" spans="1:17">
      <c r="A46" s="38" t="str">
        <f t="shared" si="0"/>
        <v/>
      </c>
      <c r="C46" s="1" t="str">
        <f>IFERROR(VLOOKUP($B46,'Fridge Collection'!B44:L1041, 10, FALSE), "")</f>
        <v/>
      </c>
      <c r="D46" s="1" t="str">
        <f>IFERROR(VLOOKUP($B46,' Fridge Tracking'!$A$3:$J$999, 2, FALSE), "")</f>
        <v/>
      </c>
      <c r="E46" s="1" t="str">
        <f>IFERROR(VLOOKUP($B46,' Fridge Tracking'!$A$3:$J$999, 3, FALSE), "")</f>
        <v/>
      </c>
      <c r="F46" s="1" t="str">
        <f>IFERROR(VLOOKUP($B46,' Fridge Tracking'!$A$3:$J$999, 4, FALSE), "")</f>
        <v/>
      </c>
      <c r="G46" s="1" t="str">
        <f>IFERROR(VLOOKUP($B46,' Fridge Tracking'!$A$3:$J$999, 5, FALSE), "")</f>
        <v/>
      </c>
      <c r="H46" s="13" t="str">
        <f>IFERROR(VLOOKUP($B46,' Fridge Tracking'!$A$3:$J$999, 8, FALSE), "")</f>
        <v/>
      </c>
      <c r="I46" s="56" t="str">
        <f t="shared" si="1"/>
        <v/>
      </c>
      <c r="J46" s="59"/>
      <c r="K46" s="57" t="str">
        <f>IFERROR(VLOOKUP($J46,'Router Collection'!B44:M1041, 10, FALSE), "")</f>
        <v/>
      </c>
      <c r="L46" s="57" t="str">
        <f>IFERROR(VLOOKUP($J46,'Router Tracking'!$A$3:$H$1000, 2, FALSE), "")</f>
        <v/>
      </c>
      <c r="M46" s="57" t="str">
        <f>IFERROR(VLOOKUP($J46,'Router Tracking'!$A$3:$H$1000, 3, FALSE), "")</f>
        <v/>
      </c>
      <c r="N46" s="58" t="str">
        <f>IFERROR(VLOOKUP($J46,'Router Tracking'!$A$3:$H$1000, 6, FALSE), "")</f>
        <v/>
      </c>
      <c r="Q46" s="13"/>
    </row>
    <row r="47" spans="1:17">
      <c r="A47" s="38" t="str">
        <f t="shared" si="0"/>
        <v/>
      </c>
      <c r="C47" s="1" t="str">
        <f>IFERROR(VLOOKUP($B47,'Fridge Collection'!B45:L1042, 10, FALSE), "")</f>
        <v/>
      </c>
      <c r="D47" s="1" t="str">
        <f>IFERROR(VLOOKUP($B47,' Fridge Tracking'!$A$3:$J$999, 2, FALSE), "")</f>
        <v/>
      </c>
      <c r="E47" s="1" t="str">
        <f>IFERROR(VLOOKUP($B47,' Fridge Tracking'!$A$3:$J$999, 3, FALSE), "")</f>
        <v/>
      </c>
      <c r="F47" s="1" t="str">
        <f>IFERROR(VLOOKUP($B47,' Fridge Tracking'!$A$3:$J$999, 4, FALSE), "")</f>
        <v/>
      </c>
      <c r="G47" s="1" t="str">
        <f>IFERROR(VLOOKUP($B47,' Fridge Tracking'!$A$3:$J$999, 5, FALSE), "")</f>
        <v/>
      </c>
      <c r="H47" s="13" t="str">
        <f>IFERROR(VLOOKUP($B47,' Fridge Tracking'!$A$3:$J$999, 8, FALSE), "")</f>
        <v/>
      </c>
      <c r="I47" s="56" t="str">
        <f t="shared" si="1"/>
        <v/>
      </c>
      <c r="J47" s="59"/>
      <c r="K47" s="57" t="str">
        <f>IFERROR(VLOOKUP($J47,'Router Collection'!B45:M1042, 10, FALSE), "")</f>
        <v/>
      </c>
      <c r="L47" s="57" t="str">
        <f>IFERROR(VLOOKUP($J47,'Router Tracking'!$A$3:$H$1000, 2, FALSE), "")</f>
        <v/>
      </c>
      <c r="M47" s="57" t="str">
        <f>IFERROR(VLOOKUP($J47,'Router Tracking'!$A$3:$H$1000, 3, FALSE), "")</f>
        <v/>
      </c>
      <c r="N47" s="58" t="str">
        <f>IFERROR(VLOOKUP($J47,'Router Tracking'!$A$3:$H$1000, 6, FALSE), "")</f>
        <v/>
      </c>
      <c r="Q47" s="13"/>
    </row>
    <row r="48" spans="1:17">
      <c r="A48" s="38" t="str">
        <f t="shared" si="0"/>
        <v/>
      </c>
      <c r="C48" s="1" t="str">
        <f>IFERROR(VLOOKUP($B48,'Fridge Collection'!B46:L1043, 10, FALSE), "")</f>
        <v/>
      </c>
      <c r="D48" s="1" t="str">
        <f>IFERROR(VLOOKUP($B48,' Fridge Tracking'!$A$3:$J$999, 2, FALSE), "")</f>
        <v/>
      </c>
      <c r="E48" s="1" t="str">
        <f>IFERROR(VLOOKUP($B48,' Fridge Tracking'!$A$3:$J$999, 3, FALSE), "")</f>
        <v/>
      </c>
      <c r="F48" s="1" t="str">
        <f>IFERROR(VLOOKUP($B48,' Fridge Tracking'!$A$3:$J$999, 4, FALSE), "")</f>
        <v/>
      </c>
      <c r="G48" s="1" t="str">
        <f>IFERROR(VLOOKUP($B48,' Fridge Tracking'!$A$3:$J$999, 5, FALSE), "")</f>
        <v/>
      </c>
      <c r="H48" s="13" t="str">
        <f>IFERROR(VLOOKUP($B48,' Fridge Tracking'!$A$3:$J$999, 8, FALSE), "")</f>
        <v/>
      </c>
      <c r="I48" s="56" t="str">
        <f t="shared" si="1"/>
        <v/>
      </c>
      <c r="J48" s="59"/>
      <c r="K48" s="57" t="str">
        <f>IFERROR(VLOOKUP($J48,'Router Collection'!B46:M1043, 10, FALSE), "")</f>
        <v/>
      </c>
      <c r="L48" s="57" t="str">
        <f>IFERROR(VLOOKUP($J48,'Router Tracking'!$A$3:$H$1000, 2, FALSE), "")</f>
        <v/>
      </c>
      <c r="M48" s="57" t="str">
        <f>IFERROR(VLOOKUP($J48,'Router Tracking'!$A$3:$H$1000, 3, FALSE), "")</f>
        <v/>
      </c>
      <c r="N48" s="58" t="str">
        <f>IFERROR(VLOOKUP($J48,'Router Tracking'!$A$3:$H$1000, 6, FALSE), "")</f>
        <v/>
      </c>
      <c r="Q48" s="13"/>
    </row>
    <row r="49" spans="1:17">
      <c r="A49" s="38" t="str">
        <f t="shared" si="0"/>
        <v/>
      </c>
      <c r="C49" s="1" t="str">
        <f>IFERROR(VLOOKUP($B49,'Fridge Collection'!B47:L1044, 10, FALSE), "")</f>
        <v/>
      </c>
      <c r="D49" s="1" t="str">
        <f>IFERROR(VLOOKUP($B49,' Fridge Tracking'!$A$3:$J$999, 2, FALSE), "")</f>
        <v/>
      </c>
      <c r="E49" s="1" t="str">
        <f>IFERROR(VLOOKUP($B49,' Fridge Tracking'!$A$3:$J$999, 3, FALSE), "")</f>
        <v/>
      </c>
      <c r="F49" s="1" t="str">
        <f>IFERROR(VLOOKUP($B49,' Fridge Tracking'!$A$3:$J$999, 4, FALSE), "")</f>
        <v/>
      </c>
      <c r="G49" s="1" t="str">
        <f>IFERROR(VLOOKUP($B49,' Fridge Tracking'!$A$3:$J$999, 5, FALSE), "")</f>
        <v/>
      </c>
      <c r="H49" s="13" t="str">
        <f>IFERROR(VLOOKUP($B49,' Fridge Tracking'!$A$3:$J$999, 8, FALSE), "")</f>
        <v/>
      </c>
      <c r="I49" s="56" t="str">
        <f t="shared" si="1"/>
        <v/>
      </c>
      <c r="J49" s="59"/>
      <c r="K49" s="57" t="str">
        <f>IFERROR(VLOOKUP($J49,'Router Collection'!B47:M1044, 10, FALSE), "")</f>
        <v/>
      </c>
      <c r="L49" s="57" t="str">
        <f>IFERROR(VLOOKUP($J49,'Router Tracking'!$A$3:$H$1000, 2, FALSE), "")</f>
        <v/>
      </c>
      <c r="M49" s="57" t="str">
        <f>IFERROR(VLOOKUP($J49,'Router Tracking'!$A$3:$H$1000, 3, FALSE), "")</f>
        <v/>
      </c>
      <c r="N49" s="58" t="str">
        <f>IFERROR(VLOOKUP($J49,'Router Tracking'!$A$3:$H$1000, 6, FALSE), "")</f>
        <v/>
      </c>
      <c r="Q49" s="13"/>
    </row>
    <row r="50" spans="1:17">
      <c r="A50" s="38" t="str">
        <f t="shared" si="0"/>
        <v/>
      </c>
      <c r="C50" s="1" t="str">
        <f>IFERROR(VLOOKUP($B50,'Fridge Collection'!B48:L1045, 10, FALSE), "")</f>
        <v/>
      </c>
      <c r="D50" s="1" t="str">
        <f>IFERROR(VLOOKUP($B50,' Fridge Tracking'!$A$3:$J$999, 2, FALSE), "")</f>
        <v/>
      </c>
      <c r="E50" s="1" t="str">
        <f>IFERROR(VLOOKUP($B50,' Fridge Tracking'!$A$3:$J$999, 3, FALSE), "")</f>
        <v/>
      </c>
      <c r="F50" s="1" t="str">
        <f>IFERROR(VLOOKUP($B50,' Fridge Tracking'!$A$3:$J$999, 4, FALSE), "")</f>
        <v/>
      </c>
      <c r="G50" s="1" t="str">
        <f>IFERROR(VLOOKUP($B50,' Fridge Tracking'!$A$3:$J$999, 5, FALSE), "")</f>
        <v/>
      </c>
      <c r="H50" s="13" t="str">
        <f>IFERROR(VLOOKUP($B50,' Fridge Tracking'!$A$3:$J$999, 8, FALSE), "")</f>
        <v/>
      </c>
      <c r="I50" s="56" t="str">
        <f t="shared" si="1"/>
        <v/>
      </c>
      <c r="J50" s="59"/>
      <c r="K50" s="57" t="str">
        <f>IFERROR(VLOOKUP($J50,'Router Collection'!B48:M1045, 10, FALSE), "")</f>
        <v/>
      </c>
      <c r="L50" s="57" t="str">
        <f>IFERROR(VLOOKUP($J50,'Router Tracking'!$A$3:$H$1000, 2, FALSE), "")</f>
        <v/>
      </c>
      <c r="M50" s="57" t="str">
        <f>IFERROR(VLOOKUP($J50,'Router Tracking'!$A$3:$H$1000, 3, FALSE), "")</f>
        <v/>
      </c>
      <c r="N50" s="58" t="str">
        <f>IFERROR(VLOOKUP($J50,'Router Tracking'!$A$3:$H$1000, 6, FALSE), "")</f>
        <v/>
      </c>
      <c r="Q50" s="13"/>
    </row>
    <row r="51" spans="1:17">
      <c r="A51" s="38" t="str">
        <f t="shared" si="0"/>
        <v/>
      </c>
      <c r="C51" s="1" t="str">
        <f>IFERROR(VLOOKUP($B51,'Fridge Collection'!B49:L1046, 10, FALSE), "")</f>
        <v/>
      </c>
      <c r="D51" s="1" t="str">
        <f>IFERROR(VLOOKUP($B51,' Fridge Tracking'!$A$3:$J$999, 2, FALSE), "")</f>
        <v/>
      </c>
      <c r="E51" s="1" t="str">
        <f>IFERROR(VLOOKUP($B51,' Fridge Tracking'!$A$3:$J$999, 3, FALSE), "")</f>
        <v/>
      </c>
      <c r="F51" s="1" t="str">
        <f>IFERROR(VLOOKUP($B51,' Fridge Tracking'!$A$3:$J$999, 4, FALSE), "")</f>
        <v/>
      </c>
      <c r="G51" s="1" t="str">
        <f>IFERROR(VLOOKUP($B51,' Fridge Tracking'!$A$3:$J$999, 5, FALSE), "")</f>
        <v/>
      </c>
      <c r="H51" s="13" t="str">
        <f>IFERROR(VLOOKUP($B51,' Fridge Tracking'!$A$3:$J$999, 8, FALSE), "")</f>
        <v/>
      </c>
      <c r="I51" s="56" t="str">
        <f t="shared" si="1"/>
        <v/>
      </c>
      <c r="J51" s="59"/>
      <c r="K51" s="57" t="str">
        <f>IFERROR(VLOOKUP($J51,'Router Collection'!B49:M1046, 10, FALSE), "")</f>
        <v/>
      </c>
      <c r="L51" s="57" t="str">
        <f>IFERROR(VLOOKUP($J51,'Router Tracking'!$A$3:$H$1000, 2, FALSE), "")</f>
        <v/>
      </c>
      <c r="M51" s="57" t="str">
        <f>IFERROR(VLOOKUP($J51,'Router Tracking'!$A$3:$H$1000, 3, FALSE), "")</f>
        <v/>
      </c>
      <c r="N51" s="58" t="str">
        <f>IFERROR(VLOOKUP($J51,'Router Tracking'!$A$3:$H$1000, 6, FALSE), "")</f>
        <v/>
      </c>
      <c r="Q51" s="13"/>
    </row>
    <row r="52" spans="1:17">
      <c r="A52" s="38" t="str">
        <f t="shared" si="0"/>
        <v/>
      </c>
      <c r="C52" s="1" t="str">
        <f>IFERROR(VLOOKUP($B52,'Fridge Collection'!B50:L1047, 10, FALSE), "")</f>
        <v/>
      </c>
      <c r="D52" s="1" t="str">
        <f>IFERROR(VLOOKUP($B52,' Fridge Tracking'!$A$3:$J$999, 2, FALSE), "")</f>
        <v/>
      </c>
      <c r="E52" s="1" t="str">
        <f>IFERROR(VLOOKUP($B52,' Fridge Tracking'!$A$3:$J$999, 3, FALSE), "")</f>
        <v/>
      </c>
      <c r="F52" s="1" t="str">
        <f>IFERROR(VLOOKUP($B52,' Fridge Tracking'!$A$3:$J$999, 4, FALSE), "")</f>
        <v/>
      </c>
      <c r="G52" s="1" t="str">
        <f>IFERROR(VLOOKUP($B52,' Fridge Tracking'!$A$3:$J$999, 5, FALSE), "")</f>
        <v/>
      </c>
      <c r="H52" s="13" t="str">
        <f>IFERROR(VLOOKUP($B52,' Fridge Tracking'!$A$3:$J$999, 8, FALSE), "")</f>
        <v/>
      </c>
      <c r="I52" s="56" t="str">
        <f t="shared" si="1"/>
        <v/>
      </c>
      <c r="J52" s="59"/>
      <c r="K52" s="57" t="str">
        <f>IFERROR(VLOOKUP($J52,'Router Collection'!B50:M1047, 10, FALSE), "")</f>
        <v/>
      </c>
      <c r="L52" s="57" t="str">
        <f>IFERROR(VLOOKUP($J52,'Router Tracking'!$A$3:$H$1000, 2, FALSE), "")</f>
        <v/>
      </c>
      <c r="M52" s="57" t="str">
        <f>IFERROR(VLOOKUP($J52,'Router Tracking'!$A$3:$H$1000, 3, FALSE), "")</f>
        <v/>
      </c>
      <c r="N52" s="58" t="str">
        <f>IFERROR(VLOOKUP($J52,'Router Tracking'!$A$3:$H$1000, 6, FALSE), "")</f>
        <v/>
      </c>
      <c r="Q52" s="13"/>
    </row>
    <row r="53" spans="1:17">
      <c r="A53" s="38" t="str">
        <f t="shared" si="0"/>
        <v/>
      </c>
      <c r="C53" s="1" t="str">
        <f>IFERROR(VLOOKUP($B53,'Fridge Collection'!B51:L1048, 10, FALSE), "")</f>
        <v/>
      </c>
      <c r="D53" s="1" t="str">
        <f>IFERROR(VLOOKUP($B53,' Fridge Tracking'!$A$3:$J$999, 2, FALSE), "")</f>
        <v/>
      </c>
      <c r="E53" s="1" t="str">
        <f>IFERROR(VLOOKUP($B53,' Fridge Tracking'!$A$3:$J$999, 3, FALSE), "")</f>
        <v/>
      </c>
      <c r="F53" s="1" t="str">
        <f>IFERROR(VLOOKUP($B53,' Fridge Tracking'!$A$3:$J$999, 4, FALSE), "")</f>
        <v/>
      </c>
      <c r="G53" s="1" t="str">
        <f>IFERROR(VLOOKUP($B53,' Fridge Tracking'!$A$3:$J$999, 5, FALSE), "")</f>
        <v/>
      </c>
      <c r="H53" s="13" t="str">
        <f>IFERROR(VLOOKUP($B53,' Fridge Tracking'!$A$3:$J$999, 8, FALSE), "")</f>
        <v/>
      </c>
      <c r="I53" s="56" t="str">
        <f t="shared" si="1"/>
        <v/>
      </c>
      <c r="J53" s="59"/>
      <c r="K53" s="57" t="str">
        <f>IFERROR(VLOOKUP($J53,'Router Collection'!B51:M1048, 10, FALSE), "")</f>
        <v/>
      </c>
      <c r="L53" s="57" t="str">
        <f>IFERROR(VLOOKUP($J53,'Router Tracking'!$A$3:$H$1000, 2, FALSE), "")</f>
        <v/>
      </c>
      <c r="M53" s="57" t="str">
        <f>IFERROR(VLOOKUP($J53,'Router Tracking'!$A$3:$H$1000, 3, FALSE), "")</f>
        <v/>
      </c>
      <c r="N53" s="58" t="str">
        <f>IFERROR(VLOOKUP($J53,'Router Tracking'!$A$3:$H$1000, 6, FALSE), "")</f>
        <v/>
      </c>
      <c r="Q53" s="13"/>
    </row>
    <row r="54" spans="1:17">
      <c r="A54" s="38" t="str">
        <f t="shared" si="0"/>
        <v/>
      </c>
      <c r="C54" s="1" t="str">
        <f>IFERROR(VLOOKUP($B54,'Fridge Collection'!B52:L1049, 10, FALSE), "")</f>
        <v/>
      </c>
      <c r="D54" s="1" t="str">
        <f>IFERROR(VLOOKUP($B54,' Fridge Tracking'!$A$3:$J$999, 2, FALSE), "")</f>
        <v/>
      </c>
      <c r="E54" s="1" t="str">
        <f>IFERROR(VLOOKUP($B54,' Fridge Tracking'!$A$3:$J$999, 3, FALSE), "")</f>
        <v/>
      </c>
      <c r="F54" s="1" t="str">
        <f>IFERROR(VLOOKUP($B54,' Fridge Tracking'!$A$3:$J$999, 4, FALSE), "")</f>
        <v/>
      </c>
      <c r="G54" s="1" t="str">
        <f>IFERROR(VLOOKUP($B54,' Fridge Tracking'!$A$3:$J$999, 5, FALSE), "")</f>
        <v/>
      </c>
      <c r="H54" s="13" t="str">
        <f>IFERROR(VLOOKUP($B54,' Fridge Tracking'!$A$3:$J$999, 8, FALSE), "")</f>
        <v/>
      </c>
      <c r="I54" s="56" t="str">
        <f t="shared" si="1"/>
        <v/>
      </c>
      <c r="J54" s="59"/>
      <c r="K54" s="57" t="str">
        <f>IFERROR(VLOOKUP($J54,'Router Collection'!B52:M1049, 10, FALSE), "")</f>
        <v/>
      </c>
      <c r="L54" s="57" t="str">
        <f>IFERROR(VLOOKUP($J54,'Router Tracking'!$A$3:$H$1000, 2, FALSE), "")</f>
        <v/>
      </c>
      <c r="M54" s="57" t="str">
        <f>IFERROR(VLOOKUP($J54,'Router Tracking'!$A$3:$H$1000, 3, FALSE), "")</f>
        <v/>
      </c>
      <c r="N54" s="58" t="str">
        <f>IFERROR(VLOOKUP($J54,'Router Tracking'!$A$3:$H$1000, 6, FALSE), "")</f>
        <v/>
      </c>
      <c r="Q54" s="13"/>
    </row>
    <row r="55" spans="1:17">
      <c r="A55" s="38" t="str">
        <f t="shared" si="0"/>
        <v/>
      </c>
      <c r="C55" s="1" t="str">
        <f>IFERROR(VLOOKUP($B55,'Fridge Collection'!B53:L1050, 10, FALSE), "")</f>
        <v/>
      </c>
      <c r="D55" s="1" t="str">
        <f>IFERROR(VLOOKUP($B55,' Fridge Tracking'!$A$3:$J$999, 2, FALSE), "")</f>
        <v/>
      </c>
      <c r="E55" s="1" t="str">
        <f>IFERROR(VLOOKUP($B55,' Fridge Tracking'!$A$3:$J$999, 3, FALSE), "")</f>
        <v/>
      </c>
      <c r="F55" s="1" t="str">
        <f>IFERROR(VLOOKUP($B55,' Fridge Tracking'!$A$3:$J$999, 4, FALSE), "")</f>
        <v/>
      </c>
      <c r="G55" s="1" t="str">
        <f>IFERROR(VLOOKUP($B55,' Fridge Tracking'!$A$3:$J$999, 5, FALSE), "")</f>
        <v/>
      </c>
      <c r="H55" s="13" t="str">
        <f>IFERROR(VLOOKUP($B55,' Fridge Tracking'!$A$3:$J$999, 8, FALSE), "")</f>
        <v/>
      </c>
      <c r="I55" s="56" t="str">
        <f t="shared" si="1"/>
        <v/>
      </c>
      <c r="J55" s="59"/>
      <c r="K55" s="57" t="str">
        <f>IFERROR(VLOOKUP($J55,'Router Collection'!B53:M1050, 10, FALSE), "")</f>
        <v/>
      </c>
      <c r="L55" s="57" t="str">
        <f>IFERROR(VLOOKUP($J55,'Router Tracking'!$A$3:$H$1000, 2, FALSE), "")</f>
        <v/>
      </c>
      <c r="M55" s="57" t="str">
        <f>IFERROR(VLOOKUP($J55,'Router Tracking'!$A$3:$H$1000, 3, FALSE), "")</f>
        <v/>
      </c>
      <c r="N55" s="58" t="str">
        <f>IFERROR(VLOOKUP($J55,'Router Tracking'!$A$3:$H$1000, 6, FALSE), "")</f>
        <v/>
      </c>
      <c r="Q55" s="13"/>
    </row>
    <row r="56" spans="1:17">
      <c r="A56" s="38" t="str">
        <f t="shared" si="0"/>
        <v/>
      </c>
      <c r="C56" s="1" t="str">
        <f>IFERROR(VLOOKUP($B56,'Fridge Collection'!B54:L1051, 10, FALSE), "")</f>
        <v/>
      </c>
      <c r="D56" s="1" t="str">
        <f>IFERROR(VLOOKUP($B56,' Fridge Tracking'!$A$3:$J$999, 2, FALSE), "")</f>
        <v/>
      </c>
      <c r="E56" s="1" t="str">
        <f>IFERROR(VLOOKUP($B56,' Fridge Tracking'!$A$3:$J$999, 3, FALSE), "")</f>
        <v/>
      </c>
      <c r="F56" s="1" t="str">
        <f>IFERROR(VLOOKUP($B56,' Fridge Tracking'!$A$3:$J$999, 4, FALSE), "")</f>
        <v/>
      </c>
      <c r="G56" s="1" t="str">
        <f>IFERROR(VLOOKUP($B56,' Fridge Tracking'!$A$3:$J$999, 5, FALSE), "")</f>
        <v/>
      </c>
      <c r="H56" s="13" t="str">
        <f>IFERROR(VLOOKUP($B56,' Fridge Tracking'!$A$3:$J$999, 8, FALSE), "")</f>
        <v/>
      </c>
      <c r="I56" s="56" t="str">
        <f t="shared" si="1"/>
        <v/>
      </c>
      <c r="J56" s="59"/>
      <c r="K56" s="57" t="str">
        <f>IFERROR(VLOOKUP($J56,'Router Collection'!B54:M1051, 10, FALSE), "")</f>
        <v/>
      </c>
      <c r="L56" s="57" t="str">
        <f>IFERROR(VLOOKUP($J56,'Router Tracking'!$A$3:$H$1000, 2, FALSE), "")</f>
        <v/>
      </c>
      <c r="M56" s="57" t="str">
        <f>IFERROR(VLOOKUP($J56,'Router Tracking'!$A$3:$H$1000, 3, FALSE), "")</f>
        <v/>
      </c>
      <c r="N56" s="58" t="str">
        <f>IFERROR(VLOOKUP($J56,'Router Tracking'!$A$3:$H$1000, 6, FALSE), "")</f>
        <v/>
      </c>
      <c r="Q56" s="13"/>
    </row>
    <row r="57" spans="1:17">
      <c r="A57" s="38" t="str">
        <f t="shared" si="0"/>
        <v/>
      </c>
      <c r="C57" s="1" t="str">
        <f>IFERROR(VLOOKUP($B57,'Fridge Collection'!B55:L1052, 10, FALSE), "")</f>
        <v/>
      </c>
      <c r="D57" s="1" t="str">
        <f>IFERROR(VLOOKUP($B57,' Fridge Tracking'!$A$3:$J$999, 2, FALSE), "")</f>
        <v/>
      </c>
      <c r="E57" s="1" t="str">
        <f>IFERROR(VLOOKUP($B57,' Fridge Tracking'!$A$3:$J$999, 3, FALSE), "")</f>
        <v/>
      </c>
      <c r="F57" s="1" t="str">
        <f>IFERROR(VLOOKUP($B57,' Fridge Tracking'!$A$3:$J$999, 4, FALSE), "")</f>
        <v/>
      </c>
      <c r="G57" s="1" t="str">
        <f>IFERROR(VLOOKUP($B57,' Fridge Tracking'!$A$3:$J$999, 5, FALSE), "")</f>
        <v/>
      </c>
      <c r="H57" s="13" t="str">
        <f>IFERROR(VLOOKUP($B57,' Fridge Tracking'!$A$3:$J$999, 8, FALSE), "")</f>
        <v/>
      </c>
      <c r="I57" s="56" t="str">
        <f t="shared" si="1"/>
        <v/>
      </c>
      <c r="J57" s="59"/>
      <c r="K57" s="57" t="str">
        <f>IFERROR(VLOOKUP($J57,'Router Collection'!B55:M1052, 10, FALSE), "")</f>
        <v/>
      </c>
      <c r="L57" s="57" t="str">
        <f>IFERROR(VLOOKUP($J57,'Router Tracking'!$A$3:$H$1000, 2, FALSE), "")</f>
        <v/>
      </c>
      <c r="M57" s="57" t="str">
        <f>IFERROR(VLOOKUP($J57,'Router Tracking'!$A$3:$H$1000, 3, FALSE), "")</f>
        <v/>
      </c>
      <c r="N57" s="58" t="str">
        <f>IFERROR(VLOOKUP($J57,'Router Tracking'!$A$3:$H$1000, 6, FALSE), "")</f>
        <v/>
      </c>
      <c r="Q57" s="13"/>
    </row>
    <row r="58" spans="1:17">
      <c r="A58" s="38" t="str">
        <f t="shared" si="0"/>
        <v/>
      </c>
      <c r="C58" s="1" t="str">
        <f>IFERROR(VLOOKUP($B58,'Fridge Collection'!B56:L1053, 10, FALSE), "")</f>
        <v/>
      </c>
      <c r="D58" s="1" t="str">
        <f>IFERROR(VLOOKUP($B58,' Fridge Tracking'!$A$3:$J$999, 2, FALSE), "")</f>
        <v/>
      </c>
      <c r="E58" s="1" t="str">
        <f>IFERROR(VLOOKUP($B58,' Fridge Tracking'!$A$3:$J$999, 3, FALSE), "")</f>
        <v/>
      </c>
      <c r="F58" s="1" t="str">
        <f>IFERROR(VLOOKUP($B58,' Fridge Tracking'!$A$3:$J$999, 4, FALSE), "")</f>
        <v/>
      </c>
      <c r="G58" s="1" t="str">
        <f>IFERROR(VLOOKUP($B58,' Fridge Tracking'!$A$3:$J$999, 5, FALSE), "")</f>
        <v/>
      </c>
      <c r="H58" s="13" t="str">
        <f>IFERROR(VLOOKUP($B58,' Fridge Tracking'!$A$3:$J$999, 8, FALSE), "")</f>
        <v/>
      </c>
      <c r="I58" s="56" t="str">
        <f t="shared" si="1"/>
        <v/>
      </c>
      <c r="J58" s="59"/>
      <c r="K58" s="57" t="str">
        <f>IFERROR(VLOOKUP($J58,'Router Collection'!B56:M1053, 10, FALSE), "")</f>
        <v/>
      </c>
      <c r="L58" s="57" t="str">
        <f>IFERROR(VLOOKUP($J58,'Router Tracking'!$A$3:$H$1000, 2, FALSE), "")</f>
        <v/>
      </c>
      <c r="M58" s="57" t="str">
        <f>IFERROR(VLOOKUP($J58,'Router Tracking'!$A$3:$H$1000, 3, FALSE), "")</f>
        <v/>
      </c>
      <c r="N58" s="58" t="str">
        <f>IFERROR(VLOOKUP($J58,'Router Tracking'!$A$3:$H$1000, 6, FALSE), "")</f>
        <v/>
      </c>
      <c r="Q58" s="13"/>
    </row>
    <row r="59" spans="1:17">
      <c r="A59" s="38" t="str">
        <f t="shared" si="0"/>
        <v/>
      </c>
      <c r="C59" s="1" t="str">
        <f>IFERROR(VLOOKUP($B59,'Fridge Collection'!B57:L1054, 10, FALSE), "")</f>
        <v/>
      </c>
      <c r="D59" s="1" t="str">
        <f>IFERROR(VLOOKUP($B59,' Fridge Tracking'!$A$3:$J$999, 2, FALSE), "")</f>
        <v/>
      </c>
      <c r="E59" s="1" t="str">
        <f>IFERROR(VLOOKUP($B59,' Fridge Tracking'!$A$3:$J$999, 3, FALSE), "")</f>
        <v/>
      </c>
      <c r="F59" s="1" t="str">
        <f>IFERROR(VLOOKUP($B59,' Fridge Tracking'!$A$3:$J$999, 4, FALSE), "")</f>
        <v/>
      </c>
      <c r="G59" s="1" t="str">
        <f>IFERROR(VLOOKUP($B59,' Fridge Tracking'!$A$3:$J$999, 5, FALSE), "")</f>
        <v/>
      </c>
      <c r="H59" s="13" t="str">
        <f>IFERROR(VLOOKUP($B59,' Fridge Tracking'!$A$3:$J$999, 8, FALSE), "")</f>
        <v/>
      </c>
      <c r="I59" s="56" t="str">
        <f t="shared" si="1"/>
        <v/>
      </c>
      <c r="J59" s="59"/>
      <c r="K59" s="57" t="str">
        <f>IFERROR(VLOOKUP($J59,'Router Collection'!B57:M1054, 10, FALSE), "")</f>
        <v/>
      </c>
      <c r="L59" s="57" t="str">
        <f>IFERROR(VLOOKUP($J59,'Router Tracking'!$A$3:$H$1000, 2, FALSE), "")</f>
        <v/>
      </c>
      <c r="M59" s="57" t="str">
        <f>IFERROR(VLOOKUP($J59,'Router Tracking'!$A$3:$H$1000, 3, FALSE), "")</f>
        <v/>
      </c>
      <c r="N59" s="58" t="str">
        <f>IFERROR(VLOOKUP($J59,'Router Tracking'!$A$3:$H$1000, 6, FALSE), "")</f>
        <v/>
      </c>
      <c r="Q59" s="13"/>
    </row>
    <row r="60" spans="1:17">
      <c r="A60" s="38" t="str">
        <f t="shared" si="0"/>
        <v/>
      </c>
      <c r="C60" s="1" t="str">
        <f>IFERROR(VLOOKUP($B60,'Fridge Collection'!B58:L1055, 10, FALSE), "")</f>
        <v/>
      </c>
      <c r="D60" s="1" t="str">
        <f>IFERROR(VLOOKUP($B60,' Fridge Tracking'!$A$3:$J$999, 2, FALSE), "")</f>
        <v/>
      </c>
      <c r="E60" s="1" t="str">
        <f>IFERROR(VLOOKUP($B60,' Fridge Tracking'!$A$3:$J$999, 3, FALSE), "")</f>
        <v/>
      </c>
      <c r="F60" s="1" t="str">
        <f>IFERROR(VLOOKUP($B60,' Fridge Tracking'!$A$3:$J$999, 4, FALSE), "")</f>
        <v/>
      </c>
      <c r="G60" s="1" t="str">
        <f>IFERROR(VLOOKUP($B60,' Fridge Tracking'!$A$3:$J$999, 5, FALSE), "")</f>
        <v/>
      </c>
      <c r="H60" s="13" t="str">
        <f>IFERROR(VLOOKUP($B60,' Fridge Tracking'!$A$3:$J$999, 8, FALSE), "")</f>
        <v/>
      </c>
      <c r="I60" s="56" t="str">
        <f t="shared" si="1"/>
        <v/>
      </c>
      <c r="J60" s="59"/>
      <c r="K60" s="57" t="str">
        <f>IFERROR(VLOOKUP($J60,'Router Collection'!B58:M1055, 10, FALSE), "")</f>
        <v/>
      </c>
      <c r="L60" s="57" t="str">
        <f>IFERROR(VLOOKUP($J60,'Router Tracking'!$A$3:$H$1000, 2, FALSE), "")</f>
        <v/>
      </c>
      <c r="M60" s="57" t="str">
        <f>IFERROR(VLOOKUP($J60,'Router Tracking'!$A$3:$H$1000, 3, FALSE), "")</f>
        <v/>
      </c>
      <c r="N60" s="58" t="str">
        <f>IFERROR(VLOOKUP($J60,'Router Tracking'!$A$3:$H$1000, 6, FALSE), "")</f>
        <v/>
      </c>
      <c r="Q60" s="13"/>
    </row>
    <row r="61" spans="1:17">
      <c r="A61" s="38" t="str">
        <f t="shared" si="0"/>
        <v/>
      </c>
      <c r="C61" s="1" t="str">
        <f>IFERROR(VLOOKUP($B61,'Fridge Collection'!B59:L1056, 10, FALSE), "")</f>
        <v/>
      </c>
      <c r="D61" s="1" t="str">
        <f>IFERROR(VLOOKUP($B61,' Fridge Tracking'!$A$3:$J$999, 2, FALSE), "")</f>
        <v/>
      </c>
      <c r="E61" s="1" t="str">
        <f>IFERROR(VLOOKUP($B61,' Fridge Tracking'!$A$3:$J$999, 3, FALSE), "")</f>
        <v/>
      </c>
      <c r="F61" s="1" t="str">
        <f>IFERROR(VLOOKUP($B61,' Fridge Tracking'!$A$3:$J$999, 4, FALSE), "")</f>
        <v/>
      </c>
      <c r="G61" s="1" t="str">
        <f>IFERROR(VLOOKUP($B61,' Fridge Tracking'!$A$3:$J$999, 5, FALSE), "")</f>
        <v/>
      </c>
      <c r="H61" s="13" t="str">
        <f>IFERROR(VLOOKUP($B61,' Fridge Tracking'!$A$3:$J$999, 8, FALSE), "")</f>
        <v/>
      </c>
      <c r="I61" s="56" t="str">
        <f t="shared" si="1"/>
        <v/>
      </c>
      <c r="J61" s="59"/>
      <c r="K61" s="57" t="str">
        <f>IFERROR(VLOOKUP($J61,'Router Collection'!B59:M1056, 10, FALSE), "")</f>
        <v/>
      </c>
      <c r="L61" s="57" t="str">
        <f>IFERROR(VLOOKUP($J61,'Router Tracking'!$A$3:$H$1000, 2, FALSE), "")</f>
        <v/>
      </c>
      <c r="M61" s="57" t="str">
        <f>IFERROR(VLOOKUP($J61,'Router Tracking'!$A$3:$H$1000, 3, FALSE), "")</f>
        <v/>
      </c>
      <c r="N61" s="58" t="str">
        <f>IFERROR(VLOOKUP($J61,'Router Tracking'!$A$3:$H$1000, 6, FALSE), "")</f>
        <v/>
      </c>
      <c r="Q61" s="13"/>
    </row>
    <row r="62" spans="1:17">
      <c r="A62" s="38" t="str">
        <f t="shared" si="0"/>
        <v/>
      </c>
      <c r="C62" s="1" t="str">
        <f>IFERROR(VLOOKUP($B62,'Fridge Collection'!B60:L1057, 10, FALSE), "")</f>
        <v/>
      </c>
      <c r="D62" s="1" t="str">
        <f>IFERROR(VLOOKUP($B62,' Fridge Tracking'!$A$3:$J$999, 2, FALSE), "")</f>
        <v/>
      </c>
      <c r="E62" s="1" t="str">
        <f>IFERROR(VLOOKUP($B62,' Fridge Tracking'!$A$3:$J$999, 3, FALSE), "")</f>
        <v/>
      </c>
      <c r="F62" s="1" t="str">
        <f>IFERROR(VLOOKUP($B62,' Fridge Tracking'!$A$3:$J$999, 4, FALSE), "")</f>
        <v/>
      </c>
      <c r="G62" s="1" t="str">
        <f>IFERROR(VLOOKUP($B62,' Fridge Tracking'!$A$3:$J$999, 5, FALSE), "")</f>
        <v/>
      </c>
      <c r="H62" s="13" t="str">
        <f>IFERROR(VLOOKUP($B62,' Fridge Tracking'!$A$3:$J$999, 8, FALSE), "")</f>
        <v/>
      </c>
      <c r="I62" s="56" t="str">
        <f t="shared" si="1"/>
        <v/>
      </c>
      <c r="J62" s="59"/>
      <c r="K62" s="57" t="str">
        <f>IFERROR(VLOOKUP($J62,'Router Collection'!B60:M1057, 10, FALSE), "")</f>
        <v/>
      </c>
      <c r="L62" s="57" t="str">
        <f>IFERROR(VLOOKUP($J62,'Router Tracking'!$A$3:$H$1000, 2, FALSE), "")</f>
        <v/>
      </c>
      <c r="M62" s="57" t="str">
        <f>IFERROR(VLOOKUP($J62,'Router Tracking'!$A$3:$H$1000, 3, FALSE), "")</f>
        <v/>
      </c>
      <c r="N62" s="58" t="str">
        <f>IFERROR(VLOOKUP($J62,'Router Tracking'!$A$3:$H$1000, 6, FALSE), "")</f>
        <v/>
      </c>
      <c r="Q62" s="13"/>
    </row>
    <row r="63" spans="1:17">
      <c r="A63" s="38" t="str">
        <f t="shared" si="0"/>
        <v/>
      </c>
      <c r="C63" s="1" t="str">
        <f>IFERROR(VLOOKUP($B63,'Fridge Collection'!B61:L1058, 10, FALSE), "")</f>
        <v/>
      </c>
      <c r="D63" s="1" t="str">
        <f>IFERROR(VLOOKUP($B63,' Fridge Tracking'!$A$3:$J$999, 2, FALSE), "")</f>
        <v/>
      </c>
      <c r="E63" s="1" t="str">
        <f>IFERROR(VLOOKUP($B63,' Fridge Tracking'!$A$3:$J$999, 3, FALSE), "")</f>
        <v/>
      </c>
      <c r="F63" s="1" t="str">
        <f>IFERROR(VLOOKUP($B63,' Fridge Tracking'!$A$3:$J$999, 4, FALSE), "")</f>
        <v/>
      </c>
      <c r="G63" s="1" t="str">
        <f>IFERROR(VLOOKUP($B63,' Fridge Tracking'!$A$3:$J$999, 5, FALSE), "")</f>
        <v/>
      </c>
      <c r="H63" s="13" t="str">
        <f>IFERROR(VLOOKUP($B63,' Fridge Tracking'!$A$3:$J$999, 8, FALSE), "")</f>
        <v/>
      </c>
      <c r="I63" s="56" t="str">
        <f t="shared" si="1"/>
        <v/>
      </c>
      <c r="J63" s="59"/>
      <c r="K63" s="57" t="str">
        <f>IFERROR(VLOOKUP($J63,'Router Collection'!B61:M1058, 10, FALSE), "")</f>
        <v/>
      </c>
      <c r="L63" s="57" t="str">
        <f>IFERROR(VLOOKUP($J63,'Router Tracking'!$A$3:$H$1000, 2, FALSE), "")</f>
        <v/>
      </c>
      <c r="M63" s="57" t="str">
        <f>IFERROR(VLOOKUP($J63,'Router Tracking'!$A$3:$H$1000, 3, FALSE), "")</f>
        <v/>
      </c>
      <c r="N63" s="58" t="str">
        <f>IFERROR(VLOOKUP($J63,'Router Tracking'!$A$3:$H$1000, 6, FALSE), "")</f>
        <v/>
      </c>
      <c r="Q63" s="13"/>
    </row>
    <row r="64" spans="1:17">
      <c r="A64" s="38" t="str">
        <f t="shared" si="0"/>
        <v/>
      </c>
      <c r="C64" s="1" t="str">
        <f>IFERROR(VLOOKUP($B64,'Fridge Collection'!B62:L1059, 10, FALSE), "")</f>
        <v/>
      </c>
      <c r="D64" s="1" t="str">
        <f>IFERROR(VLOOKUP($B64,' Fridge Tracking'!$A$3:$J$999, 2, FALSE), "")</f>
        <v/>
      </c>
      <c r="E64" s="1" t="str">
        <f>IFERROR(VLOOKUP($B64,' Fridge Tracking'!$A$3:$J$999, 3, FALSE), "")</f>
        <v/>
      </c>
      <c r="F64" s="1" t="str">
        <f>IFERROR(VLOOKUP($B64,' Fridge Tracking'!$A$3:$J$999, 4, FALSE), "")</f>
        <v/>
      </c>
      <c r="G64" s="1" t="str">
        <f>IFERROR(VLOOKUP($B64,' Fridge Tracking'!$A$3:$J$999, 5, FALSE), "")</f>
        <v/>
      </c>
      <c r="H64" s="13" t="str">
        <f>IFERROR(VLOOKUP($B64,' Fridge Tracking'!$A$3:$J$999, 8, FALSE), "")</f>
        <v/>
      </c>
      <c r="I64" s="56" t="str">
        <f t="shared" si="1"/>
        <v/>
      </c>
      <c r="J64" s="59"/>
      <c r="K64" s="57" t="str">
        <f>IFERROR(VLOOKUP($J64,'Router Collection'!B62:M1059, 10, FALSE), "")</f>
        <v/>
      </c>
      <c r="L64" s="57" t="str">
        <f>IFERROR(VLOOKUP($J64,'Router Tracking'!$A$3:$H$1000, 2, FALSE), "")</f>
        <v/>
      </c>
      <c r="M64" s="57" t="str">
        <f>IFERROR(VLOOKUP($J64,'Router Tracking'!$A$3:$H$1000, 3, FALSE), "")</f>
        <v/>
      </c>
      <c r="N64" s="58" t="str">
        <f>IFERROR(VLOOKUP($J64,'Router Tracking'!$A$3:$H$1000, 6, FALSE), "")</f>
        <v/>
      </c>
      <c r="Q64" s="13"/>
    </row>
    <row r="65" spans="1:17">
      <c r="A65" s="38" t="str">
        <f t="shared" si="0"/>
        <v/>
      </c>
      <c r="C65" s="1" t="str">
        <f>IFERROR(VLOOKUP($B65,'Fridge Collection'!B63:L1060, 10, FALSE), "")</f>
        <v/>
      </c>
      <c r="D65" s="1" t="str">
        <f>IFERROR(VLOOKUP($B65,' Fridge Tracking'!$A$3:$J$999, 2, FALSE), "")</f>
        <v/>
      </c>
      <c r="E65" s="1" t="str">
        <f>IFERROR(VLOOKUP($B65,' Fridge Tracking'!$A$3:$J$999, 3, FALSE), "")</f>
        <v/>
      </c>
      <c r="F65" s="1" t="str">
        <f>IFERROR(VLOOKUP($B65,' Fridge Tracking'!$A$3:$J$999, 4, FALSE), "")</f>
        <v/>
      </c>
      <c r="G65" s="1" t="str">
        <f>IFERROR(VLOOKUP($B65,' Fridge Tracking'!$A$3:$J$999, 5, FALSE), "")</f>
        <v/>
      </c>
      <c r="H65" s="13" t="str">
        <f>IFERROR(VLOOKUP($B65,' Fridge Tracking'!$A$3:$J$999, 8, FALSE), "")</f>
        <v/>
      </c>
      <c r="I65" s="56" t="str">
        <f t="shared" si="1"/>
        <v/>
      </c>
      <c r="J65" s="59"/>
      <c r="K65" s="57" t="str">
        <f>IFERROR(VLOOKUP($J65,'Router Collection'!B63:M1060, 10, FALSE), "")</f>
        <v/>
      </c>
      <c r="L65" s="57" t="str">
        <f>IFERROR(VLOOKUP($J65,'Router Tracking'!$A$3:$H$1000, 2, FALSE), "")</f>
        <v/>
      </c>
      <c r="M65" s="57" t="str">
        <f>IFERROR(VLOOKUP($J65,'Router Tracking'!$A$3:$H$1000, 3, FALSE), "")</f>
        <v/>
      </c>
      <c r="N65" s="58" t="str">
        <f>IFERROR(VLOOKUP($J65,'Router Tracking'!$A$3:$H$1000, 6, FALSE), "")</f>
        <v/>
      </c>
      <c r="Q65" s="13"/>
    </row>
    <row r="66" spans="1:17">
      <c r="A66" s="38" t="str">
        <f t="shared" si="0"/>
        <v/>
      </c>
      <c r="C66" s="1" t="str">
        <f>IFERROR(VLOOKUP($B66,'Fridge Collection'!B64:L1061, 10, FALSE), "")</f>
        <v/>
      </c>
      <c r="D66" s="1" t="str">
        <f>IFERROR(VLOOKUP($B66,' Fridge Tracking'!$A$3:$J$999, 2, FALSE), "")</f>
        <v/>
      </c>
      <c r="E66" s="1" t="str">
        <f>IFERROR(VLOOKUP($B66,' Fridge Tracking'!$A$3:$J$999, 3, FALSE), "")</f>
        <v/>
      </c>
      <c r="F66" s="1" t="str">
        <f>IFERROR(VLOOKUP($B66,' Fridge Tracking'!$A$3:$J$999, 4, FALSE), "")</f>
        <v/>
      </c>
      <c r="G66" s="1" t="str">
        <f>IFERROR(VLOOKUP($B66,' Fridge Tracking'!$A$3:$J$999, 5, FALSE), "")</f>
        <v/>
      </c>
      <c r="H66" s="13" t="str">
        <f>IFERROR(VLOOKUP($B66,' Fridge Tracking'!$A$3:$J$999, 8, FALSE), "")</f>
        <v/>
      </c>
      <c r="I66" s="56" t="str">
        <f t="shared" si="1"/>
        <v/>
      </c>
      <c r="J66" s="59"/>
      <c r="K66" s="57" t="str">
        <f>IFERROR(VLOOKUP($J66,'Router Collection'!B64:M1061, 10, FALSE), "")</f>
        <v/>
      </c>
      <c r="L66" s="57" t="str">
        <f>IFERROR(VLOOKUP($J66,'Router Tracking'!$A$3:$H$1000, 2, FALSE), "")</f>
        <v/>
      </c>
      <c r="M66" s="57" t="str">
        <f>IFERROR(VLOOKUP($J66,'Router Tracking'!$A$3:$H$1000, 3, FALSE), "")</f>
        <v/>
      </c>
      <c r="N66" s="58" t="str">
        <f>IFERROR(VLOOKUP($J66,'Router Tracking'!$A$3:$H$1000, 6, FALSE), "")</f>
        <v/>
      </c>
      <c r="Q66" s="13"/>
    </row>
    <row r="67" spans="1:17">
      <c r="A67" s="38" t="str">
        <f t="shared" si="0"/>
        <v/>
      </c>
      <c r="C67" s="1" t="str">
        <f>IFERROR(VLOOKUP($B67,'Fridge Collection'!B65:L1062, 10, FALSE), "")</f>
        <v/>
      </c>
      <c r="D67" s="1" t="str">
        <f>IFERROR(VLOOKUP($B67,' Fridge Tracking'!$A$3:$J$999, 2, FALSE), "")</f>
        <v/>
      </c>
      <c r="E67" s="1" t="str">
        <f>IFERROR(VLOOKUP($B67,' Fridge Tracking'!$A$3:$J$999, 3, FALSE), "")</f>
        <v/>
      </c>
      <c r="F67" s="1" t="str">
        <f>IFERROR(VLOOKUP($B67,' Fridge Tracking'!$A$3:$J$999, 4, FALSE), "")</f>
        <v/>
      </c>
      <c r="G67" s="1" t="str">
        <f>IFERROR(VLOOKUP($B67,' Fridge Tracking'!$A$3:$J$999, 5, FALSE), "")</f>
        <v/>
      </c>
      <c r="H67" s="13" t="str">
        <f>IFERROR(VLOOKUP($B67,' Fridge Tracking'!$A$3:$J$999, 8, FALSE), "")</f>
        <v/>
      </c>
      <c r="I67" s="56" t="str">
        <f t="shared" si="1"/>
        <v/>
      </c>
      <c r="J67" s="59"/>
      <c r="K67" s="57" t="str">
        <f>IFERROR(VLOOKUP($J67,'Router Collection'!B65:M1062, 10, FALSE), "")</f>
        <v/>
      </c>
      <c r="L67" s="57" t="str">
        <f>IFERROR(VLOOKUP($J67,'Router Tracking'!$A$3:$H$1000, 2, FALSE), "")</f>
        <v/>
      </c>
      <c r="M67" s="57" t="str">
        <f>IFERROR(VLOOKUP($J67,'Router Tracking'!$A$3:$H$1000, 3, FALSE), "")</f>
        <v/>
      </c>
      <c r="N67" s="58" t="str">
        <f>IFERROR(VLOOKUP($J67,'Router Tracking'!$A$3:$H$1000, 6, FALSE), "")</f>
        <v/>
      </c>
      <c r="Q67" s="13"/>
    </row>
    <row r="68" spans="1:17">
      <c r="A68" s="38" t="str">
        <f t="shared" si="0"/>
        <v/>
      </c>
      <c r="C68" s="1" t="str">
        <f>IFERROR(VLOOKUP($B68,'Fridge Collection'!B66:L1063, 10, FALSE), "")</f>
        <v/>
      </c>
      <c r="D68" s="1" t="str">
        <f>IFERROR(VLOOKUP($B68,' Fridge Tracking'!$A$3:$J$999, 2, FALSE), "")</f>
        <v/>
      </c>
      <c r="E68" s="1" t="str">
        <f>IFERROR(VLOOKUP($B68,' Fridge Tracking'!$A$3:$J$999, 3, FALSE), "")</f>
        <v/>
      </c>
      <c r="F68" s="1" t="str">
        <f>IFERROR(VLOOKUP($B68,' Fridge Tracking'!$A$3:$J$999, 4, FALSE), "")</f>
        <v/>
      </c>
      <c r="G68" s="1" t="str">
        <f>IFERROR(VLOOKUP($B68,' Fridge Tracking'!$A$3:$J$999, 5, FALSE), "")</f>
        <v/>
      </c>
      <c r="H68" s="13" t="str">
        <f>IFERROR(VLOOKUP($B68,' Fridge Tracking'!$A$3:$J$999, 8, FALSE), "")</f>
        <v/>
      </c>
      <c r="I68" s="56" t="str">
        <f t="shared" si="1"/>
        <v/>
      </c>
      <c r="J68" s="59"/>
      <c r="K68" s="57" t="str">
        <f>IFERROR(VLOOKUP($J68,'Router Collection'!B66:M1063, 10, FALSE), "")</f>
        <v/>
      </c>
      <c r="L68" s="57" t="str">
        <f>IFERROR(VLOOKUP($J68,'Router Tracking'!$A$3:$H$1000, 2, FALSE), "")</f>
        <v/>
      </c>
      <c r="M68" s="57" t="str">
        <f>IFERROR(VLOOKUP($J68,'Router Tracking'!$A$3:$H$1000, 3, FALSE), "")</f>
        <v/>
      </c>
      <c r="N68" s="58" t="str">
        <f>IFERROR(VLOOKUP($J68,'Router Tracking'!$A$3:$H$1000, 6, FALSE), "")</f>
        <v/>
      </c>
      <c r="Q68" s="13"/>
    </row>
    <row r="69" spans="1:17">
      <c r="A69" s="38" t="str">
        <f t="shared" si="0"/>
        <v/>
      </c>
      <c r="C69" s="1" t="str">
        <f>IFERROR(VLOOKUP($B69,'Fridge Collection'!B67:L1064, 10, FALSE), "")</f>
        <v/>
      </c>
      <c r="D69" s="1" t="str">
        <f>IFERROR(VLOOKUP($B69,' Fridge Tracking'!$A$3:$J$999, 2, FALSE), "")</f>
        <v/>
      </c>
      <c r="E69" s="1" t="str">
        <f>IFERROR(VLOOKUP($B69,' Fridge Tracking'!$A$3:$J$999, 3, FALSE), "")</f>
        <v/>
      </c>
      <c r="F69" s="1" t="str">
        <f>IFERROR(VLOOKUP($B69,' Fridge Tracking'!$A$3:$J$999, 4, FALSE), "")</f>
        <v/>
      </c>
      <c r="G69" s="1" t="str">
        <f>IFERROR(VLOOKUP($B69,' Fridge Tracking'!$A$3:$J$999, 5, FALSE), "")</f>
        <v/>
      </c>
      <c r="H69" s="13" t="str">
        <f>IFERROR(VLOOKUP($B69,' Fridge Tracking'!$A$3:$J$999, 8, FALSE), "")</f>
        <v/>
      </c>
      <c r="I69" s="56" t="str">
        <f t="shared" si="1"/>
        <v/>
      </c>
      <c r="J69" s="59"/>
      <c r="K69" s="57" t="str">
        <f>IFERROR(VLOOKUP($J69,'Router Collection'!B67:M1064, 10, FALSE), "")</f>
        <v/>
      </c>
      <c r="L69" s="57" t="str">
        <f>IFERROR(VLOOKUP($J69,'Router Tracking'!$A$3:$H$1000, 2, FALSE), "")</f>
        <v/>
      </c>
      <c r="M69" s="57" t="str">
        <f>IFERROR(VLOOKUP($J69,'Router Tracking'!$A$3:$H$1000, 3, FALSE), "")</f>
        <v/>
      </c>
      <c r="N69" s="58" t="str">
        <f>IFERROR(VLOOKUP($J69,'Router Tracking'!$A$3:$H$1000, 6, FALSE), "")</f>
        <v/>
      </c>
      <c r="Q69" s="13"/>
    </row>
    <row r="70" spans="1:17">
      <c r="A70" s="38" t="str">
        <f t="shared" si="0"/>
        <v/>
      </c>
      <c r="C70" s="1" t="str">
        <f>IFERROR(VLOOKUP($B70,'Fridge Collection'!B68:L1065, 10, FALSE), "")</f>
        <v/>
      </c>
      <c r="D70" s="1" t="str">
        <f>IFERROR(VLOOKUP($B70,' Fridge Tracking'!$A$3:$J$999, 2, FALSE), "")</f>
        <v/>
      </c>
      <c r="E70" s="1" t="str">
        <f>IFERROR(VLOOKUP($B70,' Fridge Tracking'!$A$3:$J$999, 3, FALSE), "")</f>
        <v/>
      </c>
      <c r="F70" s="1" t="str">
        <f>IFERROR(VLOOKUP($B70,' Fridge Tracking'!$A$3:$J$999, 4, FALSE), "")</f>
        <v/>
      </c>
      <c r="G70" s="1" t="str">
        <f>IFERROR(VLOOKUP($B70,' Fridge Tracking'!$A$3:$J$999, 5, FALSE), "")</f>
        <v/>
      </c>
      <c r="H70" s="13" t="str">
        <f>IFERROR(VLOOKUP($B70,' Fridge Tracking'!$A$3:$J$999, 8, FALSE), "")</f>
        <v/>
      </c>
      <c r="I70" s="56" t="str">
        <f t="shared" si="1"/>
        <v/>
      </c>
      <c r="J70" s="59"/>
      <c r="K70" s="57" t="str">
        <f>IFERROR(VLOOKUP($J70,'Router Collection'!B68:M1065, 10, FALSE), "")</f>
        <v/>
      </c>
      <c r="L70" s="57" t="str">
        <f>IFERROR(VLOOKUP($J70,'Router Tracking'!$A$3:$H$1000, 2, FALSE), "")</f>
        <v/>
      </c>
      <c r="M70" s="57" t="str">
        <f>IFERROR(VLOOKUP($J70,'Router Tracking'!$A$3:$H$1000, 3, FALSE), "")</f>
        <v/>
      </c>
      <c r="N70" s="58" t="str">
        <f>IFERROR(VLOOKUP($J70,'Router Tracking'!$A$3:$H$1000, 6, FALSE), "")</f>
        <v/>
      </c>
      <c r="Q70" s="13"/>
    </row>
    <row r="71" spans="1:17">
      <c r="A71" s="38" t="str">
        <f t="shared" si="0"/>
        <v/>
      </c>
      <c r="C71" s="1" t="str">
        <f>IFERROR(VLOOKUP($B71,'Fridge Collection'!B69:L1066, 10, FALSE), "")</f>
        <v/>
      </c>
      <c r="D71" s="1" t="str">
        <f>IFERROR(VLOOKUP($B71,' Fridge Tracking'!$A$3:$J$999, 2, FALSE), "")</f>
        <v/>
      </c>
      <c r="E71" s="1" t="str">
        <f>IFERROR(VLOOKUP($B71,' Fridge Tracking'!$A$3:$J$999, 3, FALSE), "")</f>
        <v/>
      </c>
      <c r="F71" s="1" t="str">
        <f>IFERROR(VLOOKUP($B71,' Fridge Tracking'!$A$3:$J$999, 4, FALSE), "")</f>
        <v/>
      </c>
      <c r="G71" s="1" t="str">
        <f>IFERROR(VLOOKUP($B71,' Fridge Tracking'!$A$3:$J$999, 5, FALSE), "")</f>
        <v/>
      </c>
      <c r="H71" s="13" t="str">
        <f>IFERROR(VLOOKUP($B71,' Fridge Tracking'!$A$3:$J$999, 8, FALSE), "")</f>
        <v/>
      </c>
      <c r="I71" s="56" t="str">
        <f t="shared" si="1"/>
        <v/>
      </c>
      <c r="J71" s="59"/>
      <c r="K71" s="57" t="str">
        <f>IFERROR(VLOOKUP($J71,'Router Collection'!B69:M1066, 10, FALSE), "")</f>
        <v/>
      </c>
      <c r="L71" s="57" t="str">
        <f>IFERROR(VLOOKUP($J71,'Router Tracking'!$A$3:$H$1000, 2, FALSE), "")</f>
        <v/>
      </c>
      <c r="M71" s="57" t="str">
        <f>IFERROR(VLOOKUP($J71,'Router Tracking'!$A$3:$H$1000, 3, FALSE), "")</f>
        <v/>
      </c>
      <c r="N71" s="58" t="str">
        <f>IFERROR(VLOOKUP($J71,'Router Tracking'!$A$3:$H$1000, 6, FALSE), "")</f>
        <v/>
      </c>
      <c r="Q71" s="13"/>
    </row>
    <row r="72" spans="1:17">
      <c r="A72" s="38" t="str">
        <f t="shared" si="0"/>
        <v/>
      </c>
      <c r="C72" s="1" t="str">
        <f>IFERROR(VLOOKUP($B72,'Fridge Collection'!B70:L1067, 10, FALSE), "")</f>
        <v/>
      </c>
      <c r="D72" s="1" t="str">
        <f>IFERROR(VLOOKUP($B72,' Fridge Tracking'!$A$3:$J$999, 2, FALSE), "")</f>
        <v/>
      </c>
      <c r="E72" s="1" t="str">
        <f>IFERROR(VLOOKUP($B72,' Fridge Tracking'!$A$3:$J$999, 3, FALSE), "")</f>
        <v/>
      </c>
      <c r="F72" s="1" t="str">
        <f>IFERROR(VLOOKUP($B72,' Fridge Tracking'!$A$3:$J$999, 4, FALSE), "")</f>
        <v/>
      </c>
      <c r="G72" s="1" t="str">
        <f>IFERROR(VLOOKUP($B72,' Fridge Tracking'!$A$3:$J$999, 5, FALSE), "")</f>
        <v/>
      </c>
      <c r="H72" s="13" t="str">
        <f>IFERROR(VLOOKUP($B72,' Fridge Tracking'!$A$3:$J$999, 8, FALSE), "")</f>
        <v/>
      </c>
      <c r="I72" s="56" t="str">
        <f t="shared" si="1"/>
        <v/>
      </c>
      <c r="J72" s="59"/>
      <c r="K72" s="57" t="str">
        <f>IFERROR(VLOOKUP($J72,'Router Collection'!B70:M1067, 10, FALSE), "")</f>
        <v/>
      </c>
      <c r="L72" s="57" t="str">
        <f>IFERROR(VLOOKUP($J72,'Router Tracking'!$A$3:$H$1000, 2, FALSE), "")</f>
        <v/>
      </c>
      <c r="M72" s="57" t="str">
        <f>IFERROR(VLOOKUP($J72,'Router Tracking'!$A$3:$H$1000, 3, FALSE), "")</f>
        <v/>
      </c>
      <c r="N72" s="58" t="str">
        <f>IFERROR(VLOOKUP($J72,'Router Tracking'!$A$3:$H$1000, 6, FALSE), "")</f>
        <v/>
      </c>
      <c r="Q72" s="13"/>
    </row>
    <row r="73" spans="1:17">
      <c r="A73" s="38" t="str">
        <f t="shared" si="0"/>
        <v/>
      </c>
      <c r="C73" s="1" t="str">
        <f>IFERROR(VLOOKUP($B73,'Fridge Collection'!B71:L1068, 10, FALSE), "")</f>
        <v/>
      </c>
      <c r="D73" s="1" t="str">
        <f>IFERROR(VLOOKUP($B73,' Fridge Tracking'!$A$3:$J$999, 2, FALSE), "")</f>
        <v/>
      </c>
      <c r="E73" s="1" t="str">
        <f>IFERROR(VLOOKUP($B73,' Fridge Tracking'!$A$3:$J$999, 3, FALSE), "")</f>
        <v/>
      </c>
      <c r="F73" s="1" t="str">
        <f>IFERROR(VLOOKUP($B73,' Fridge Tracking'!$A$3:$J$999, 4, FALSE), "")</f>
        <v/>
      </c>
      <c r="G73" s="1" t="str">
        <f>IFERROR(VLOOKUP($B73,' Fridge Tracking'!$A$3:$J$999, 5, FALSE), "")</f>
        <v/>
      </c>
      <c r="H73" s="13" t="str">
        <f>IFERROR(VLOOKUP($B73,' Fridge Tracking'!$A$3:$J$999, 8, FALSE), "")</f>
        <v/>
      </c>
      <c r="I73" s="56" t="str">
        <f t="shared" si="1"/>
        <v/>
      </c>
      <c r="J73" s="59"/>
      <c r="K73" s="57" t="str">
        <f>IFERROR(VLOOKUP($J73,'Router Collection'!B71:M1068, 10, FALSE), "")</f>
        <v/>
      </c>
      <c r="L73" s="57" t="str">
        <f>IFERROR(VLOOKUP($J73,'Router Tracking'!$A$3:$H$1000, 2, FALSE), "")</f>
        <v/>
      </c>
      <c r="M73" s="57" t="str">
        <f>IFERROR(VLOOKUP($J73,'Router Tracking'!$A$3:$H$1000, 3, FALSE), "")</f>
        <v/>
      </c>
      <c r="N73" s="58" t="str">
        <f>IFERROR(VLOOKUP($J73,'Router Tracking'!$A$3:$H$1000, 6, FALSE), "")</f>
        <v/>
      </c>
      <c r="Q73" s="13"/>
    </row>
    <row r="74" spans="1:17">
      <c r="A74" s="38" t="str">
        <f t="shared" si="0"/>
        <v/>
      </c>
      <c r="C74" s="1" t="str">
        <f>IFERROR(VLOOKUP($B74,'Fridge Collection'!B72:L1069, 10, FALSE), "")</f>
        <v/>
      </c>
      <c r="D74" s="1" t="str">
        <f>IFERROR(VLOOKUP($B74,' Fridge Tracking'!$A$3:$J$999, 2, FALSE), "")</f>
        <v/>
      </c>
      <c r="E74" s="1" t="str">
        <f>IFERROR(VLOOKUP($B74,' Fridge Tracking'!$A$3:$J$999, 3, FALSE), "")</f>
        <v/>
      </c>
      <c r="F74" s="1" t="str">
        <f>IFERROR(VLOOKUP($B74,' Fridge Tracking'!$A$3:$J$999, 4, FALSE), "")</f>
        <v/>
      </c>
      <c r="G74" s="1" t="str">
        <f>IFERROR(VLOOKUP($B74,' Fridge Tracking'!$A$3:$J$999, 5, FALSE), "")</f>
        <v/>
      </c>
      <c r="H74" s="13" t="str">
        <f>IFERROR(VLOOKUP($B74,' Fridge Tracking'!$A$3:$J$999, 8, FALSE), "")</f>
        <v/>
      </c>
      <c r="I74" s="56" t="str">
        <f t="shared" si="1"/>
        <v/>
      </c>
      <c r="J74" s="59"/>
      <c r="K74" s="57" t="str">
        <f>IFERROR(VLOOKUP($J74,'Router Collection'!B72:M1069, 10, FALSE), "")</f>
        <v/>
      </c>
      <c r="L74" s="57" t="str">
        <f>IFERROR(VLOOKUP($J74,'Router Tracking'!$A$3:$H$1000, 2, FALSE), "")</f>
        <v/>
      </c>
      <c r="M74" s="57" t="str">
        <f>IFERROR(VLOOKUP($J74,'Router Tracking'!$A$3:$H$1000, 3, FALSE), "")</f>
        <v/>
      </c>
      <c r="N74" s="58" t="str">
        <f>IFERROR(VLOOKUP($J74,'Router Tracking'!$A$3:$H$1000, 6, FALSE), "")</f>
        <v/>
      </c>
      <c r="Q74" s="13"/>
    </row>
    <row r="75" spans="1:17">
      <c r="A75" s="38" t="str">
        <f t="shared" si="0"/>
        <v/>
      </c>
      <c r="C75" s="1" t="str">
        <f>IFERROR(VLOOKUP($B75,'Fridge Collection'!B73:L1070, 10, FALSE), "")</f>
        <v/>
      </c>
      <c r="D75" s="1" t="str">
        <f>IFERROR(VLOOKUP($B75,' Fridge Tracking'!$A$3:$J$999, 2, FALSE), "")</f>
        <v/>
      </c>
      <c r="E75" s="1" t="str">
        <f>IFERROR(VLOOKUP($B75,' Fridge Tracking'!$A$3:$J$999, 3, FALSE), "")</f>
        <v/>
      </c>
      <c r="F75" s="1" t="str">
        <f>IFERROR(VLOOKUP($B75,' Fridge Tracking'!$A$3:$J$999, 4, FALSE), "")</f>
        <v/>
      </c>
      <c r="G75" s="1" t="str">
        <f>IFERROR(VLOOKUP($B75,' Fridge Tracking'!$A$3:$J$999, 5, FALSE), "")</f>
        <v/>
      </c>
      <c r="H75" s="13" t="str">
        <f>IFERROR(VLOOKUP($B75,' Fridge Tracking'!$A$3:$J$999, 8, FALSE), "")</f>
        <v/>
      </c>
      <c r="I75" s="56" t="str">
        <f t="shared" si="1"/>
        <v/>
      </c>
      <c r="J75" s="59"/>
      <c r="K75" s="57" t="str">
        <f>IFERROR(VLOOKUP($J75,'Router Collection'!B73:M1070, 10, FALSE), "")</f>
        <v/>
      </c>
      <c r="L75" s="57" t="str">
        <f>IFERROR(VLOOKUP($J75,'Router Tracking'!$A$3:$H$1000, 2, FALSE), "")</f>
        <v/>
      </c>
      <c r="M75" s="57" t="str">
        <f>IFERROR(VLOOKUP($J75,'Router Tracking'!$A$3:$H$1000, 3, FALSE), "")</f>
        <v/>
      </c>
      <c r="N75" s="58" t="str">
        <f>IFERROR(VLOOKUP($J75,'Router Tracking'!$A$3:$H$1000, 6, FALSE), "")</f>
        <v/>
      </c>
      <c r="Q75" s="13"/>
    </row>
    <row r="76" spans="1:17">
      <c r="A76" s="38" t="str">
        <f t="shared" si="0"/>
        <v/>
      </c>
      <c r="C76" s="1" t="str">
        <f>IFERROR(VLOOKUP($B76,'Fridge Collection'!B74:L1071, 10, FALSE), "")</f>
        <v/>
      </c>
      <c r="D76" s="1" t="str">
        <f>IFERROR(VLOOKUP($B76,' Fridge Tracking'!$A$3:$J$999, 2, FALSE), "")</f>
        <v/>
      </c>
      <c r="E76" s="1" t="str">
        <f>IFERROR(VLOOKUP($B76,' Fridge Tracking'!$A$3:$J$999, 3, FALSE), "")</f>
        <v/>
      </c>
      <c r="F76" s="1" t="str">
        <f>IFERROR(VLOOKUP($B76,' Fridge Tracking'!$A$3:$J$999, 4, FALSE), "")</f>
        <v/>
      </c>
      <c r="G76" s="1" t="str">
        <f>IFERROR(VLOOKUP($B76,' Fridge Tracking'!$A$3:$J$999, 5, FALSE), "")</f>
        <v/>
      </c>
      <c r="H76" s="13" t="str">
        <f>IFERROR(VLOOKUP($B76,' Fridge Tracking'!$A$3:$J$999, 8, FALSE), "")</f>
        <v/>
      </c>
      <c r="I76" s="56" t="str">
        <f t="shared" si="1"/>
        <v/>
      </c>
      <c r="J76" s="59"/>
      <c r="K76" s="57" t="str">
        <f>IFERROR(VLOOKUP($J76,'Router Collection'!B74:M1071, 10, FALSE), "")</f>
        <v/>
      </c>
      <c r="L76" s="57" t="str">
        <f>IFERROR(VLOOKUP($J76,'Router Tracking'!$A$3:$H$1000, 2, FALSE), "")</f>
        <v/>
      </c>
      <c r="M76" s="57" t="str">
        <f>IFERROR(VLOOKUP($J76,'Router Tracking'!$A$3:$H$1000, 3, FALSE), "")</f>
        <v/>
      </c>
      <c r="N76" s="58" t="str">
        <f>IFERROR(VLOOKUP($J76,'Router Tracking'!$A$3:$H$1000, 6, FALSE), "")</f>
        <v/>
      </c>
      <c r="Q76" s="13"/>
    </row>
    <row r="77" spans="1:17">
      <c r="A77" s="38" t="str">
        <f t="shared" si="0"/>
        <v/>
      </c>
      <c r="C77" s="1" t="str">
        <f>IFERROR(VLOOKUP($B77,'Fridge Collection'!B75:L1072, 10, FALSE), "")</f>
        <v/>
      </c>
      <c r="D77" s="1" t="str">
        <f>IFERROR(VLOOKUP($B77,' Fridge Tracking'!$A$3:$J$999, 2, FALSE), "")</f>
        <v/>
      </c>
      <c r="E77" s="1" t="str">
        <f>IFERROR(VLOOKUP($B77,' Fridge Tracking'!$A$3:$J$999, 3, FALSE), "")</f>
        <v/>
      </c>
      <c r="F77" s="1" t="str">
        <f>IFERROR(VLOOKUP($B77,' Fridge Tracking'!$A$3:$J$999, 4, FALSE), "")</f>
        <v/>
      </c>
      <c r="G77" s="1" t="str">
        <f>IFERROR(VLOOKUP($B77,' Fridge Tracking'!$A$3:$J$999, 5, FALSE), "")</f>
        <v/>
      </c>
      <c r="H77" s="13" t="str">
        <f>IFERROR(VLOOKUP($B77,' Fridge Tracking'!$A$3:$J$999, 8, FALSE), "")</f>
        <v/>
      </c>
      <c r="I77" s="56" t="str">
        <f t="shared" si="1"/>
        <v/>
      </c>
      <c r="J77" s="59"/>
      <c r="K77" s="57" t="str">
        <f>IFERROR(VLOOKUP($J77,'Router Collection'!B75:M1072, 10, FALSE), "")</f>
        <v/>
      </c>
      <c r="L77" s="57" t="str">
        <f>IFERROR(VLOOKUP($J77,'Router Tracking'!$A$3:$H$1000, 2, FALSE), "")</f>
        <v/>
      </c>
      <c r="M77" s="57" t="str">
        <f>IFERROR(VLOOKUP($J77,'Router Tracking'!$A$3:$H$1000, 3, FALSE), "")</f>
        <v/>
      </c>
      <c r="N77" s="58" t="str">
        <f>IFERROR(VLOOKUP($J77,'Router Tracking'!$A$3:$H$1000, 6, FALSE), "")</f>
        <v/>
      </c>
      <c r="Q77" s="13"/>
    </row>
    <row r="78" spans="1:17">
      <c r="A78" s="38" t="str">
        <f t="shared" si="0"/>
        <v/>
      </c>
      <c r="C78" s="1" t="str">
        <f>IFERROR(VLOOKUP($B78,'Fridge Collection'!B76:L1073, 10, FALSE), "")</f>
        <v/>
      </c>
      <c r="D78" s="1" t="str">
        <f>IFERROR(VLOOKUP($B78,' Fridge Tracking'!$A$3:$J$999, 2, FALSE), "")</f>
        <v/>
      </c>
      <c r="E78" s="1" t="str">
        <f>IFERROR(VLOOKUP($B78,' Fridge Tracking'!$A$3:$J$999, 3, FALSE), "")</f>
        <v/>
      </c>
      <c r="F78" s="1" t="str">
        <f>IFERROR(VLOOKUP($B78,' Fridge Tracking'!$A$3:$J$999, 4, FALSE), "")</f>
        <v/>
      </c>
      <c r="G78" s="1" t="str">
        <f>IFERROR(VLOOKUP($B78,' Fridge Tracking'!$A$3:$J$999, 5, FALSE), "")</f>
        <v/>
      </c>
      <c r="H78" s="13" t="str">
        <f>IFERROR(VLOOKUP($B78,' Fridge Tracking'!$A$3:$J$999, 8, FALSE), "")</f>
        <v/>
      </c>
      <c r="I78" s="56" t="str">
        <f t="shared" si="1"/>
        <v/>
      </c>
      <c r="J78" s="59"/>
      <c r="K78" s="57" t="str">
        <f>IFERROR(VLOOKUP($J78,'Router Collection'!B76:M1073, 10, FALSE), "")</f>
        <v/>
      </c>
      <c r="L78" s="57" t="str">
        <f>IFERROR(VLOOKUP($J78,'Router Tracking'!$A$3:$H$1000, 2, FALSE), "")</f>
        <v/>
      </c>
      <c r="M78" s="57" t="str">
        <f>IFERROR(VLOOKUP($J78,'Router Tracking'!$A$3:$H$1000, 3, FALSE), "")</f>
        <v/>
      </c>
      <c r="N78" s="58" t="str">
        <f>IFERROR(VLOOKUP($J78,'Router Tracking'!$A$3:$H$1000, 6, FALSE), "")</f>
        <v/>
      </c>
      <c r="Q78" s="13"/>
    </row>
    <row r="79" spans="1:17">
      <c r="A79" s="38" t="str">
        <f t="shared" si="0"/>
        <v/>
      </c>
      <c r="C79" s="1" t="str">
        <f>IFERROR(VLOOKUP($B79,'Fridge Collection'!B77:L1074, 10, FALSE), "")</f>
        <v/>
      </c>
      <c r="D79" s="1" t="str">
        <f>IFERROR(VLOOKUP($B79,' Fridge Tracking'!$A$3:$J$999, 2, FALSE), "")</f>
        <v/>
      </c>
      <c r="E79" s="1" t="str">
        <f>IFERROR(VLOOKUP($B79,' Fridge Tracking'!$A$3:$J$999, 3, FALSE), "")</f>
        <v/>
      </c>
      <c r="F79" s="1" t="str">
        <f>IFERROR(VLOOKUP($B79,' Fridge Tracking'!$A$3:$J$999, 4, FALSE), "")</f>
        <v/>
      </c>
      <c r="G79" s="1" t="str">
        <f>IFERROR(VLOOKUP($B79,' Fridge Tracking'!$A$3:$J$999, 5, FALSE), "")</f>
        <v/>
      </c>
      <c r="H79" s="13" t="str">
        <f>IFERROR(VLOOKUP($B79,' Fridge Tracking'!$A$3:$J$999, 8, FALSE), "")</f>
        <v/>
      </c>
      <c r="I79" s="56" t="str">
        <f t="shared" si="1"/>
        <v/>
      </c>
      <c r="J79" s="59"/>
      <c r="K79" s="57" t="str">
        <f>IFERROR(VLOOKUP($J79,'Router Collection'!B77:M1074, 10, FALSE), "")</f>
        <v/>
      </c>
      <c r="L79" s="57" t="str">
        <f>IFERROR(VLOOKUP($J79,'Router Tracking'!$A$3:$H$1000, 2, FALSE), "")</f>
        <v/>
      </c>
      <c r="M79" s="57" t="str">
        <f>IFERROR(VLOOKUP($J79,'Router Tracking'!$A$3:$H$1000, 3, FALSE), "")</f>
        <v/>
      </c>
      <c r="N79" s="58" t="str">
        <f>IFERROR(VLOOKUP($J79,'Router Tracking'!$A$3:$H$1000, 6, FALSE), "")</f>
        <v/>
      </c>
      <c r="Q79" s="13"/>
    </row>
    <row r="80" spans="1:17">
      <c r="A80" s="38" t="str">
        <f t="shared" si="0"/>
        <v/>
      </c>
      <c r="C80" s="1" t="str">
        <f>IFERROR(VLOOKUP($B80,'Fridge Collection'!B78:L1075, 10, FALSE), "")</f>
        <v/>
      </c>
      <c r="D80" s="1" t="str">
        <f>IFERROR(VLOOKUP($B80,' Fridge Tracking'!$A$3:$J$999, 2, FALSE), "")</f>
        <v/>
      </c>
      <c r="E80" s="1" t="str">
        <f>IFERROR(VLOOKUP($B80,' Fridge Tracking'!$A$3:$J$999, 3, FALSE), "")</f>
        <v/>
      </c>
      <c r="F80" s="1" t="str">
        <f>IFERROR(VLOOKUP($B80,' Fridge Tracking'!$A$3:$J$999, 4, FALSE), "")</f>
        <v/>
      </c>
      <c r="G80" s="1" t="str">
        <f>IFERROR(VLOOKUP($B80,' Fridge Tracking'!$A$3:$J$999, 5, FALSE), "")</f>
        <v/>
      </c>
      <c r="H80" s="13" t="str">
        <f>IFERROR(VLOOKUP($B80,' Fridge Tracking'!$A$3:$J$999, 8, FALSE), "")</f>
        <v/>
      </c>
      <c r="I80" s="56" t="str">
        <f t="shared" si="1"/>
        <v/>
      </c>
      <c r="J80" s="59"/>
      <c r="K80" s="57" t="str">
        <f>IFERROR(VLOOKUP($J80,'Router Collection'!B78:M1075, 10, FALSE), "")</f>
        <v/>
      </c>
      <c r="L80" s="57" t="str">
        <f>IFERROR(VLOOKUP($J80,'Router Tracking'!$A$3:$H$1000, 2, FALSE), "")</f>
        <v/>
      </c>
      <c r="M80" s="57" t="str">
        <f>IFERROR(VLOOKUP($J80,'Router Tracking'!$A$3:$H$1000, 3, FALSE), "")</f>
        <v/>
      </c>
      <c r="N80" s="58" t="str">
        <f>IFERROR(VLOOKUP($J80,'Router Tracking'!$A$3:$H$1000, 6, FALSE), "")</f>
        <v/>
      </c>
      <c r="Q80" s="13"/>
    </row>
    <row r="81" spans="1:17">
      <c r="A81" s="38" t="str">
        <f t="shared" si="0"/>
        <v/>
      </c>
      <c r="C81" s="1" t="str">
        <f>IFERROR(VLOOKUP($B81,'Fridge Collection'!B79:L1076, 10, FALSE), "")</f>
        <v/>
      </c>
      <c r="D81" s="1" t="str">
        <f>IFERROR(VLOOKUP($B81,' Fridge Tracking'!$A$3:$J$999, 2, FALSE), "")</f>
        <v/>
      </c>
      <c r="E81" s="1" t="str">
        <f>IFERROR(VLOOKUP($B81,' Fridge Tracking'!$A$3:$J$999, 3, FALSE), "")</f>
        <v/>
      </c>
      <c r="F81" s="1" t="str">
        <f>IFERROR(VLOOKUP($B81,' Fridge Tracking'!$A$3:$J$999, 4, FALSE), "")</f>
        <v/>
      </c>
      <c r="G81" s="1" t="str">
        <f>IFERROR(VLOOKUP($B81,' Fridge Tracking'!$A$3:$J$999, 5, FALSE), "")</f>
        <v/>
      </c>
      <c r="H81" s="13" t="str">
        <f>IFERROR(VLOOKUP($B81,' Fridge Tracking'!$A$3:$J$999, 8, FALSE), "")</f>
        <v/>
      </c>
      <c r="I81" s="56" t="str">
        <f t="shared" si="1"/>
        <v/>
      </c>
      <c r="J81" s="59"/>
      <c r="K81" s="57" t="str">
        <f>IFERROR(VLOOKUP($J81,'Router Collection'!B79:M1076, 10, FALSE), "")</f>
        <v/>
      </c>
      <c r="L81" s="57" t="str">
        <f>IFERROR(VLOOKUP($J81,'Router Tracking'!$A$3:$H$1000, 2, FALSE), "")</f>
        <v/>
      </c>
      <c r="M81" s="57" t="str">
        <f>IFERROR(VLOOKUP($J81,'Router Tracking'!$A$3:$H$1000, 3, FALSE), "")</f>
        <v/>
      </c>
      <c r="N81" s="58" t="str">
        <f>IFERROR(VLOOKUP($J81,'Router Tracking'!$A$3:$H$1000, 6, FALSE), "")</f>
        <v/>
      </c>
      <c r="Q81" s="13"/>
    </row>
    <row r="82" spans="1:17">
      <c r="A82" s="38" t="str">
        <f t="shared" si="0"/>
        <v/>
      </c>
      <c r="C82" s="1" t="str">
        <f>IFERROR(VLOOKUP($B82,'Fridge Collection'!B80:L1077, 10, FALSE), "")</f>
        <v/>
      </c>
      <c r="D82" s="1" t="str">
        <f>IFERROR(VLOOKUP($B82,' Fridge Tracking'!$A$3:$J$999, 2, FALSE), "")</f>
        <v/>
      </c>
      <c r="E82" s="1" t="str">
        <f>IFERROR(VLOOKUP($B82,' Fridge Tracking'!$A$3:$J$999, 3, FALSE), "")</f>
        <v/>
      </c>
      <c r="F82" s="1" t="str">
        <f>IFERROR(VLOOKUP($B82,' Fridge Tracking'!$A$3:$J$999, 4, FALSE), "")</f>
        <v/>
      </c>
      <c r="G82" s="1" t="str">
        <f>IFERROR(VLOOKUP($B82,' Fridge Tracking'!$A$3:$J$999, 5, FALSE), "")</f>
        <v/>
      </c>
      <c r="H82" s="13" t="str">
        <f>IFERROR(VLOOKUP($B82,' Fridge Tracking'!$A$3:$J$999, 8, FALSE), "")</f>
        <v/>
      </c>
      <c r="I82" s="56" t="str">
        <f t="shared" si="1"/>
        <v/>
      </c>
      <c r="J82" s="59"/>
      <c r="K82" s="57" t="str">
        <f>IFERROR(VLOOKUP($J82,'Router Collection'!B80:M1077, 10, FALSE), "")</f>
        <v/>
      </c>
      <c r="L82" s="57" t="str">
        <f>IFERROR(VLOOKUP($J82,'Router Tracking'!$A$3:$H$1000, 2, FALSE), "")</f>
        <v/>
      </c>
      <c r="M82" s="57" t="str">
        <f>IFERROR(VLOOKUP($J82,'Router Tracking'!$A$3:$H$1000, 3, FALSE), "")</f>
        <v/>
      </c>
      <c r="N82" s="58" t="str">
        <f>IFERROR(VLOOKUP($J82,'Router Tracking'!$A$3:$H$1000, 6, FALSE), "")</f>
        <v/>
      </c>
      <c r="Q82" s="13"/>
    </row>
    <row r="83" spans="1:17">
      <c r="A83" s="38" t="str">
        <f t="shared" si="0"/>
        <v/>
      </c>
      <c r="C83" s="1" t="str">
        <f>IFERROR(VLOOKUP($B83,'Fridge Collection'!B81:L1078, 10, FALSE), "")</f>
        <v/>
      </c>
      <c r="D83" s="1" t="str">
        <f>IFERROR(VLOOKUP($B83,' Fridge Tracking'!$A$3:$J$999, 2, FALSE), "")</f>
        <v/>
      </c>
      <c r="E83" s="1" t="str">
        <f>IFERROR(VLOOKUP($B83,' Fridge Tracking'!$A$3:$J$999, 3, FALSE), "")</f>
        <v/>
      </c>
      <c r="F83" s="1" t="str">
        <f>IFERROR(VLOOKUP($B83,' Fridge Tracking'!$A$3:$J$999, 4, FALSE), "")</f>
        <v/>
      </c>
      <c r="G83" s="1" t="str">
        <f>IFERROR(VLOOKUP($B83,' Fridge Tracking'!$A$3:$J$999, 5, FALSE), "")</f>
        <v/>
      </c>
      <c r="H83" s="13" t="str">
        <f>IFERROR(VLOOKUP($B83,' Fridge Tracking'!$A$3:$J$999, 8, FALSE), "")</f>
        <v/>
      </c>
      <c r="I83" s="56" t="str">
        <f t="shared" si="1"/>
        <v/>
      </c>
      <c r="J83" s="59"/>
      <c r="K83" s="57" t="str">
        <f>IFERROR(VLOOKUP($J83,'Router Collection'!B81:M1078, 10, FALSE), "")</f>
        <v/>
      </c>
      <c r="L83" s="57" t="str">
        <f>IFERROR(VLOOKUP($J83,'Router Tracking'!$A$3:$H$1000, 2, FALSE), "")</f>
        <v/>
      </c>
      <c r="M83" s="57" t="str">
        <f>IFERROR(VLOOKUP($J83,'Router Tracking'!$A$3:$H$1000, 3, FALSE), "")</f>
        <v/>
      </c>
      <c r="N83" s="58" t="str">
        <f>IFERROR(VLOOKUP($J83,'Router Tracking'!$A$3:$H$1000, 6, FALSE), "")</f>
        <v/>
      </c>
      <c r="Q83" s="13"/>
    </row>
    <row r="84" spans="1:17">
      <c r="A84" s="38" t="str">
        <f t="shared" si="0"/>
        <v/>
      </c>
      <c r="C84" s="1" t="str">
        <f>IFERROR(VLOOKUP($B84,'Fridge Collection'!B82:L1079, 10, FALSE), "")</f>
        <v/>
      </c>
      <c r="D84" s="1" t="str">
        <f>IFERROR(VLOOKUP($B84,' Fridge Tracking'!$A$3:$J$999, 2, FALSE), "")</f>
        <v/>
      </c>
      <c r="E84" s="1" t="str">
        <f>IFERROR(VLOOKUP($B84,' Fridge Tracking'!$A$3:$J$999, 3, FALSE), "")</f>
        <v/>
      </c>
      <c r="F84" s="1" t="str">
        <f>IFERROR(VLOOKUP($B84,' Fridge Tracking'!$A$3:$J$999, 4, FALSE), "")</f>
        <v/>
      </c>
      <c r="G84" s="1" t="str">
        <f>IFERROR(VLOOKUP($B84,' Fridge Tracking'!$A$3:$J$999, 5, FALSE), "")</f>
        <v/>
      </c>
      <c r="H84" s="13" t="str">
        <f>IFERROR(VLOOKUP($B84,' Fridge Tracking'!$A$3:$J$999, 8, FALSE), "")</f>
        <v/>
      </c>
      <c r="I84" s="56" t="str">
        <f t="shared" si="1"/>
        <v/>
      </c>
      <c r="J84" s="59"/>
      <c r="K84" s="57" t="str">
        <f>IFERROR(VLOOKUP($J84,'Router Collection'!B82:M1079, 10, FALSE), "")</f>
        <v/>
      </c>
      <c r="L84" s="57" t="str">
        <f>IFERROR(VLOOKUP($J84,'Router Tracking'!$A$3:$H$1000, 2, FALSE), "")</f>
        <v/>
      </c>
      <c r="M84" s="57" t="str">
        <f>IFERROR(VLOOKUP($J84,'Router Tracking'!$A$3:$H$1000, 3, FALSE), "")</f>
        <v/>
      </c>
      <c r="N84" s="58" t="str">
        <f>IFERROR(VLOOKUP($J84,'Router Tracking'!$A$3:$H$1000, 6, FALSE), "")</f>
        <v/>
      </c>
      <c r="Q84" s="13"/>
    </row>
    <row r="85" spans="1:17">
      <c r="A85" s="38" t="str">
        <f t="shared" si="0"/>
        <v/>
      </c>
      <c r="C85" s="1" t="str">
        <f>IFERROR(VLOOKUP($B85,'Fridge Collection'!B83:L1080, 10, FALSE), "")</f>
        <v/>
      </c>
      <c r="D85" s="1" t="str">
        <f>IFERROR(VLOOKUP($B85,' Fridge Tracking'!$A$3:$J$999, 2, FALSE), "")</f>
        <v/>
      </c>
      <c r="E85" s="1" t="str">
        <f>IFERROR(VLOOKUP($B85,' Fridge Tracking'!$A$3:$J$999, 3, FALSE), "")</f>
        <v/>
      </c>
      <c r="F85" s="1" t="str">
        <f>IFERROR(VLOOKUP($B85,' Fridge Tracking'!$A$3:$J$999, 4, FALSE), "")</f>
        <v/>
      </c>
      <c r="G85" s="1" t="str">
        <f>IFERROR(VLOOKUP($B85,' Fridge Tracking'!$A$3:$J$999, 5, FALSE), "")</f>
        <v/>
      </c>
      <c r="H85" s="13" t="str">
        <f>IFERROR(VLOOKUP($B85,' Fridge Tracking'!$A$3:$J$999, 8, FALSE), "")</f>
        <v/>
      </c>
      <c r="I85" s="56" t="str">
        <f t="shared" si="1"/>
        <v/>
      </c>
      <c r="J85" s="59"/>
      <c r="K85" s="57" t="str">
        <f>IFERROR(VLOOKUP($J85,'Router Collection'!B83:M1080, 10, FALSE), "")</f>
        <v/>
      </c>
      <c r="L85" s="57" t="str">
        <f>IFERROR(VLOOKUP($J85,'Router Tracking'!$A$3:$H$1000, 2, FALSE), "")</f>
        <v/>
      </c>
      <c r="M85" s="57" t="str">
        <f>IFERROR(VLOOKUP($J85,'Router Tracking'!$A$3:$H$1000, 3, FALSE), "")</f>
        <v/>
      </c>
      <c r="N85" s="58" t="str">
        <f>IFERROR(VLOOKUP($J85,'Router Tracking'!$A$3:$H$1000, 6, FALSE), "")</f>
        <v/>
      </c>
      <c r="Q85" s="13"/>
    </row>
    <row r="86" spans="1:17">
      <c r="A86" s="38" t="str">
        <f t="shared" si="0"/>
        <v/>
      </c>
      <c r="C86" s="1" t="str">
        <f>IFERROR(VLOOKUP($B86,'Fridge Collection'!B84:L1081, 10, FALSE), "")</f>
        <v/>
      </c>
      <c r="D86" s="1" t="str">
        <f>IFERROR(VLOOKUP($B86,' Fridge Tracking'!$A$3:$J$999, 2, FALSE), "")</f>
        <v/>
      </c>
      <c r="E86" s="1" t="str">
        <f>IFERROR(VLOOKUP($B86,' Fridge Tracking'!$A$3:$J$999, 3, FALSE), "")</f>
        <v/>
      </c>
      <c r="F86" s="1" t="str">
        <f>IFERROR(VLOOKUP($B86,' Fridge Tracking'!$A$3:$J$999, 4, FALSE), "")</f>
        <v/>
      </c>
      <c r="G86" s="1" t="str">
        <f>IFERROR(VLOOKUP($B86,' Fridge Tracking'!$A$3:$J$999, 5, FALSE), "")</f>
        <v/>
      </c>
      <c r="H86" s="13" t="str">
        <f>IFERROR(VLOOKUP($B86,' Fridge Tracking'!$A$3:$J$999, 8, FALSE), "")</f>
        <v/>
      </c>
      <c r="I86" s="56" t="str">
        <f t="shared" si="1"/>
        <v/>
      </c>
      <c r="J86" s="59"/>
      <c r="K86" s="57" t="str">
        <f>IFERROR(VLOOKUP($J86,'Router Collection'!B84:M1081, 10, FALSE), "")</f>
        <v/>
      </c>
      <c r="L86" s="57" t="str">
        <f>IFERROR(VLOOKUP($J86,'Router Tracking'!$A$3:$H$1000, 2, FALSE), "")</f>
        <v/>
      </c>
      <c r="M86" s="57" t="str">
        <f>IFERROR(VLOOKUP($J86,'Router Tracking'!$A$3:$H$1000, 3, FALSE), "")</f>
        <v/>
      </c>
      <c r="N86" s="58" t="str">
        <f>IFERROR(VLOOKUP($J86,'Router Tracking'!$A$3:$H$1000, 6, FALSE), "")</f>
        <v/>
      </c>
      <c r="Q86" s="13"/>
    </row>
    <row r="87" spans="1:17">
      <c r="A87" s="38" t="str">
        <f t="shared" si="0"/>
        <v/>
      </c>
      <c r="C87" s="1" t="str">
        <f>IFERROR(VLOOKUP($B87,'Fridge Collection'!B85:L1082, 10, FALSE), "")</f>
        <v/>
      </c>
      <c r="D87" s="1" t="str">
        <f>IFERROR(VLOOKUP($B87,' Fridge Tracking'!$A$3:$J$999, 2, FALSE), "")</f>
        <v/>
      </c>
      <c r="E87" s="1" t="str">
        <f>IFERROR(VLOOKUP($B87,' Fridge Tracking'!$A$3:$J$999, 3, FALSE), "")</f>
        <v/>
      </c>
      <c r="F87" s="1" t="str">
        <f>IFERROR(VLOOKUP($B87,' Fridge Tracking'!$A$3:$J$999, 4, FALSE), "")</f>
        <v/>
      </c>
      <c r="G87" s="1" t="str">
        <f>IFERROR(VLOOKUP($B87,' Fridge Tracking'!$A$3:$J$999, 5, FALSE), "")</f>
        <v/>
      </c>
      <c r="H87" s="13" t="str">
        <f>IFERROR(VLOOKUP($B87,' Fridge Tracking'!$A$3:$J$999, 8, FALSE), "")</f>
        <v/>
      </c>
      <c r="I87" s="56" t="str">
        <f t="shared" si="1"/>
        <v/>
      </c>
      <c r="J87" s="59"/>
      <c r="K87" s="57" t="str">
        <f>IFERROR(VLOOKUP($J87,'Router Collection'!B85:M1082, 10, FALSE), "")</f>
        <v/>
      </c>
      <c r="L87" s="57" t="str">
        <f>IFERROR(VLOOKUP($J87,'Router Tracking'!$A$3:$H$1000, 2, FALSE), "")</f>
        <v/>
      </c>
      <c r="M87" s="57" t="str">
        <f>IFERROR(VLOOKUP($J87,'Router Tracking'!$A$3:$H$1000, 3, FALSE), "")</f>
        <v/>
      </c>
      <c r="N87" s="58" t="str">
        <f>IFERROR(VLOOKUP($J87,'Router Tracking'!$A$3:$H$1000, 6, FALSE), "")</f>
        <v/>
      </c>
      <c r="Q87" s="13"/>
    </row>
    <row r="88" spans="1:17">
      <c r="A88" s="38" t="str">
        <f t="shared" si="0"/>
        <v/>
      </c>
      <c r="C88" s="1" t="str">
        <f>IFERROR(VLOOKUP($B88,'Fridge Collection'!B86:L1083, 10, FALSE), "")</f>
        <v/>
      </c>
      <c r="D88" s="1" t="str">
        <f>IFERROR(VLOOKUP($B88,' Fridge Tracking'!$A$3:$J$999, 2, FALSE), "")</f>
        <v/>
      </c>
      <c r="E88" s="1" t="str">
        <f>IFERROR(VLOOKUP($B88,' Fridge Tracking'!$A$3:$J$999, 3, FALSE), "")</f>
        <v/>
      </c>
      <c r="F88" s="1" t="str">
        <f>IFERROR(VLOOKUP($B88,' Fridge Tracking'!$A$3:$J$999, 4, FALSE), "")</f>
        <v/>
      </c>
      <c r="G88" s="1" t="str">
        <f>IFERROR(VLOOKUP($B88,' Fridge Tracking'!$A$3:$J$999, 5, FALSE), "")</f>
        <v/>
      </c>
      <c r="H88" s="13" t="str">
        <f>IFERROR(VLOOKUP($B88,' Fridge Tracking'!$A$3:$J$999, 8, FALSE), "")</f>
        <v/>
      </c>
      <c r="I88" s="56" t="str">
        <f t="shared" si="1"/>
        <v/>
      </c>
      <c r="J88" s="59"/>
      <c r="K88" s="57" t="str">
        <f>IFERROR(VLOOKUP($J88,'Router Collection'!B86:M1083, 10, FALSE), "")</f>
        <v/>
      </c>
      <c r="L88" s="57" t="str">
        <f>IFERROR(VLOOKUP($J88,'Router Tracking'!$A$3:$H$1000, 2, FALSE), "")</f>
        <v/>
      </c>
      <c r="M88" s="57" t="str">
        <f>IFERROR(VLOOKUP($J88,'Router Tracking'!$A$3:$H$1000, 3, FALSE), "")</f>
        <v/>
      </c>
      <c r="N88" s="58" t="str">
        <f>IFERROR(VLOOKUP($J88,'Router Tracking'!$A$3:$H$1000, 6, FALSE), "")</f>
        <v/>
      </c>
      <c r="Q88" s="13"/>
    </row>
    <row r="89" spans="1:17">
      <c r="A89" s="38" t="str">
        <f t="shared" si="0"/>
        <v/>
      </c>
      <c r="C89" s="1" t="str">
        <f>IFERROR(VLOOKUP($B89,'Fridge Collection'!B87:L1084, 10, FALSE), "")</f>
        <v/>
      </c>
      <c r="D89" s="1" t="str">
        <f>IFERROR(VLOOKUP($B89,' Fridge Tracking'!$A$3:$J$999, 2, FALSE), "")</f>
        <v/>
      </c>
      <c r="E89" s="1" t="str">
        <f>IFERROR(VLOOKUP($B89,' Fridge Tracking'!$A$3:$J$999, 3, FALSE), "")</f>
        <v/>
      </c>
      <c r="F89" s="1" t="str">
        <f>IFERROR(VLOOKUP($B89,' Fridge Tracking'!$A$3:$J$999, 4, FALSE), "")</f>
        <v/>
      </c>
      <c r="G89" s="1" t="str">
        <f>IFERROR(VLOOKUP($B89,' Fridge Tracking'!$A$3:$J$999, 5, FALSE), "")</f>
        <v/>
      </c>
      <c r="H89" s="13" t="str">
        <f>IFERROR(VLOOKUP($B89,' Fridge Tracking'!$A$3:$J$999, 8, FALSE), "")</f>
        <v/>
      </c>
      <c r="I89" s="56" t="str">
        <f t="shared" si="1"/>
        <v/>
      </c>
      <c r="J89" s="59"/>
      <c r="K89" s="57" t="str">
        <f>IFERROR(VLOOKUP($J89,'Router Collection'!B87:M1084, 10, FALSE), "")</f>
        <v/>
      </c>
      <c r="L89" s="57" t="str">
        <f>IFERROR(VLOOKUP($J89,'Router Tracking'!$A$3:$H$1000, 2, FALSE), "")</f>
        <v/>
      </c>
      <c r="M89" s="57" t="str">
        <f>IFERROR(VLOOKUP($J89,'Router Tracking'!$A$3:$H$1000, 3, FALSE), "")</f>
        <v/>
      </c>
      <c r="N89" s="58" t="str">
        <f>IFERROR(VLOOKUP($J89,'Router Tracking'!$A$3:$H$1000, 6, FALSE), "")</f>
        <v/>
      </c>
      <c r="Q89" s="13"/>
    </row>
    <row r="90" spans="1:17">
      <c r="A90" s="38" t="str">
        <f t="shared" si="0"/>
        <v/>
      </c>
      <c r="C90" s="1" t="str">
        <f>IFERROR(VLOOKUP($B90,'Fridge Collection'!B88:L1085, 10, FALSE), "")</f>
        <v/>
      </c>
      <c r="D90" s="1" t="str">
        <f>IFERROR(VLOOKUP($B90,' Fridge Tracking'!$A$3:$J$999, 2, FALSE), "")</f>
        <v/>
      </c>
      <c r="E90" s="1" t="str">
        <f>IFERROR(VLOOKUP($B90,' Fridge Tracking'!$A$3:$J$999, 3, FALSE), "")</f>
        <v/>
      </c>
      <c r="F90" s="1" t="str">
        <f>IFERROR(VLOOKUP($B90,' Fridge Tracking'!$A$3:$J$999, 4, FALSE), "")</f>
        <v/>
      </c>
      <c r="G90" s="1" t="str">
        <f>IFERROR(VLOOKUP($B90,' Fridge Tracking'!$A$3:$J$999, 5, FALSE), "")</f>
        <v/>
      </c>
      <c r="H90" s="13" t="str">
        <f>IFERROR(VLOOKUP($B90,' Fridge Tracking'!$A$3:$J$999, 8, FALSE), "")</f>
        <v/>
      </c>
      <c r="I90" s="56" t="str">
        <f t="shared" si="1"/>
        <v/>
      </c>
      <c r="J90" s="59"/>
      <c r="K90" s="57" t="str">
        <f>IFERROR(VLOOKUP($J90,'Router Collection'!B88:M1085, 10, FALSE), "")</f>
        <v/>
      </c>
      <c r="L90" s="57" t="str">
        <f>IFERROR(VLOOKUP($J90,'Router Tracking'!$A$3:$H$1000, 2, FALSE), "")</f>
        <v/>
      </c>
      <c r="M90" s="57" t="str">
        <f>IFERROR(VLOOKUP($J90,'Router Tracking'!$A$3:$H$1000, 3, FALSE), "")</f>
        <v/>
      </c>
      <c r="N90" s="58" t="str">
        <f>IFERROR(VLOOKUP($J90,'Router Tracking'!$A$3:$H$1000, 6, FALSE), "")</f>
        <v/>
      </c>
      <c r="Q90" s="13"/>
    </row>
    <row r="91" spans="1:17">
      <c r="A91" s="38" t="str">
        <f t="shared" si="0"/>
        <v/>
      </c>
      <c r="C91" s="1" t="str">
        <f>IFERROR(VLOOKUP($B91,'Fridge Collection'!B89:L1086, 10, FALSE), "")</f>
        <v/>
      </c>
      <c r="D91" s="1" t="str">
        <f>IFERROR(VLOOKUP($B91,' Fridge Tracking'!$A$3:$J$999, 2, FALSE), "")</f>
        <v/>
      </c>
      <c r="E91" s="1" t="str">
        <f>IFERROR(VLOOKUP($B91,' Fridge Tracking'!$A$3:$J$999, 3, FALSE), "")</f>
        <v/>
      </c>
      <c r="F91" s="1" t="str">
        <f>IFERROR(VLOOKUP($B91,' Fridge Tracking'!$A$3:$J$999, 4, FALSE), "")</f>
        <v/>
      </c>
      <c r="G91" s="1" t="str">
        <f>IFERROR(VLOOKUP($B91,' Fridge Tracking'!$A$3:$J$999, 5, FALSE), "")</f>
        <v/>
      </c>
      <c r="H91" s="13" t="str">
        <f>IFERROR(VLOOKUP($B91,' Fridge Tracking'!$A$3:$J$999, 8, FALSE), "")</f>
        <v/>
      </c>
      <c r="I91" s="56" t="str">
        <f t="shared" si="1"/>
        <v/>
      </c>
      <c r="J91" s="59"/>
      <c r="K91" s="57" t="str">
        <f>IFERROR(VLOOKUP($J91,'Router Collection'!B89:M1086, 10, FALSE), "")</f>
        <v/>
      </c>
      <c r="L91" s="57" t="str">
        <f>IFERROR(VLOOKUP($J91,'Router Tracking'!$A$3:$H$1000, 2, FALSE), "")</f>
        <v/>
      </c>
      <c r="M91" s="57" t="str">
        <f>IFERROR(VLOOKUP($J91,'Router Tracking'!$A$3:$H$1000, 3, FALSE), "")</f>
        <v/>
      </c>
      <c r="N91" s="58" t="str">
        <f>IFERROR(VLOOKUP($J91,'Router Tracking'!$A$3:$H$1000, 6, FALSE), "")</f>
        <v/>
      </c>
      <c r="Q91" s="13"/>
    </row>
    <row r="92" spans="1:17">
      <c r="A92" s="38" t="str">
        <f t="shared" si="0"/>
        <v/>
      </c>
      <c r="C92" s="1" t="str">
        <f>IFERROR(VLOOKUP($B92,'Fridge Collection'!B90:L1087, 10, FALSE), "")</f>
        <v/>
      </c>
      <c r="D92" s="1" t="str">
        <f>IFERROR(VLOOKUP($B92,' Fridge Tracking'!$A$3:$J$999, 2, FALSE), "")</f>
        <v/>
      </c>
      <c r="E92" s="1" t="str">
        <f>IFERROR(VLOOKUP($B92,' Fridge Tracking'!$A$3:$J$999, 3, FALSE), "")</f>
        <v/>
      </c>
      <c r="F92" s="1" t="str">
        <f>IFERROR(VLOOKUP($B92,' Fridge Tracking'!$A$3:$J$999, 4, FALSE), "")</f>
        <v/>
      </c>
      <c r="G92" s="1" t="str">
        <f>IFERROR(VLOOKUP($B92,' Fridge Tracking'!$A$3:$J$999, 5, FALSE), "")</f>
        <v/>
      </c>
      <c r="H92" s="13" t="str">
        <f>IFERROR(VLOOKUP($B92,' Fridge Tracking'!$A$3:$J$999, 8, FALSE), "")</f>
        <v/>
      </c>
      <c r="I92" s="56" t="str">
        <f t="shared" si="1"/>
        <v/>
      </c>
      <c r="J92" s="59"/>
      <c r="K92" s="57" t="str">
        <f>IFERROR(VLOOKUP($J92,'Router Collection'!B90:M1087, 10, FALSE), "")</f>
        <v/>
      </c>
      <c r="L92" s="57" t="str">
        <f>IFERROR(VLOOKUP($J92,'Router Tracking'!$A$3:$H$1000, 2, FALSE), "")</f>
        <v/>
      </c>
      <c r="M92" s="57" t="str">
        <f>IFERROR(VLOOKUP($J92,'Router Tracking'!$A$3:$H$1000, 3, FALSE), "")</f>
        <v/>
      </c>
      <c r="N92" s="58" t="str">
        <f>IFERROR(VLOOKUP($J92,'Router Tracking'!$A$3:$H$1000, 6, FALSE), "")</f>
        <v/>
      </c>
      <c r="Q92" s="13"/>
    </row>
    <row r="93" spans="1:17">
      <c r="A93" s="38" t="str">
        <f t="shared" si="0"/>
        <v/>
      </c>
      <c r="C93" s="1" t="str">
        <f>IFERROR(VLOOKUP($B93,'Fridge Collection'!B91:L1088, 10, FALSE), "")</f>
        <v/>
      </c>
      <c r="D93" s="1" t="str">
        <f>IFERROR(VLOOKUP($B93,' Fridge Tracking'!$A$3:$J$999, 2, FALSE), "")</f>
        <v/>
      </c>
      <c r="E93" s="1" t="str">
        <f>IFERROR(VLOOKUP($B93,' Fridge Tracking'!$A$3:$J$999, 3, FALSE), "")</f>
        <v/>
      </c>
      <c r="F93" s="1" t="str">
        <f>IFERROR(VLOOKUP($B93,' Fridge Tracking'!$A$3:$J$999, 4, FALSE), "")</f>
        <v/>
      </c>
      <c r="G93" s="1" t="str">
        <f>IFERROR(VLOOKUP($B93,' Fridge Tracking'!$A$3:$J$999, 5, FALSE), "")</f>
        <v/>
      </c>
      <c r="H93" s="13" t="str">
        <f>IFERROR(VLOOKUP($B93,' Fridge Tracking'!$A$3:$J$999, 8, FALSE), "")</f>
        <v/>
      </c>
      <c r="I93" s="56" t="str">
        <f t="shared" si="1"/>
        <v/>
      </c>
      <c r="J93" s="59"/>
      <c r="K93" s="57" t="str">
        <f>IFERROR(VLOOKUP($J93,'Router Collection'!B91:M1088, 10, FALSE), "")</f>
        <v/>
      </c>
      <c r="L93" s="57" t="str">
        <f>IFERROR(VLOOKUP($J93,'Router Tracking'!$A$3:$H$1000, 2, FALSE), "")</f>
        <v/>
      </c>
      <c r="M93" s="57" t="str">
        <f>IFERROR(VLOOKUP($J93,'Router Tracking'!$A$3:$H$1000, 3, FALSE), "")</f>
        <v/>
      </c>
      <c r="N93" s="58" t="str">
        <f>IFERROR(VLOOKUP($J93,'Router Tracking'!$A$3:$H$1000, 6, FALSE), "")</f>
        <v/>
      </c>
      <c r="Q93" s="13"/>
    </row>
    <row r="94" spans="1:17">
      <c r="A94" s="38" t="str">
        <f t="shared" si="0"/>
        <v/>
      </c>
      <c r="C94" s="1" t="str">
        <f>IFERROR(VLOOKUP($B94,'Fridge Collection'!B92:L1089, 10, FALSE), "")</f>
        <v/>
      </c>
      <c r="D94" s="1" t="str">
        <f>IFERROR(VLOOKUP($B94,' Fridge Tracking'!$A$3:$J$999, 2, FALSE), "")</f>
        <v/>
      </c>
      <c r="E94" s="1" t="str">
        <f>IFERROR(VLOOKUP($B94,' Fridge Tracking'!$A$3:$J$999, 3, FALSE), "")</f>
        <v/>
      </c>
      <c r="F94" s="1" t="str">
        <f>IFERROR(VLOOKUP($B94,' Fridge Tracking'!$A$3:$J$999, 4, FALSE), "")</f>
        <v/>
      </c>
      <c r="G94" s="1" t="str">
        <f>IFERROR(VLOOKUP($B94,' Fridge Tracking'!$A$3:$J$999, 5, FALSE), "")</f>
        <v/>
      </c>
      <c r="H94" s="13" t="str">
        <f>IFERROR(VLOOKUP($B94,' Fridge Tracking'!$A$3:$J$999, 8, FALSE), "")</f>
        <v/>
      </c>
      <c r="I94" s="56" t="str">
        <f t="shared" si="1"/>
        <v/>
      </c>
      <c r="J94" s="59"/>
      <c r="K94" s="57" t="str">
        <f>IFERROR(VLOOKUP($J94,'Router Collection'!B92:M1089, 10, FALSE), "")</f>
        <v/>
      </c>
      <c r="L94" s="57" t="str">
        <f>IFERROR(VLOOKUP($J94,'Router Tracking'!$A$3:$H$1000, 2, FALSE), "")</f>
        <v/>
      </c>
      <c r="M94" s="57" t="str">
        <f>IFERROR(VLOOKUP($J94,'Router Tracking'!$A$3:$H$1000, 3, FALSE), "")</f>
        <v/>
      </c>
      <c r="N94" s="58" t="str">
        <f>IFERROR(VLOOKUP($J94,'Router Tracking'!$A$3:$H$1000, 6, FALSE), "")</f>
        <v/>
      </c>
      <c r="Q94" s="13"/>
    </row>
    <row r="95" spans="1:17">
      <c r="A95" s="38" t="str">
        <f t="shared" si="0"/>
        <v/>
      </c>
      <c r="C95" s="1" t="str">
        <f>IFERROR(VLOOKUP($B95,'Fridge Collection'!B93:L1090, 10, FALSE), "")</f>
        <v/>
      </c>
      <c r="D95" s="1" t="str">
        <f>IFERROR(VLOOKUP($B95,' Fridge Tracking'!$A$3:$J$999, 2, FALSE), "")</f>
        <v/>
      </c>
      <c r="E95" s="1" t="str">
        <f>IFERROR(VLOOKUP($B95,' Fridge Tracking'!$A$3:$J$999, 3, FALSE), "")</f>
        <v/>
      </c>
      <c r="F95" s="1" t="str">
        <f>IFERROR(VLOOKUP($B95,' Fridge Tracking'!$A$3:$J$999, 4, FALSE), "")</f>
        <v/>
      </c>
      <c r="G95" s="1" t="str">
        <f>IFERROR(VLOOKUP($B95,' Fridge Tracking'!$A$3:$J$999, 5, FALSE), "")</f>
        <v/>
      </c>
      <c r="H95" s="13" t="str">
        <f>IFERROR(VLOOKUP($B95,' Fridge Tracking'!$A$3:$J$999, 8, FALSE), "")</f>
        <v/>
      </c>
      <c r="I95" s="56" t="str">
        <f t="shared" si="1"/>
        <v/>
      </c>
      <c r="J95" s="59"/>
      <c r="K95" s="57" t="str">
        <f>IFERROR(VLOOKUP($J95,'Router Collection'!B93:M1090, 10, FALSE), "")</f>
        <v/>
      </c>
      <c r="L95" s="57" t="str">
        <f>IFERROR(VLOOKUP($J95,'Router Tracking'!$A$3:$H$1000, 2, FALSE), "")</f>
        <v/>
      </c>
      <c r="M95" s="57" t="str">
        <f>IFERROR(VLOOKUP($J95,'Router Tracking'!$A$3:$H$1000, 3, FALSE), "")</f>
        <v/>
      </c>
      <c r="N95" s="58" t="str">
        <f>IFERROR(VLOOKUP($J95,'Router Tracking'!$A$3:$H$1000, 6, FALSE), "")</f>
        <v/>
      </c>
      <c r="Q95" s="13"/>
    </row>
    <row r="96" spans="1:17">
      <c r="A96" s="38" t="str">
        <f t="shared" si="0"/>
        <v/>
      </c>
      <c r="C96" s="1" t="str">
        <f>IFERROR(VLOOKUP($B96,'Fridge Collection'!B94:L1091, 10, FALSE), "")</f>
        <v/>
      </c>
      <c r="D96" s="1" t="str">
        <f>IFERROR(VLOOKUP($B96,' Fridge Tracking'!$A$3:$J$999, 2, FALSE), "")</f>
        <v/>
      </c>
      <c r="E96" s="1" t="str">
        <f>IFERROR(VLOOKUP($B96,' Fridge Tracking'!$A$3:$J$999, 3, FALSE), "")</f>
        <v/>
      </c>
      <c r="F96" s="1" t="str">
        <f>IFERROR(VLOOKUP($B96,' Fridge Tracking'!$A$3:$J$999, 4, FALSE), "")</f>
        <v/>
      </c>
      <c r="G96" s="1" t="str">
        <f>IFERROR(VLOOKUP($B96,' Fridge Tracking'!$A$3:$J$999, 5, FALSE), "")</f>
        <v/>
      </c>
      <c r="H96" s="13" t="str">
        <f>IFERROR(VLOOKUP($B96,' Fridge Tracking'!$A$3:$J$999, 8, FALSE), "")</f>
        <v/>
      </c>
      <c r="I96" s="56" t="str">
        <f t="shared" si="1"/>
        <v/>
      </c>
      <c r="J96" s="59"/>
      <c r="K96" s="57" t="str">
        <f>IFERROR(VLOOKUP($J96,'Router Collection'!B94:M1091, 10, FALSE), "")</f>
        <v/>
      </c>
      <c r="L96" s="57" t="str">
        <f>IFERROR(VLOOKUP($J96,'Router Tracking'!$A$3:$H$1000, 2, FALSE), "")</f>
        <v/>
      </c>
      <c r="M96" s="57" t="str">
        <f>IFERROR(VLOOKUP($J96,'Router Tracking'!$A$3:$H$1000, 3, FALSE), "")</f>
        <v/>
      </c>
      <c r="N96" s="58" t="str">
        <f>IFERROR(VLOOKUP($J96,'Router Tracking'!$A$3:$H$1000, 6, FALSE), "")</f>
        <v/>
      </c>
      <c r="Q96" s="13"/>
    </row>
    <row r="97" spans="1:17">
      <c r="A97" s="38" t="str">
        <f t="shared" si="0"/>
        <v/>
      </c>
      <c r="C97" s="1" t="str">
        <f>IFERROR(VLOOKUP($B97,'Fridge Collection'!B95:L1092, 10, FALSE), "")</f>
        <v/>
      </c>
      <c r="D97" s="1" t="str">
        <f>IFERROR(VLOOKUP($B97,' Fridge Tracking'!$A$3:$J$999, 2, FALSE), "")</f>
        <v/>
      </c>
      <c r="E97" s="1" t="str">
        <f>IFERROR(VLOOKUP($B97,' Fridge Tracking'!$A$3:$J$999, 3, FALSE), "")</f>
        <v/>
      </c>
      <c r="F97" s="1" t="str">
        <f>IFERROR(VLOOKUP($B97,' Fridge Tracking'!$A$3:$J$999, 4, FALSE), "")</f>
        <v/>
      </c>
      <c r="G97" s="1" t="str">
        <f>IFERROR(VLOOKUP($B97,' Fridge Tracking'!$A$3:$J$999, 5, FALSE), "")</f>
        <v/>
      </c>
      <c r="H97" s="13" t="str">
        <f>IFERROR(VLOOKUP($B97,' Fridge Tracking'!$A$3:$J$999, 8, FALSE), "")</f>
        <v/>
      </c>
      <c r="I97" s="56" t="str">
        <f t="shared" si="1"/>
        <v/>
      </c>
      <c r="J97" s="59"/>
      <c r="K97" s="57" t="str">
        <f>IFERROR(VLOOKUP($J97,'Router Collection'!B95:M1092, 10, FALSE), "")</f>
        <v/>
      </c>
      <c r="L97" s="57" t="str">
        <f>IFERROR(VLOOKUP($J97,'Router Tracking'!$A$3:$H$1000, 2, FALSE), "")</f>
        <v/>
      </c>
      <c r="M97" s="57" t="str">
        <f>IFERROR(VLOOKUP($J97,'Router Tracking'!$A$3:$H$1000, 3, FALSE), "")</f>
        <v/>
      </c>
      <c r="N97" s="58" t="str">
        <f>IFERROR(VLOOKUP($J97,'Router Tracking'!$A$3:$H$1000, 6, FALSE), "")</f>
        <v/>
      </c>
      <c r="Q97" s="13"/>
    </row>
    <row r="98" spans="1:17">
      <c r="A98" s="38" t="str">
        <f t="shared" si="0"/>
        <v/>
      </c>
      <c r="C98" s="1" t="str">
        <f>IFERROR(VLOOKUP($B98,'Fridge Collection'!B96:L1093, 10, FALSE), "")</f>
        <v/>
      </c>
      <c r="D98" s="1" t="str">
        <f>IFERROR(VLOOKUP($B98,' Fridge Tracking'!$A$3:$J$999, 2, FALSE), "")</f>
        <v/>
      </c>
      <c r="E98" s="1" t="str">
        <f>IFERROR(VLOOKUP($B98,' Fridge Tracking'!$A$3:$J$999, 3, FALSE), "")</f>
        <v/>
      </c>
      <c r="F98" s="1" t="str">
        <f>IFERROR(VLOOKUP($B98,' Fridge Tracking'!$A$3:$J$999, 4, FALSE), "")</f>
        <v/>
      </c>
      <c r="G98" s="1" t="str">
        <f>IFERROR(VLOOKUP($B98,' Fridge Tracking'!$A$3:$J$999, 5, FALSE), "")</f>
        <v/>
      </c>
      <c r="H98" s="13" t="str">
        <f>IFERROR(VLOOKUP($B98,' Fridge Tracking'!$A$3:$J$999, 8, FALSE), "")</f>
        <v/>
      </c>
      <c r="I98" s="56" t="str">
        <f t="shared" si="1"/>
        <v/>
      </c>
      <c r="J98" s="59"/>
      <c r="K98" s="57" t="str">
        <f>IFERROR(VLOOKUP($J98,'Router Collection'!B96:M1093, 10, FALSE), "")</f>
        <v/>
      </c>
      <c r="L98" s="57" t="str">
        <f>IFERROR(VLOOKUP($J98,'Router Tracking'!$A$3:$H$1000, 2, FALSE), "")</f>
        <v/>
      </c>
      <c r="M98" s="57" t="str">
        <f>IFERROR(VLOOKUP($J98,'Router Tracking'!$A$3:$H$1000, 3, FALSE), "")</f>
        <v/>
      </c>
      <c r="N98" s="58" t="str">
        <f>IFERROR(VLOOKUP($J98,'Router Tracking'!$A$3:$H$1000, 6, FALSE), "")</f>
        <v/>
      </c>
      <c r="Q98" s="13"/>
    </row>
    <row r="99" spans="1:17">
      <c r="A99" s="38" t="str">
        <f t="shared" si="0"/>
        <v/>
      </c>
      <c r="C99" s="1" t="str">
        <f>IFERROR(VLOOKUP($B99,'Fridge Collection'!B97:L1094, 10, FALSE), "")</f>
        <v/>
      </c>
      <c r="D99" s="1" t="str">
        <f>IFERROR(VLOOKUP($B99,' Fridge Tracking'!$A$3:$J$999, 2, FALSE), "")</f>
        <v/>
      </c>
      <c r="E99" s="1" t="str">
        <f>IFERROR(VLOOKUP($B99,' Fridge Tracking'!$A$3:$J$999, 3, FALSE), "")</f>
        <v/>
      </c>
      <c r="F99" s="1" t="str">
        <f>IFERROR(VLOOKUP($B99,' Fridge Tracking'!$A$3:$J$999, 4, FALSE), "")</f>
        <v/>
      </c>
      <c r="G99" s="1" t="str">
        <f>IFERROR(VLOOKUP($B99,' Fridge Tracking'!$A$3:$J$999, 5, FALSE), "")</f>
        <v/>
      </c>
      <c r="H99" s="13" t="str">
        <f>IFERROR(VLOOKUP($B99,' Fridge Tracking'!$A$3:$J$999, 8, FALSE), "")</f>
        <v/>
      </c>
      <c r="I99" s="56" t="str">
        <f t="shared" si="1"/>
        <v/>
      </c>
      <c r="J99" s="59"/>
      <c r="K99" s="57" t="str">
        <f>IFERROR(VLOOKUP($J99,'Router Collection'!B97:M1094, 10, FALSE), "")</f>
        <v/>
      </c>
      <c r="L99" s="57" t="str">
        <f>IFERROR(VLOOKUP($J99,'Router Tracking'!$A$3:$H$1000, 2, FALSE), "")</f>
        <v/>
      </c>
      <c r="M99" s="57" t="str">
        <f>IFERROR(VLOOKUP($J99,'Router Tracking'!$A$3:$H$1000, 3, FALSE), "")</f>
        <v/>
      </c>
      <c r="N99" s="58" t="str">
        <f>IFERROR(VLOOKUP($J99,'Router Tracking'!$A$3:$H$1000, 6, FALSE), "")</f>
        <v/>
      </c>
      <c r="Q99" s="13"/>
    </row>
    <row r="100" spans="1:17">
      <c r="A100" s="38" t="str">
        <f t="shared" si="0"/>
        <v/>
      </c>
      <c r="C100" s="1" t="str">
        <f>IFERROR(VLOOKUP($B100,'Fridge Collection'!B98:L1095, 10, FALSE), "")</f>
        <v/>
      </c>
      <c r="D100" s="1" t="str">
        <f>IFERROR(VLOOKUP($B100,' Fridge Tracking'!$A$3:$J$999, 2, FALSE), "")</f>
        <v/>
      </c>
      <c r="E100" s="1" t="str">
        <f>IFERROR(VLOOKUP($B100,' Fridge Tracking'!$A$3:$J$999, 3, FALSE), "")</f>
        <v/>
      </c>
      <c r="F100" s="1" t="str">
        <f>IFERROR(VLOOKUP($B100,' Fridge Tracking'!$A$3:$J$999, 4, FALSE), "")</f>
        <v/>
      </c>
      <c r="G100" s="1" t="str">
        <f>IFERROR(VLOOKUP($B100,' Fridge Tracking'!$A$3:$J$999, 5, FALSE), "")</f>
        <v/>
      </c>
      <c r="H100" s="13" t="str">
        <f>IFERROR(VLOOKUP($B100,' Fridge Tracking'!$A$3:$J$999, 8, FALSE), "")</f>
        <v/>
      </c>
      <c r="I100" s="56" t="str">
        <f t="shared" si="1"/>
        <v/>
      </c>
      <c r="J100" s="59"/>
      <c r="K100" s="57" t="str">
        <f>IFERROR(VLOOKUP($J100,'Router Collection'!B98:M1095, 10, FALSE), "")</f>
        <v/>
      </c>
      <c r="L100" s="57" t="str">
        <f>IFERROR(VLOOKUP($J100,'Router Tracking'!$A$3:$H$1000, 2, FALSE), "")</f>
        <v/>
      </c>
      <c r="M100" s="57" t="str">
        <f>IFERROR(VLOOKUP($J100,'Router Tracking'!$A$3:$H$1000, 3, FALSE), "")</f>
        <v/>
      </c>
      <c r="N100" s="58" t="str">
        <f>IFERROR(VLOOKUP($J100,'Router Tracking'!$A$3:$H$1000, 6, FALSE), "")</f>
        <v/>
      </c>
      <c r="Q100" s="13"/>
    </row>
    <row r="101" spans="1:17">
      <c r="A101" s="38" t="str">
        <f t="shared" si="0"/>
        <v/>
      </c>
      <c r="C101" s="1" t="str">
        <f>IFERROR(VLOOKUP($B101,'Fridge Collection'!B99:L1096, 10, FALSE), "")</f>
        <v/>
      </c>
      <c r="D101" s="1" t="str">
        <f>IFERROR(VLOOKUP($B101,' Fridge Tracking'!$A$3:$J$999, 2, FALSE), "")</f>
        <v/>
      </c>
      <c r="E101" s="1" t="str">
        <f>IFERROR(VLOOKUP($B101,' Fridge Tracking'!$A$3:$J$999, 3, FALSE), "")</f>
        <v/>
      </c>
      <c r="F101" s="1" t="str">
        <f>IFERROR(VLOOKUP($B101,' Fridge Tracking'!$A$3:$J$999, 4, FALSE), "")</f>
        <v/>
      </c>
      <c r="G101" s="1" t="str">
        <f>IFERROR(VLOOKUP($B101,' Fridge Tracking'!$A$3:$J$999, 5, FALSE), "")</f>
        <v/>
      </c>
      <c r="H101" s="13" t="str">
        <f>IFERROR(VLOOKUP($B101,' Fridge Tracking'!$A$3:$J$999, 8, FALSE), "")</f>
        <v/>
      </c>
      <c r="I101" s="56" t="str">
        <f t="shared" si="1"/>
        <v/>
      </c>
      <c r="J101" s="59"/>
      <c r="K101" s="57" t="str">
        <f>IFERROR(VLOOKUP($J101,'Router Collection'!B99:M1096, 10, FALSE), "")</f>
        <v/>
      </c>
      <c r="L101" s="57" t="str">
        <f>IFERROR(VLOOKUP($J101,'Router Tracking'!$A$3:$H$1000, 2, FALSE), "")</f>
        <v/>
      </c>
      <c r="M101" s="57" t="str">
        <f>IFERROR(VLOOKUP($J101,'Router Tracking'!$A$3:$H$1000, 3, FALSE), "")</f>
        <v/>
      </c>
      <c r="N101" s="58" t="str">
        <f>IFERROR(VLOOKUP($J101,'Router Tracking'!$A$3:$H$1000, 6, FALSE), "")</f>
        <v/>
      </c>
      <c r="Q101" s="13"/>
    </row>
    <row r="102" spans="1:17">
      <c r="A102" s="38" t="str">
        <f t="shared" si="0"/>
        <v/>
      </c>
      <c r="C102" s="1" t="str">
        <f>IFERROR(VLOOKUP($B102,'Fridge Collection'!B100:L1097, 10, FALSE), "")</f>
        <v/>
      </c>
      <c r="D102" s="1" t="str">
        <f>IFERROR(VLOOKUP($B102,' Fridge Tracking'!$A$3:$J$999, 2, FALSE), "")</f>
        <v/>
      </c>
      <c r="E102" s="1" t="str">
        <f>IFERROR(VLOOKUP($B102,' Fridge Tracking'!$A$3:$J$999, 3, FALSE), "")</f>
        <v/>
      </c>
      <c r="F102" s="1" t="str">
        <f>IFERROR(VLOOKUP($B102,' Fridge Tracking'!$A$3:$J$999, 4, FALSE), "")</f>
        <v/>
      </c>
      <c r="G102" s="1" t="str">
        <f>IFERROR(VLOOKUP($B102,' Fridge Tracking'!$A$3:$J$999, 5, FALSE), "")</f>
        <v/>
      </c>
      <c r="H102" s="13" t="str">
        <f>IFERROR(VLOOKUP($B102,' Fridge Tracking'!$A$3:$J$999, 8, FALSE), "")</f>
        <v/>
      </c>
      <c r="I102" s="56" t="str">
        <f t="shared" si="1"/>
        <v/>
      </c>
      <c r="J102" s="59"/>
      <c r="K102" s="57" t="str">
        <f>IFERROR(VLOOKUP($J102,'Router Collection'!B100:M1097, 10, FALSE), "")</f>
        <v/>
      </c>
      <c r="L102" s="57" t="str">
        <f>IFERROR(VLOOKUP($J102,'Router Tracking'!$A$3:$H$1000, 2, FALSE), "")</f>
        <v/>
      </c>
      <c r="M102" s="57" t="str">
        <f>IFERROR(VLOOKUP($J102,'Router Tracking'!$A$3:$H$1000, 3, FALSE), "")</f>
        <v/>
      </c>
      <c r="N102" s="58" t="str">
        <f>IFERROR(VLOOKUP($J102,'Router Tracking'!$A$3:$H$1000, 6, FALSE), "")</f>
        <v/>
      </c>
      <c r="Q102" s="13"/>
    </row>
    <row r="103" spans="1:17">
      <c r="A103" s="38" t="str">
        <f t="shared" si="0"/>
        <v/>
      </c>
      <c r="C103" s="1" t="str">
        <f>IFERROR(VLOOKUP($B103,'Fridge Collection'!B101:L1098, 10, FALSE), "")</f>
        <v/>
      </c>
      <c r="D103" s="1" t="str">
        <f>IFERROR(VLOOKUP($B103,' Fridge Tracking'!$A$3:$J$999, 2, FALSE), "")</f>
        <v/>
      </c>
      <c r="E103" s="1" t="str">
        <f>IFERROR(VLOOKUP($B103,' Fridge Tracking'!$A$3:$J$999, 3, FALSE), "")</f>
        <v/>
      </c>
      <c r="F103" s="1" t="str">
        <f>IFERROR(VLOOKUP($B103,' Fridge Tracking'!$A$3:$J$999, 4, FALSE), "")</f>
        <v/>
      </c>
      <c r="G103" s="1" t="str">
        <f>IFERROR(VLOOKUP($B103,' Fridge Tracking'!$A$3:$J$999, 5, FALSE), "")</f>
        <v/>
      </c>
      <c r="H103" s="13" t="str">
        <f>IFERROR(VLOOKUP($B103,' Fridge Tracking'!$A$3:$J$999, 8, FALSE), "")</f>
        <v/>
      </c>
      <c r="I103" s="56" t="str">
        <f t="shared" si="1"/>
        <v/>
      </c>
      <c r="J103" s="59"/>
      <c r="K103" s="57" t="str">
        <f>IFERROR(VLOOKUP($J103,'Router Collection'!B101:M1098, 10, FALSE), "")</f>
        <v/>
      </c>
      <c r="L103" s="57" t="str">
        <f>IFERROR(VLOOKUP($J103,'Router Tracking'!$A$3:$H$1000, 2, FALSE), "")</f>
        <v/>
      </c>
      <c r="M103" s="57" t="str">
        <f>IFERROR(VLOOKUP($J103,'Router Tracking'!$A$3:$H$1000, 3, FALSE), "")</f>
        <v/>
      </c>
      <c r="N103" s="58" t="str">
        <f>IFERROR(VLOOKUP($J103,'Router Tracking'!$A$3:$H$1000, 6, FALSE), "")</f>
        <v/>
      </c>
      <c r="Q103" s="13"/>
    </row>
    <row r="104" spans="1:17">
      <c r="A104" s="38" t="str">
        <f t="shared" si="0"/>
        <v/>
      </c>
      <c r="C104" s="1" t="str">
        <f>IFERROR(VLOOKUP($B104,'Fridge Collection'!B102:L1099, 10, FALSE), "")</f>
        <v/>
      </c>
      <c r="D104" s="1" t="str">
        <f>IFERROR(VLOOKUP($B104,' Fridge Tracking'!$A$3:$J$999, 2, FALSE), "")</f>
        <v/>
      </c>
      <c r="E104" s="1" t="str">
        <f>IFERROR(VLOOKUP($B104,' Fridge Tracking'!$A$3:$J$999, 3, FALSE), "")</f>
        <v/>
      </c>
      <c r="F104" s="1" t="str">
        <f>IFERROR(VLOOKUP($B104,' Fridge Tracking'!$A$3:$J$999, 4, FALSE), "")</f>
        <v/>
      </c>
      <c r="G104" s="1" t="str">
        <f>IFERROR(VLOOKUP($B104,' Fridge Tracking'!$A$3:$J$999, 5, FALSE), "")</f>
        <v/>
      </c>
      <c r="H104" s="13" t="str">
        <f>IFERROR(VLOOKUP($B104,' Fridge Tracking'!$A$3:$J$999, 8, FALSE), "")</f>
        <v/>
      </c>
      <c r="I104" s="56" t="str">
        <f t="shared" si="1"/>
        <v/>
      </c>
      <c r="J104" s="59"/>
      <c r="K104" s="57" t="str">
        <f>IFERROR(VLOOKUP($J104,'Router Collection'!B102:M1099, 10, FALSE), "")</f>
        <v/>
      </c>
      <c r="L104" s="57" t="str">
        <f>IFERROR(VLOOKUP($J104,'Router Tracking'!$A$3:$H$1000, 2, FALSE), "")</f>
        <v/>
      </c>
      <c r="M104" s="57" t="str">
        <f>IFERROR(VLOOKUP($J104,'Router Tracking'!$A$3:$H$1000, 3, FALSE), "")</f>
        <v/>
      </c>
      <c r="N104" s="58" t="str">
        <f>IFERROR(VLOOKUP($J104,'Router Tracking'!$A$3:$H$1000, 6, FALSE), "")</f>
        <v/>
      </c>
      <c r="Q104" s="13"/>
    </row>
    <row r="105" spans="1:17">
      <c r="A105" s="38" t="str">
        <f t="shared" si="0"/>
        <v/>
      </c>
      <c r="C105" s="1" t="str">
        <f>IFERROR(VLOOKUP($B105,'Fridge Collection'!B103:L1100, 10, FALSE), "")</f>
        <v/>
      </c>
      <c r="D105" s="1" t="str">
        <f>IFERROR(VLOOKUP($B105,' Fridge Tracking'!$A$3:$J$999, 2, FALSE), "")</f>
        <v/>
      </c>
      <c r="E105" s="1" t="str">
        <f>IFERROR(VLOOKUP($B105,' Fridge Tracking'!$A$3:$J$999, 3, FALSE), "")</f>
        <v/>
      </c>
      <c r="F105" s="1" t="str">
        <f>IFERROR(VLOOKUP($B105,' Fridge Tracking'!$A$3:$J$999, 4, FALSE), "")</f>
        <v/>
      </c>
      <c r="G105" s="1" t="str">
        <f>IFERROR(VLOOKUP($B105,' Fridge Tracking'!$A$3:$J$999, 5, FALSE), "")</f>
        <v/>
      </c>
      <c r="H105" s="13" t="str">
        <f>IFERROR(VLOOKUP($B105,' Fridge Tracking'!$A$3:$J$999, 8, FALSE), "")</f>
        <v/>
      </c>
      <c r="I105" s="56" t="str">
        <f t="shared" si="1"/>
        <v/>
      </c>
      <c r="J105" s="59"/>
      <c r="K105" s="57" t="str">
        <f>IFERROR(VLOOKUP($J105,'Router Collection'!B103:M1100, 10, FALSE), "")</f>
        <v/>
      </c>
      <c r="L105" s="57" t="str">
        <f>IFERROR(VLOOKUP($J105,'Router Tracking'!$A$3:$H$1000, 2, FALSE), "")</f>
        <v/>
      </c>
      <c r="M105" s="57" t="str">
        <f>IFERROR(VLOOKUP($J105,'Router Tracking'!$A$3:$H$1000, 3, FALSE), "")</f>
        <v/>
      </c>
      <c r="N105" s="58" t="str">
        <f>IFERROR(VLOOKUP($J105,'Router Tracking'!$A$3:$H$1000, 6, FALSE), "")</f>
        <v/>
      </c>
      <c r="Q105" s="13"/>
    </row>
    <row r="106" spans="1:17">
      <c r="A106" s="38" t="str">
        <f t="shared" si="0"/>
        <v/>
      </c>
      <c r="C106" s="1" t="str">
        <f>IFERROR(VLOOKUP($B106,'Fridge Collection'!B104:L1101, 10, FALSE), "")</f>
        <v/>
      </c>
      <c r="D106" s="1" t="str">
        <f>IFERROR(VLOOKUP($B106,' Fridge Tracking'!$A$3:$J$999, 2, FALSE), "")</f>
        <v/>
      </c>
      <c r="E106" s="1" t="str">
        <f>IFERROR(VLOOKUP($B106,' Fridge Tracking'!$A$3:$J$999, 3, FALSE), "")</f>
        <v/>
      </c>
      <c r="F106" s="1" t="str">
        <f>IFERROR(VLOOKUP($B106,' Fridge Tracking'!$A$3:$J$999, 4, FALSE), "")</f>
        <v/>
      </c>
      <c r="G106" s="1" t="str">
        <f>IFERROR(VLOOKUP($B106,' Fridge Tracking'!$A$3:$J$999, 5, FALSE), "")</f>
        <v/>
      </c>
      <c r="H106" s="13" t="str">
        <f>IFERROR(VLOOKUP($B106,' Fridge Tracking'!$A$3:$J$999, 8, FALSE), "")</f>
        <v/>
      </c>
      <c r="I106" s="56" t="str">
        <f t="shared" si="1"/>
        <v/>
      </c>
      <c r="J106" s="59"/>
      <c r="K106" s="57" t="str">
        <f>IFERROR(VLOOKUP($J106,'Router Collection'!B104:M1101, 10, FALSE), "")</f>
        <v/>
      </c>
      <c r="L106" s="57" t="str">
        <f>IFERROR(VLOOKUP($J106,'Router Tracking'!$A$3:$H$1000, 2, FALSE), "")</f>
        <v/>
      </c>
      <c r="M106" s="57" t="str">
        <f>IFERROR(VLOOKUP($J106,'Router Tracking'!$A$3:$H$1000, 3, FALSE), "")</f>
        <v/>
      </c>
      <c r="N106" s="58" t="str">
        <f>IFERROR(VLOOKUP($J106,'Router Tracking'!$A$3:$H$1000, 6, FALSE), "")</f>
        <v/>
      </c>
      <c r="Q106" s="13"/>
    </row>
    <row r="107" spans="1:17">
      <c r="A107" s="38" t="str">
        <f t="shared" si="0"/>
        <v/>
      </c>
      <c r="C107" s="1" t="str">
        <f>IFERROR(VLOOKUP($B107,'Fridge Collection'!B105:L1102, 10, FALSE), "")</f>
        <v/>
      </c>
      <c r="D107" s="1" t="str">
        <f>IFERROR(VLOOKUP($B107,' Fridge Tracking'!$A$3:$J$999, 2, FALSE), "")</f>
        <v/>
      </c>
      <c r="E107" s="1" t="str">
        <f>IFERROR(VLOOKUP($B107,' Fridge Tracking'!$A$3:$J$999, 3, FALSE), "")</f>
        <v/>
      </c>
      <c r="F107" s="1" t="str">
        <f>IFERROR(VLOOKUP($B107,' Fridge Tracking'!$A$3:$J$999, 4, FALSE), "")</f>
        <v/>
      </c>
      <c r="G107" s="1" t="str">
        <f>IFERROR(VLOOKUP($B107,' Fridge Tracking'!$A$3:$J$999, 5, FALSE), "")</f>
        <v/>
      </c>
      <c r="H107" s="13" t="str">
        <f>IFERROR(VLOOKUP($B107,' Fridge Tracking'!$A$3:$J$999, 8, FALSE), "")</f>
        <v/>
      </c>
      <c r="I107" s="56" t="str">
        <f t="shared" si="1"/>
        <v/>
      </c>
      <c r="J107" s="59"/>
      <c r="K107" s="57" t="str">
        <f>IFERROR(VLOOKUP($J107,'Router Collection'!B105:M1102, 10, FALSE), "")</f>
        <v/>
      </c>
      <c r="L107" s="57" t="str">
        <f>IFERROR(VLOOKUP($J107,'Router Tracking'!$A$3:$H$1000, 2, FALSE), "")</f>
        <v/>
      </c>
      <c r="M107" s="57" t="str">
        <f>IFERROR(VLOOKUP($J107,'Router Tracking'!$A$3:$H$1000, 3, FALSE), "")</f>
        <v/>
      </c>
      <c r="N107" s="58" t="str">
        <f>IFERROR(VLOOKUP($J107,'Router Tracking'!$A$3:$H$1000, 6, FALSE), "")</f>
        <v/>
      </c>
      <c r="Q107" s="13"/>
    </row>
    <row r="108" spans="1:17">
      <c r="A108" s="38" t="str">
        <f t="shared" si="0"/>
        <v/>
      </c>
      <c r="C108" s="1" t="str">
        <f>IFERROR(VLOOKUP($B108,'Fridge Collection'!B106:L1103, 10, FALSE), "")</f>
        <v/>
      </c>
      <c r="D108" s="1" t="str">
        <f>IFERROR(VLOOKUP($B108,' Fridge Tracking'!$A$3:$J$999, 2, FALSE), "")</f>
        <v/>
      </c>
      <c r="E108" s="1" t="str">
        <f>IFERROR(VLOOKUP($B108,' Fridge Tracking'!$A$3:$J$999, 3, FALSE), "")</f>
        <v/>
      </c>
      <c r="F108" s="1" t="str">
        <f>IFERROR(VLOOKUP($B108,' Fridge Tracking'!$A$3:$J$999, 4, FALSE), "")</f>
        <v/>
      </c>
      <c r="G108" s="1" t="str">
        <f>IFERROR(VLOOKUP($B108,' Fridge Tracking'!$A$3:$J$999, 5, FALSE), "")</f>
        <v/>
      </c>
      <c r="H108" s="13" t="str">
        <f>IFERROR(VLOOKUP($B108,' Fridge Tracking'!$A$3:$J$999, 8, FALSE), "")</f>
        <v/>
      </c>
      <c r="I108" s="56" t="str">
        <f t="shared" si="1"/>
        <v/>
      </c>
      <c r="J108" s="59"/>
      <c r="K108" s="57" t="str">
        <f>IFERROR(VLOOKUP($J108,'Router Collection'!B106:M1103, 10, FALSE), "")</f>
        <v/>
      </c>
      <c r="L108" s="57" t="str">
        <f>IFERROR(VLOOKUP($J108,'Router Tracking'!$A$3:$H$1000, 2, FALSE), "")</f>
        <v/>
      </c>
      <c r="M108" s="57" t="str">
        <f>IFERROR(VLOOKUP($J108,'Router Tracking'!$A$3:$H$1000, 3, FALSE), "")</f>
        <v/>
      </c>
      <c r="N108" s="58" t="str">
        <f>IFERROR(VLOOKUP($J108,'Router Tracking'!$A$3:$H$1000, 6, FALSE), "")</f>
        <v/>
      </c>
      <c r="Q108" s="13"/>
    </row>
    <row r="109" spans="1:17">
      <c r="A109" s="38" t="str">
        <f t="shared" si="0"/>
        <v/>
      </c>
      <c r="C109" s="1" t="str">
        <f>IFERROR(VLOOKUP($B109,'Fridge Collection'!B107:L1104, 10, FALSE), "")</f>
        <v/>
      </c>
      <c r="D109" s="1" t="str">
        <f>IFERROR(VLOOKUP($B109,' Fridge Tracking'!$A$3:$J$999, 2, FALSE), "")</f>
        <v/>
      </c>
      <c r="E109" s="1" t="str">
        <f>IFERROR(VLOOKUP($B109,' Fridge Tracking'!$A$3:$J$999, 3, FALSE), "")</f>
        <v/>
      </c>
      <c r="F109" s="1" t="str">
        <f>IFERROR(VLOOKUP($B109,' Fridge Tracking'!$A$3:$J$999, 4, FALSE), "")</f>
        <v/>
      </c>
      <c r="G109" s="1" t="str">
        <f>IFERROR(VLOOKUP($B109,' Fridge Tracking'!$A$3:$J$999, 5, FALSE), "")</f>
        <v/>
      </c>
      <c r="H109" s="13" t="str">
        <f>IFERROR(VLOOKUP($B109,' Fridge Tracking'!$A$3:$J$999, 8, FALSE), "")</f>
        <v/>
      </c>
      <c r="I109" s="56" t="str">
        <f t="shared" si="1"/>
        <v/>
      </c>
      <c r="J109" s="59"/>
      <c r="K109" s="57" t="str">
        <f>IFERROR(VLOOKUP($J109,'Router Collection'!B107:M1104, 10, FALSE), "")</f>
        <v/>
      </c>
      <c r="L109" s="57" t="str">
        <f>IFERROR(VLOOKUP($J109,'Router Tracking'!$A$3:$H$1000, 2, FALSE), "")</f>
        <v/>
      </c>
      <c r="M109" s="57" t="str">
        <f>IFERROR(VLOOKUP($J109,'Router Tracking'!$A$3:$H$1000, 3, FALSE), "")</f>
        <v/>
      </c>
      <c r="N109" s="58" t="str">
        <f>IFERROR(VLOOKUP($J109,'Router Tracking'!$A$3:$H$1000, 6, FALSE), "")</f>
        <v/>
      </c>
      <c r="Q109" s="13"/>
    </row>
    <row r="110" spans="1:17">
      <c r="A110" s="38" t="str">
        <f t="shared" si="0"/>
        <v/>
      </c>
      <c r="C110" s="1" t="str">
        <f>IFERROR(VLOOKUP($B110,'Fridge Collection'!B108:L1105, 10, FALSE), "")</f>
        <v/>
      </c>
      <c r="D110" s="1" t="str">
        <f>IFERROR(VLOOKUP($B110,' Fridge Tracking'!$A$3:$J$999, 2, FALSE), "")</f>
        <v/>
      </c>
      <c r="E110" s="1" t="str">
        <f>IFERROR(VLOOKUP($B110,' Fridge Tracking'!$A$3:$J$999, 3, FALSE), "")</f>
        <v/>
      </c>
      <c r="F110" s="1" t="str">
        <f>IFERROR(VLOOKUP($B110,' Fridge Tracking'!$A$3:$J$999, 4, FALSE), "")</f>
        <v/>
      </c>
      <c r="G110" s="1" t="str">
        <f>IFERROR(VLOOKUP($B110,' Fridge Tracking'!$A$3:$J$999, 5, FALSE), "")</f>
        <v/>
      </c>
      <c r="H110" s="13" t="str">
        <f>IFERROR(VLOOKUP($B110,' Fridge Tracking'!$A$3:$J$999, 8, FALSE), "")</f>
        <v/>
      </c>
      <c r="I110" s="56" t="str">
        <f t="shared" si="1"/>
        <v/>
      </c>
      <c r="J110" s="59"/>
      <c r="K110" s="57" t="str">
        <f>IFERROR(VLOOKUP($J110,'Router Collection'!B108:M1105, 10, FALSE), "")</f>
        <v/>
      </c>
      <c r="L110" s="57" t="str">
        <f>IFERROR(VLOOKUP($J110,'Router Tracking'!$A$3:$H$1000, 2, FALSE), "")</f>
        <v/>
      </c>
      <c r="M110" s="57" t="str">
        <f>IFERROR(VLOOKUP($J110,'Router Tracking'!$A$3:$H$1000, 3, FALSE), "")</f>
        <v/>
      </c>
      <c r="N110" s="58" t="str">
        <f>IFERROR(VLOOKUP($J110,'Router Tracking'!$A$3:$H$1000, 6, FALSE), "")</f>
        <v/>
      </c>
      <c r="Q110" s="13"/>
    </row>
    <row r="111" spans="1:17">
      <c r="A111" s="38" t="str">
        <f t="shared" si="0"/>
        <v/>
      </c>
      <c r="C111" s="1" t="str">
        <f>IFERROR(VLOOKUP($B111,'Fridge Collection'!B109:L1106, 10, FALSE), "")</f>
        <v/>
      </c>
      <c r="D111" s="1" t="str">
        <f>IFERROR(VLOOKUP($B111,' Fridge Tracking'!$A$3:$J$999, 2, FALSE), "")</f>
        <v/>
      </c>
      <c r="E111" s="1" t="str">
        <f>IFERROR(VLOOKUP($B111,' Fridge Tracking'!$A$3:$J$999, 3, FALSE), "")</f>
        <v/>
      </c>
      <c r="F111" s="1" t="str">
        <f>IFERROR(VLOOKUP($B111,' Fridge Tracking'!$A$3:$J$999, 4, FALSE), "")</f>
        <v/>
      </c>
      <c r="G111" s="1" t="str">
        <f>IFERROR(VLOOKUP($B111,' Fridge Tracking'!$A$3:$J$999, 5, FALSE), "")</f>
        <v/>
      </c>
      <c r="H111" s="13" t="str">
        <f>IFERROR(VLOOKUP($B111,' Fridge Tracking'!$A$3:$J$999, 8, FALSE), "")</f>
        <v/>
      </c>
      <c r="I111" s="56" t="str">
        <f t="shared" si="1"/>
        <v/>
      </c>
      <c r="J111" s="59"/>
      <c r="K111" s="57" t="str">
        <f>IFERROR(VLOOKUP($J111,'Router Collection'!B109:M1106, 10, FALSE), "")</f>
        <v/>
      </c>
      <c r="L111" s="57" t="str">
        <f>IFERROR(VLOOKUP($J111,'Router Tracking'!$A$3:$H$1000, 2, FALSE), "")</f>
        <v/>
      </c>
      <c r="M111" s="57" t="str">
        <f>IFERROR(VLOOKUP($J111,'Router Tracking'!$A$3:$H$1000, 3, FALSE), "")</f>
        <v/>
      </c>
      <c r="N111" s="58" t="str">
        <f>IFERROR(VLOOKUP($J111,'Router Tracking'!$A$3:$H$1000, 6, FALSE), "")</f>
        <v/>
      </c>
      <c r="Q111" s="13"/>
    </row>
    <row r="112" spans="1:17">
      <c r="A112" s="38" t="str">
        <f t="shared" si="0"/>
        <v/>
      </c>
      <c r="C112" s="1" t="str">
        <f>IFERROR(VLOOKUP($B112,'Fridge Collection'!B110:L1107, 10, FALSE), "")</f>
        <v/>
      </c>
      <c r="D112" s="1" t="str">
        <f>IFERROR(VLOOKUP($B112,' Fridge Tracking'!$A$3:$J$999, 2, FALSE), "")</f>
        <v/>
      </c>
      <c r="E112" s="1" t="str">
        <f>IFERROR(VLOOKUP($B112,' Fridge Tracking'!$A$3:$J$999, 3, FALSE), "")</f>
        <v/>
      </c>
      <c r="F112" s="1" t="str">
        <f>IFERROR(VLOOKUP($B112,' Fridge Tracking'!$A$3:$J$999, 4, FALSE), "")</f>
        <v/>
      </c>
      <c r="G112" s="1" t="str">
        <f>IFERROR(VLOOKUP($B112,' Fridge Tracking'!$A$3:$J$999, 5, FALSE), "")</f>
        <v/>
      </c>
      <c r="H112" s="13" t="str">
        <f>IFERROR(VLOOKUP($B112,' Fridge Tracking'!$A$3:$J$999, 8, FALSE), "")</f>
        <v/>
      </c>
      <c r="I112" s="56" t="str">
        <f t="shared" si="1"/>
        <v/>
      </c>
      <c r="J112" s="59"/>
      <c r="K112" s="57" t="str">
        <f>IFERROR(VLOOKUP($J112,'Router Collection'!B110:M1107, 10, FALSE), "")</f>
        <v/>
      </c>
      <c r="L112" s="57" t="str">
        <f>IFERROR(VLOOKUP($J112,'Router Tracking'!$A$3:$H$1000, 2, FALSE), "")</f>
        <v/>
      </c>
      <c r="M112" s="57" t="str">
        <f>IFERROR(VLOOKUP($J112,'Router Tracking'!$A$3:$H$1000, 3, FALSE), "")</f>
        <v/>
      </c>
      <c r="N112" s="58" t="str">
        <f>IFERROR(VLOOKUP($J112,'Router Tracking'!$A$3:$H$1000, 6, FALSE), "")</f>
        <v/>
      </c>
      <c r="Q112" s="13"/>
    </row>
    <row r="113" spans="1:17">
      <c r="A113" s="38" t="str">
        <f t="shared" si="0"/>
        <v/>
      </c>
      <c r="C113" s="1" t="str">
        <f>IFERROR(VLOOKUP($B113,'Fridge Collection'!B111:L1108, 10, FALSE), "")</f>
        <v/>
      </c>
      <c r="D113" s="1" t="str">
        <f>IFERROR(VLOOKUP($B113,' Fridge Tracking'!$A$3:$J$999, 2, FALSE), "")</f>
        <v/>
      </c>
      <c r="E113" s="1" t="str">
        <f>IFERROR(VLOOKUP($B113,' Fridge Tracking'!$A$3:$J$999, 3, FALSE), "")</f>
        <v/>
      </c>
      <c r="F113" s="1" t="str">
        <f>IFERROR(VLOOKUP($B113,' Fridge Tracking'!$A$3:$J$999, 4, FALSE), "")</f>
        <v/>
      </c>
      <c r="G113" s="1" t="str">
        <f>IFERROR(VLOOKUP($B113,' Fridge Tracking'!$A$3:$J$999, 5, FALSE), "")</f>
        <v/>
      </c>
      <c r="H113" s="13" t="str">
        <f>IFERROR(VLOOKUP($B113,' Fridge Tracking'!$A$3:$J$999, 8, FALSE), "")</f>
        <v/>
      </c>
      <c r="I113" s="56" t="str">
        <f t="shared" si="1"/>
        <v/>
      </c>
      <c r="J113" s="59"/>
      <c r="K113" s="57" t="str">
        <f>IFERROR(VLOOKUP($J113,'Router Collection'!B111:M1108, 10, FALSE), "")</f>
        <v/>
      </c>
      <c r="L113" s="57" t="str">
        <f>IFERROR(VLOOKUP($J113,'Router Tracking'!$A$3:$H$1000, 2, FALSE), "")</f>
        <v/>
      </c>
      <c r="M113" s="57" t="str">
        <f>IFERROR(VLOOKUP($J113,'Router Tracking'!$A$3:$H$1000, 3, FALSE), "")</f>
        <v/>
      </c>
      <c r="N113" s="58" t="str">
        <f>IFERROR(VLOOKUP($J113,'Router Tracking'!$A$3:$H$1000, 6, FALSE), "")</f>
        <v/>
      </c>
      <c r="Q113" s="13"/>
    </row>
    <row r="114" spans="1:17">
      <c r="A114" s="38" t="str">
        <f t="shared" si="0"/>
        <v/>
      </c>
      <c r="C114" s="1" t="str">
        <f>IFERROR(VLOOKUP($B114,'Fridge Collection'!B112:L1109, 10, FALSE), "")</f>
        <v/>
      </c>
      <c r="D114" s="1" t="str">
        <f>IFERROR(VLOOKUP($B114,' Fridge Tracking'!$A$3:$J$999, 2, FALSE), "")</f>
        <v/>
      </c>
      <c r="E114" s="1" t="str">
        <f>IFERROR(VLOOKUP($B114,' Fridge Tracking'!$A$3:$J$999, 3, FALSE), "")</f>
        <v/>
      </c>
      <c r="F114" s="1" t="str">
        <f>IFERROR(VLOOKUP($B114,' Fridge Tracking'!$A$3:$J$999, 4, FALSE), "")</f>
        <v/>
      </c>
      <c r="G114" s="1" t="str">
        <f>IFERROR(VLOOKUP($B114,' Fridge Tracking'!$A$3:$J$999, 5, FALSE), "")</f>
        <v/>
      </c>
      <c r="H114" s="13" t="str">
        <f>IFERROR(VLOOKUP($B114,' Fridge Tracking'!$A$3:$J$999, 8, FALSE), "")</f>
        <v/>
      </c>
      <c r="I114" s="56" t="str">
        <f t="shared" si="1"/>
        <v/>
      </c>
      <c r="J114" s="59"/>
      <c r="K114" s="57" t="str">
        <f>IFERROR(VLOOKUP($J114,'Router Collection'!B112:M1109, 10, FALSE), "")</f>
        <v/>
      </c>
      <c r="L114" s="57" t="str">
        <f>IFERROR(VLOOKUP($J114,'Router Tracking'!$A$3:$H$1000, 2, FALSE), "")</f>
        <v/>
      </c>
      <c r="M114" s="57" t="str">
        <f>IFERROR(VLOOKUP($J114,'Router Tracking'!$A$3:$H$1000, 3, FALSE), "")</f>
        <v/>
      </c>
      <c r="N114" s="58" t="str">
        <f>IFERROR(VLOOKUP($J114,'Router Tracking'!$A$3:$H$1000, 6, FALSE), "")</f>
        <v/>
      </c>
      <c r="Q114" s="13"/>
    </row>
    <row r="115" spans="1:17">
      <c r="A115" s="38" t="str">
        <f t="shared" si="0"/>
        <v/>
      </c>
      <c r="C115" s="1" t="str">
        <f>IFERROR(VLOOKUP($B115,'Fridge Collection'!B113:L1110, 10, FALSE), "")</f>
        <v/>
      </c>
      <c r="D115" s="1" t="str">
        <f>IFERROR(VLOOKUP($B115,' Fridge Tracking'!$A$3:$J$999, 2, FALSE), "")</f>
        <v/>
      </c>
      <c r="E115" s="1" t="str">
        <f>IFERROR(VLOOKUP($B115,' Fridge Tracking'!$A$3:$J$999, 3, FALSE), "")</f>
        <v/>
      </c>
      <c r="F115" s="1" t="str">
        <f>IFERROR(VLOOKUP($B115,' Fridge Tracking'!$A$3:$J$999, 4, FALSE), "")</f>
        <v/>
      </c>
      <c r="G115" s="1" t="str">
        <f>IFERROR(VLOOKUP($B115,' Fridge Tracking'!$A$3:$J$999, 5, FALSE), "")</f>
        <v/>
      </c>
      <c r="H115" s="13" t="str">
        <f>IFERROR(VLOOKUP($B115,' Fridge Tracking'!$A$3:$J$999, 8, FALSE), "")</f>
        <v/>
      </c>
      <c r="I115" s="56" t="str">
        <f t="shared" si="1"/>
        <v/>
      </c>
      <c r="J115" s="59"/>
      <c r="K115" s="57" t="str">
        <f>IFERROR(VLOOKUP($J115,'Router Collection'!B113:M1110, 10, FALSE), "")</f>
        <v/>
      </c>
      <c r="L115" s="57" t="str">
        <f>IFERROR(VLOOKUP($J115,'Router Tracking'!$A$3:$H$1000, 2, FALSE), "")</f>
        <v/>
      </c>
      <c r="M115" s="57" t="str">
        <f>IFERROR(VLOOKUP($J115,'Router Tracking'!$A$3:$H$1000, 3, FALSE), "")</f>
        <v/>
      </c>
      <c r="N115" s="58" t="str">
        <f>IFERROR(VLOOKUP($J115,'Router Tracking'!$A$3:$H$1000, 6, FALSE), "")</f>
        <v/>
      </c>
      <c r="Q115" s="13"/>
    </row>
    <row r="116" spans="1:17">
      <c r="A116" s="38" t="str">
        <f t="shared" si="0"/>
        <v/>
      </c>
      <c r="C116" s="1" t="str">
        <f>IFERROR(VLOOKUP($B116,'Fridge Collection'!B114:L1111, 10, FALSE), "")</f>
        <v/>
      </c>
      <c r="D116" s="1" t="str">
        <f>IFERROR(VLOOKUP($B116,' Fridge Tracking'!$A$3:$J$999, 2, FALSE), "")</f>
        <v/>
      </c>
      <c r="E116" s="1" t="str">
        <f>IFERROR(VLOOKUP($B116,' Fridge Tracking'!$A$3:$J$999, 3, FALSE), "")</f>
        <v/>
      </c>
      <c r="F116" s="1" t="str">
        <f>IFERROR(VLOOKUP($B116,' Fridge Tracking'!$A$3:$J$999, 4, FALSE), "")</f>
        <v/>
      </c>
      <c r="G116" s="1" t="str">
        <f>IFERROR(VLOOKUP($B116,' Fridge Tracking'!$A$3:$J$999, 5, FALSE), "")</f>
        <v/>
      </c>
      <c r="H116" s="13" t="str">
        <f>IFERROR(VLOOKUP($B116,' Fridge Tracking'!$A$3:$J$999, 8, FALSE), "")</f>
        <v/>
      </c>
      <c r="I116" s="56" t="str">
        <f t="shared" si="1"/>
        <v/>
      </c>
      <c r="J116" s="59"/>
      <c r="K116" s="57" t="str">
        <f>IFERROR(VLOOKUP($J116,'Router Collection'!B114:M1111, 10, FALSE), "")</f>
        <v/>
      </c>
      <c r="L116" s="57" t="str">
        <f>IFERROR(VLOOKUP($J116,'Router Tracking'!$A$3:$H$1000, 2, FALSE), "")</f>
        <v/>
      </c>
      <c r="M116" s="57" t="str">
        <f>IFERROR(VLOOKUP($J116,'Router Tracking'!$A$3:$H$1000, 3, FALSE), "")</f>
        <v/>
      </c>
      <c r="N116" s="58" t="str">
        <f>IFERROR(VLOOKUP($J116,'Router Tracking'!$A$3:$H$1000, 6, FALSE), "")</f>
        <v/>
      </c>
      <c r="Q116" s="13"/>
    </row>
    <row r="117" spans="1:17">
      <c r="A117" s="38" t="str">
        <f t="shared" si="0"/>
        <v/>
      </c>
      <c r="C117" s="1" t="str">
        <f>IFERROR(VLOOKUP($B117,'Fridge Collection'!B115:L1112, 10, FALSE), "")</f>
        <v/>
      </c>
      <c r="D117" s="1" t="str">
        <f>IFERROR(VLOOKUP($B117,' Fridge Tracking'!$A$3:$J$999, 2, FALSE), "")</f>
        <v/>
      </c>
      <c r="E117" s="1" t="str">
        <f>IFERROR(VLOOKUP($B117,' Fridge Tracking'!$A$3:$J$999, 3, FALSE), "")</f>
        <v/>
      </c>
      <c r="F117" s="1" t="str">
        <f>IFERROR(VLOOKUP($B117,' Fridge Tracking'!$A$3:$J$999, 4, FALSE), "")</f>
        <v/>
      </c>
      <c r="G117" s="1" t="str">
        <f>IFERROR(VLOOKUP($B117,' Fridge Tracking'!$A$3:$J$999, 5, FALSE), "")</f>
        <v/>
      </c>
      <c r="H117" s="13" t="str">
        <f>IFERROR(VLOOKUP($B117,' Fridge Tracking'!$A$3:$J$999, 8, FALSE), "")</f>
        <v/>
      </c>
      <c r="I117" s="56" t="str">
        <f t="shared" si="1"/>
        <v/>
      </c>
      <c r="J117" s="59"/>
      <c r="K117" s="57" t="str">
        <f>IFERROR(VLOOKUP($J117,'Router Collection'!B115:M1112, 10, FALSE), "")</f>
        <v/>
      </c>
      <c r="L117" s="57" t="str">
        <f>IFERROR(VLOOKUP($J117,'Router Tracking'!$A$3:$H$1000, 2, FALSE), "")</f>
        <v/>
      </c>
      <c r="M117" s="57" t="str">
        <f>IFERROR(VLOOKUP($J117,'Router Tracking'!$A$3:$H$1000, 3, FALSE), "")</f>
        <v/>
      </c>
      <c r="N117" s="58" t="str">
        <f>IFERROR(VLOOKUP($J117,'Router Tracking'!$A$3:$H$1000, 6, FALSE), "")</f>
        <v/>
      </c>
      <c r="Q117" s="13"/>
    </row>
    <row r="118" spans="1:17">
      <c r="A118" s="38" t="str">
        <f t="shared" si="0"/>
        <v/>
      </c>
      <c r="C118" s="1" t="str">
        <f>IFERROR(VLOOKUP($B118,'Fridge Collection'!B116:L1113, 10, FALSE), "")</f>
        <v/>
      </c>
      <c r="D118" s="1" t="str">
        <f>IFERROR(VLOOKUP($B118,' Fridge Tracking'!$A$3:$J$999, 2, FALSE), "")</f>
        <v/>
      </c>
      <c r="E118" s="1" t="str">
        <f>IFERROR(VLOOKUP($B118,' Fridge Tracking'!$A$3:$J$999, 3, FALSE), "")</f>
        <v/>
      </c>
      <c r="F118" s="1" t="str">
        <f>IFERROR(VLOOKUP($B118,' Fridge Tracking'!$A$3:$J$999, 4, FALSE), "")</f>
        <v/>
      </c>
      <c r="G118" s="1" t="str">
        <f>IFERROR(VLOOKUP($B118,' Fridge Tracking'!$A$3:$J$999, 5, FALSE), "")</f>
        <v/>
      </c>
      <c r="H118" s="13" t="str">
        <f>IFERROR(VLOOKUP($B118,' Fridge Tracking'!$A$3:$J$999, 8, FALSE), "")</f>
        <v/>
      </c>
      <c r="I118" s="56" t="str">
        <f t="shared" si="1"/>
        <v/>
      </c>
      <c r="J118" s="59"/>
      <c r="K118" s="57" t="str">
        <f>IFERROR(VLOOKUP($J118,'Router Collection'!B116:M1113, 10, FALSE), "")</f>
        <v/>
      </c>
      <c r="L118" s="57" t="str">
        <f>IFERROR(VLOOKUP($J118,'Router Tracking'!$A$3:$H$1000, 2, FALSE), "")</f>
        <v/>
      </c>
      <c r="M118" s="57" t="str">
        <f>IFERROR(VLOOKUP($J118,'Router Tracking'!$A$3:$H$1000, 3, FALSE), "")</f>
        <v/>
      </c>
      <c r="N118" s="58" t="str">
        <f>IFERROR(VLOOKUP($J118,'Router Tracking'!$A$3:$H$1000, 6, FALSE), "")</f>
        <v/>
      </c>
      <c r="Q118" s="13"/>
    </row>
    <row r="119" spans="1:17">
      <c r="A119" s="38" t="str">
        <f t="shared" si="0"/>
        <v/>
      </c>
      <c r="C119" s="1" t="str">
        <f>IFERROR(VLOOKUP($B119,'Fridge Collection'!B117:L1114, 10, FALSE), "")</f>
        <v/>
      </c>
      <c r="D119" s="1" t="str">
        <f>IFERROR(VLOOKUP($B119,' Fridge Tracking'!$A$3:$J$999, 2, FALSE), "")</f>
        <v/>
      </c>
      <c r="E119" s="1" t="str">
        <f>IFERROR(VLOOKUP($B119,' Fridge Tracking'!$A$3:$J$999, 3, FALSE), "")</f>
        <v/>
      </c>
      <c r="F119" s="1" t="str">
        <f>IFERROR(VLOOKUP($B119,' Fridge Tracking'!$A$3:$J$999, 4, FALSE), "")</f>
        <v/>
      </c>
      <c r="G119" s="1" t="str">
        <f>IFERROR(VLOOKUP($B119,' Fridge Tracking'!$A$3:$J$999, 5, FALSE), "")</f>
        <v/>
      </c>
      <c r="H119" s="13" t="str">
        <f>IFERROR(VLOOKUP($B119,' Fridge Tracking'!$A$3:$J$999, 8, FALSE), "")</f>
        <v/>
      </c>
      <c r="I119" s="56" t="str">
        <f t="shared" si="1"/>
        <v/>
      </c>
      <c r="J119" s="59"/>
      <c r="K119" s="57" t="str">
        <f>IFERROR(VLOOKUP($J119,'Router Collection'!B117:M1114, 10, FALSE), "")</f>
        <v/>
      </c>
      <c r="L119" s="57" t="str">
        <f>IFERROR(VLOOKUP($J119,'Router Tracking'!$A$3:$H$1000, 2, FALSE), "")</f>
        <v/>
      </c>
      <c r="M119" s="57" t="str">
        <f>IFERROR(VLOOKUP($J119,'Router Tracking'!$A$3:$H$1000, 3, FALSE), "")</f>
        <v/>
      </c>
      <c r="N119" s="58" t="str">
        <f>IFERROR(VLOOKUP($J119,'Router Tracking'!$A$3:$H$1000, 6, FALSE), "")</f>
        <v/>
      </c>
      <c r="Q119" s="13"/>
    </row>
    <row r="120" spans="1:17">
      <c r="A120" s="38" t="str">
        <f t="shared" si="0"/>
        <v/>
      </c>
      <c r="C120" s="1" t="str">
        <f>IFERROR(VLOOKUP($B120,'Fridge Collection'!B118:L1115, 10, FALSE), "")</f>
        <v/>
      </c>
      <c r="D120" s="1" t="str">
        <f>IFERROR(VLOOKUP($B120,' Fridge Tracking'!$A$3:$J$999, 2, FALSE), "")</f>
        <v/>
      </c>
      <c r="E120" s="1" t="str">
        <f>IFERROR(VLOOKUP($B120,' Fridge Tracking'!$A$3:$J$999, 3, FALSE), "")</f>
        <v/>
      </c>
      <c r="F120" s="1" t="str">
        <f>IFERROR(VLOOKUP($B120,' Fridge Tracking'!$A$3:$J$999, 4, FALSE), "")</f>
        <v/>
      </c>
      <c r="G120" s="1" t="str">
        <f>IFERROR(VLOOKUP($B120,' Fridge Tracking'!$A$3:$J$999, 5, FALSE), "")</f>
        <v/>
      </c>
      <c r="H120" s="13" t="str">
        <f>IFERROR(VLOOKUP($B120,' Fridge Tracking'!$A$3:$J$999, 8, FALSE), "")</f>
        <v/>
      </c>
      <c r="I120" s="56" t="str">
        <f t="shared" si="1"/>
        <v/>
      </c>
      <c r="J120" s="59"/>
      <c r="K120" s="57" t="str">
        <f>IFERROR(VLOOKUP($J120,'Router Collection'!B118:M1115, 10, FALSE), "")</f>
        <v/>
      </c>
      <c r="L120" s="57" t="str">
        <f>IFERROR(VLOOKUP($J120,'Router Tracking'!$A$3:$H$1000, 2, FALSE), "")</f>
        <v/>
      </c>
      <c r="M120" s="57" t="str">
        <f>IFERROR(VLOOKUP($J120,'Router Tracking'!$A$3:$H$1000, 3, FALSE), "")</f>
        <v/>
      </c>
      <c r="N120" s="58" t="str">
        <f>IFERROR(VLOOKUP($J120,'Router Tracking'!$A$3:$H$1000, 6, FALSE), "")</f>
        <v/>
      </c>
      <c r="Q120" s="13"/>
    </row>
    <row r="121" spans="1:17">
      <c r="A121" s="38" t="str">
        <f t="shared" si="0"/>
        <v/>
      </c>
      <c r="C121" s="1" t="str">
        <f>IFERROR(VLOOKUP($B121,'Fridge Collection'!B119:L1116, 10, FALSE), "")</f>
        <v/>
      </c>
      <c r="D121" s="1" t="str">
        <f>IFERROR(VLOOKUP($B121,' Fridge Tracking'!$A$3:$J$999, 2, FALSE), "")</f>
        <v/>
      </c>
      <c r="E121" s="1" t="str">
        <f>IFERROR(VLOOKUP($B121,' Fridge Tracking'!$A$3:$J$999, 3, FALSE), "")</f>
        <v/>
      </c>
      <c r="F121" s="1" t="str">
        <f>IFERROR(VLOOKUP($B121,' Fridge Tracking'!$A$3:$J$999, 4, FALSE), "")</f>
        <v/>
      </c>
      <c r="G121" s="1" t="str">
        <f>IFERROR(VLOOKUP($B121,' Fridge Tracking'!$A$3:$J$999, 5, FALSE), "")</f>
        <v/>
      </c>
      <c r="H121" s="13" t="str">
        <f>IFERROR(VLOOKUP($B121,' Fridge Tracking'!$A$3:$J$999, 8, FALSE), "")</f>
        <v/>
      </c>
      <c r="I121" s="56" t="str">
        <f t="shared" si="1"/>
        <v/>
      </c>
      <c r="J121" s="59"/>
      <c r="K121" s="57" t="str">
        <f>IFERROR(VLOOKUP($J121,'Router Collection'!B119:M1116, 10, FALSE), "")</f>
        <v/>
      </c>
      <c r="L121" s="57" t="str">
        <f>IFERROR(VLOOKUP($J121,'Router Tracking'!$A$3:$H$1000, 2, FALSE), "")</f>
        <v/>
      </c>
      <c r="M121" s="57" t="str">
        <f>IFERROR(VLOOKUP($J121,'Router Tracking'!$A$3:$H$1000, 3, FALSE), "")</f>
        <v/>
      </c>
      <c r="N121" s="58" t="str">
        <f>IFERROR(VLOOKUP($J121,'Router Tracking'!$A$3:$H$1000, 6, FALSE), "")</f>
        <v/>
      </c>
      <c r="Q121" s="13"/>
    </row>
    <row r="122" spans="1:17">
      <c r="A122" s="38" t="str">
        <f t="shared" si="0"/>
        <v/>
      </c>
      <c r="C122" s="1" t="str">
        <f>IFERROR(VLOOKUP($B122,'Fridge Collection'!B120:L1117, 10, FALSE), "")</f>
        <v/>
      </c>
      <c r="D122" s="1" t="str">
        <f>IFERROR(VLOOKUP($B122,' Fridge Tracking'!$A$3:$J$999, 2, FALSE), "")</f>
        <v/>
      </c>
      <c r="E122" s="1" t="str">
        <f>IFERROR(VLOOKUP($B122,' Fridge Tracking'!$A$3:$J$999, 3, FALSE), "")</f>
        <v/>
      </c>
      <c r="F122" s="1" t="str">
        <f>IFERROR(VLOOKUP($B122,' Fridge Tracking'!$A$3:$J$999, 4, FALSE), "")</f>
        <v/>
      </c>
      <c r="G122" s="1" t="str">
        <f>IFERROR(VLOOKUP($B122,' Fridge Tracking'!$A$3:$J$999, 5, FALSE), "")</f>
        <v/>
      </c>
      <c r="H122" s="13" t="str">
        <f>IFERROR(VLOOKUP($B122,' Fridge Tracking'!$A$3:$J$999, 8, FALSE), "")</f>
        <v/>
      </c>
      <c r="I122" s="56" t="str">
        <f t="shared" si="1"/>
        <v/>
      </c>
      <c r="J122" s="59"/>
      <c r="K122" s="57" t="str">
        <f>IFERROR(VLOOKUP($J122,'Router Collection'!B120:M1117, 10, FALSE), "")</f>
        <v/>
      </c>
      <c r="L122" s="57" t="str">
        <f>IFERROR(VLOOKUP($J122,'Router Tracking'!$A$3:$H$1000, 2, FALSE), "")</f>
        <v/>
      </c>
      <c r="M122" s="57" t="str">
        <f>IFERROR(VLOOKUP($J122,'Router Tracking'!$A$3:$H$1000, 3, FALSE), "")</f>
        <v/>
      </c>
      <c r="N122" s="58" t="str">
        <f>IFERROR(VLOOKUP($J122,'Router Tracking'!$A$3:$H$1000, 6, FALSE), "")</f>
        <v/>
      </c>
      <c r="Q122" s="13"/>
    </row>
    <row r="123" spans="1:17">
      <c r="A123" s="38" t="str">
        <f t="shared" si="0"/>
        <v/>
      </c>
      <c r="C123" s="1" t="str">
        <f>IFERROR(VLOOKUP($B123,'Fridge Collection'!B121:L1118, 10, FALSE), "")</f>
        <v/>
      </c>
      <c r="D123" s="1" t="str">
        <f>IFERROR(VLOOKUP($B123,' Fridge Tracking'!$A$3:$J$999, 2, FALSE), "")</f>
        <v/>
      </c>
      <c r="E123" s="1" t="str">
        <f>IFERROR(VLOOKUP($B123,' Fridge Tracking'!$A$3:$J$999, 3, FALSE), "")</f>
        <v/>
      </c>
      <c r="F123" s="1" t="str">
        <f>IFERROR(VLOOKUP($B123,' Fridge Tracking'!$A$3:$J$999, 4, FALSE), "")</f>
        <v/>
      </c>
      <c r="G123" s="1" t="str">
        <f>IFERROR(VLOOKUP($B123,' Fridge Tracking'!$A$3:$J$999, 5, FALSE), "")</f>
        <v/>
      </c>
      <c r="H123" s="13" t="str">
        <f>IFERROR(VLOOKUP($B123,' Fridge Tracking'!$A$3:$J$999, 8, FALSE), "")</f>
        <v/>
      </c>
      <c r="I123" s="56" t="str">
        <f t="shared" si="1"/>
        <v/>
      </c>
      <c r="J123" s="59"/>
      <c r="K123" s="57" t="str">
        <f>IFERROR(VLOOKUP($J123,'Router Collection'!B121:M1118, 10, FALSE), "")</f>
        <v/>
      </c>
      <c r="L123" s="57" t="str">
        <f>IFERROR(VLOOKUP($J123,'Router Tracking'!$A$3:$H$1000, 2, FALSE), "")</f>
        <v/>
      </c>
      <c r="M123" s="57" t="str">
        <f>IFERROR(VLOOKUP($J123,'Router Tracking'!$A$3:$H$1000, 3, FALSE), "")</f>
        <v/>
      </c>
      <c r="N123" s="58" t="str">
        <f>IFERROR(VLOOKUP($J123,'Router Tracking'!$A$3:$H$1000, 6, FALSE), "")</f>
        <v/>
      </c>
      <c r="Q123" s="13"/>
    </row>
    <row r="124" spans="1:17">
      <c r="A124" s="38" t="str">
        <f t="shared" si="0"/>
        <v/>
      </c>
      <c r="C124" s="1" t="str">
        <f>IFERROR(VLOOKUP($B124,'Fridge Collection'!B122:L1119, 10, FALSE), "")</f>
        <v/>
      </c>
      <c r="D124" s="1" t="str">
        <f>IFERROR(VLOOKUP($B124,' Fridge Tracking'!$A$3:$J$999, 2, FALSE), "")</f>
        <v/>
      </c>
      <c r="E124" s="1" t="str">
        <f>IFERROR(VLOOKUP($B124,' Fridge Tracking'!$A$3:$J$999, 3, FALSE), "")</f>
        <v/>
      </c>
      <c r="F124" s="1" t="str">
        <f>IFERROR(VLOOKUP($B124,' Fridge Tracking'!$A$3:$J$999, 4, FALSE), "")</f>
        <v/>
      </c>
      <c r="G124" s="1" t="str">
        <f>IFERROR(VLOOKUP($B124,' Fridge Tracking'!$A$3:$J$999, 5, FALSE), "")</f>
        <v/>
      </c>
      <c r="H124" s="13" t="str">
        <f>IFERROR(VLOOKUP($B124,' Fridge Tracking'!$A$3:$J$999, 8, FALSE), "")</f>
        <v/>
      </c>
      <c r="I124" s="56" t="str">
        <f t="shared" si="1"/>
        <v/>
      </c>
      <c r="J124" s="59"/>
      <c r="K124" s="57" t="str">
        <f>IFERROR(VLOOKUP($J124,'Router Collection'!B122:M1119, 10, FALSE), "")</f>
        <v/>
      </c>
      <c r="L124" s="57" t="str">
        <f>IFERROR(VLOOKUP($J124,'Router Tracking'!$A$3:$H$1000, 2, FALSE), "")</f>
        <v/>
      </c>
      <c r="M124" s="57" t="str">
        <f>IFERROR(VLOOKUP($J124,'Router Tracking'!$A$3:$H$1000, 3, FALSE), "")</f>
        <v/>
      </c>
      <c r="N124" s="58" t="str">
        <f>IFERROR(VLOOKUP($J124,'Router Tracking'!$A$3:$H$1000, 6, FALSE), "")</f>
        <v/>
      </c>
      <c r="Q124" s="13"/>
    </row>
    <row r="125" spans="1:17">
      <c r="A125" s="38" t="str">
        <f t="shared" si="0"/>
        <v/>
      </c>
      <c r="C125" s="1" t="str">
        <f>IFERROR(VLOOKUP($B125,'Fridge Collection'!B123:L1120, 10, FALSE), "")</f>
        <v/>
      </c>
      <c r="D125" s="1" t="str">
        <f>IFERROR(VLOOKUP($B125,' Fridge Tracking'!$A$3:$J$999, 2, FALSE), "")</f>
        <v/>
      </c>
      <c r="E125" s="1" t="str">
        <f>IFERROR(VLOOKUP($B125,' Fridge Tracking'!$A$3:$J$999, 3, FALSE), "")</f>
        <v/>
      </c>
      <c r="F125" s="1" t="str">
        <f>IFERROR(VLOOKUP($B125,' Fridge Tracking'!$A$3:$J$999, 4, FALSE), "")</f>
        <v/>
      </c>
      <c r="G125" s="1" t="str">
        <f>IFERROR(VLOOKUP($B125,' Fridge Tracking'!$A$3:$J$999, 5, FALSE), "")</f>
        <v/>
      </c>
      <c r="H125" s="13" t="str">
        <f>IFERROR(VLOOKUP($B125,' Fridge Tracking'!$A$3:$J$999, 8, FALSE), "")</f>
        <v/>
      </c>
      <c r="I125" s="56" t="str">
        <f t="shared" si="1"/>
        <v/>
      </c>
      <c r="J125" s="59"/>
      <c r="K125" s="57" t="str">
        <f>IFERROR(VLOOKUP($J125,'Router Collection'!B123:M1120, 10, FALSE), "")</f>
        <v/>
      </c>
      <c r="L125" s="57" t="str">
        <f>IFERROR(VLOOKUP($J125,'Router Tracking'!$A$3:$H$1000, 2, FALSE), "")</f>
        <v/>
      </c>
      <c r="M125" s="57" t="str">
        <f>IFERROR(VLOOKUP($J125,'Router Tracking'!$A$3:$H$1000, 3, FALSE), "")</f>
        <v/>
      </c>
      <c r="N125" s="58" t="str">
        <f>IFERROR(VLOOKUP($J125,'Router Tracking'!$A$3:$H$1000, 6, FALSE), "")</f>
        <v/>
      </c>
      <c r="Q125" s="13"/>
    </row>
    <row r="126" spans="1:17">
      <c r="A126" s="38" t="str">
        <f t="shared" si="0"/>
        <v/>
      </c>
      <c r="C126" s="1" t="str">
        <f>IFERROR(VLOOKUP($B126,'Fridge Collection'!B124:L1121, 10, FALSE), "")</f>
        <v/>
      </c>
      <c r="D126" s="1" t="str">
        <f>IFERROR(VLOOKUP($B126,' Fridge Tracking'!$A$3:$J$999, 2, FALSE), "")</f>
        <v/>
      </c>
      <c r="E126" s="1" t="str">
        <f>IFERROR(VLOOKUP($B126,' Fridge Tracking'!$A$3:$J$999, 3, FALSE), "")</f>
        <v/>
      </c>
      <c r="F126" s="1" t="str">
        <f>IFERROR(VLOOKUP($B126,' Fridge Tracking'!$A$3:$J$999, 4, FALSE), "")</f>
        <v/>
      </c>
      <c r="G126" s="1" t="str">
        <f>IFERROR(VLOOKUP($B126,' Fridge Tracking'!$A$3:$J$999, 5, FALSE), "")</f>
        <v/>
      </c>
      <c r="H126" s="13" t="str">
        <f>IFERROR(VLOOKUP($B126,' Fridge Tracking'!$A$3:$J$999, 8, FALSE), "")</f>
        <v/>
      </c>
      <c r="I126" s="56" t="str">
        <f t="shared" si="1"/>
        <v/>
      </c>
      <c r="J126" s="59"/>
      <c r="K126" s="57" t="str">
        <f>IFERROR(VLOOKUP($J126,'Router Collection'!B124:M1121, 10, FALSE), "")</f>
        <v/>
      </c>
      <c r="L126" s="57" t="str">
        <f>IFERROR(VLOOKUP($J126,'Router Tracking'!$A$3:$H$1000, 2, FALSE), "")</f>
        <v/>
      </c>
      <c r="M126" s="57" t="str">
        <f>IFERROR(VLOOKUP($J126,'Router Tracking'!$A$3:$H$1000, 3, FALSE), "")</f>
        <v/>
      </c>
      <c r="N126" s="58" t="str">
        <f>IFERROR(VLOOKUP($J126,'Router Tracking'!$A$3:$H$1000, 6, FALSE), "")</f>
        <v/>
      </c>
      <c r="Q126" s="13"/>
    </row>
    <row r="127" spans="1:17">
      <c r="A127" s="38" t="str">
        <f t="shared" si="0"/>
        <v/>
      </c>
      <c r="C127" s="1" t="str">
        <f>IFERROR(VLOOKUP($B127,'Fridge Collection'!B125:L1122, 10, FALSE), "")</f>
        <v/>
      </c>
      <c r="D127" s="1" t="str">
        <f>IFERROR(VLOOKUP($B127,' Fridge Tracking'!$A$3:$J$999, 2, FALSE), "")</f>
        <v/>
      </c>
      <c r="E127" s="1" t="str">
        <f>IFERROR(VLOOKUP($B127,' Fridge Tracking'!$A$3:$J$999, 3, FALSE), "")</f>
        <v/>
      </c>
      <c r="F127" s="1" t="str">
        <f>IFERROR(VLOOKUP($B127,' Fridge Tracking'!$A$3:$J$999, 4, FALSE), "")</f>
        <v/>
      </c>
      <c r="G127" s="1" t="str">
        <f>IFERROR(VLOOKUP($B127,' Fridge Tracking'!$A$3:$J$999, 5, FALSE), "")</f>
        <v/>
      </c>
      <c r="H127" s="13" t="str">
        <f>IFERROR(VLOOKUP($B127,' Fridge Tracking'!$A$3:$J$999, 8, FALSE), "")</f>
        <v/>
      </c>
      <c r="I127" s="56" t="str">
        <f t="shared" si="1"/>
        <v/>
      </c>
      <c r="J127" s="59"/>
      <c r="K127" s="57" t="str">
        <f>IFERROR(VLOOKUP($J127,'Router Collection'!B125:M1122, 10, FALSE), "")</f>
        <v/>
      </c>
      <c r="L127" s="57" t="str">
        <f>IFERROR(VLOOKUP($J127,'Router Tracking'!$A$3:$H$1000, 2, FALSE), "")</f>
        <v/>
      </c>
      <c r="M127" s="57" t="str">
        <f>IFERROR(VLOOKUP($J127,'Router Tracking'!$A$3:$H$1000, 3, FALSE), "")</f>
        <v/>
      </c>
      <c r="N127" s="58" t="str">
        <f>IFERROR(VLOOKUP($J127,'Router Tracking'!$A$3:$H$1000, 6, FALSE), "")</f>
        <v/>
      </c>
      <c r="Q127" s="13"/>
    </row>
    <row r="128" spans="1:17">
      <c r="A128" s="38" t="str">
        <f t="shared" si="0"/>
        <v/>
      </c>
      <c r="C128" s="1" t="str">
        <f>IFERROR(VLOOKUP($B128,'Fridge Collection'!B126:L1123, 10, FALSE), "")</f>
        <v/>
      </c>
      <c r="D128" s="1" t="str">
        <f>IFERROR(VLOOKUP($B128,' Fridge Tracking'!$A$3:$J$999, 2, FALSE), "")</f>
        <v/>
      </c>
      <c r="E128" s="1" t="str">
        <f>IFERROR(VLOOKUP($B128,' Fridge Tracking'!$A$3:$J$999, 3, FALSE), "")</f>
        <v/>
      </c>
      <c r="F128" s="1" t="str">
        <f>IFERROR(VLOOKUP($B128,' Fridge Tracking'!$A$3:$J$999, 4, FALSE), "")</f>
        <v/>
      </c>
      <c r="G128" s="1" t="str">
        <f>IFERROR(VLOOKUP($B128,' Fridge Tracking'!$A$3:$J$999, 5, FALSE), "")</f>
        <v/>
      </c>
      <c r="H128" s="13" t="str">
        <f>IFERROR(VLOOKUP($B128,' Fridge Tracking'!$A$3:$J$999, 8, FALSE), "")</f>
        <v/>
      </c>
      <c r="I128" s="56" t="str">
        <f t="shared" si="1"/>
        <v/>
      </c>
      <c r="J128" s="59"/>
      <c r="K128" s="57" t="str">
        <f>IFERROR(VLOOKUP($J128,'Router Collection'!B126:M1123, 10, FALSE), "")</f>
        <v/>
      </c>
      <c r="L128" s="57" t="str">
        <f>IFERROR(VLOOKUP($J128,'Router Tracking'!$A$3:$H$1000, 2, FALSE), "")</f>
        <v/>
      </c>
      <c r="M128" s="57" t="str">
        <f>IFERROR(VLOOKUP($J128,'Router Tracking'!$A$3:$H$1000, 3, FALSE), "")</f>
        <v/>
      </c>
      <c r="N128" s="58" t="str">
        <f>IFERROR(VLOOKUP($J128,'Router Tracking'!$A$3:$H$1000, 6, FALSE), "")</f>
        <v/>
      </c>
      <c r="Q128" s="13"/>
    </row>
    <row r="129" spans="1:17">
      <c r="A129" s="38" t="str">
        <f t="shared" si="0"/>
        <v/>
      </c>
      <c r="C129" s="1" t="str">
        <f>IFERROR(VLOOKUP($B129,'Fridge Collection'!B127:L1124, 10, FALSE), "")</f>
        <v/>
      </c>
      <c r="D129" s="1" t="str">
        <f>IFERROR(VLOOKUP($B129,' Fridge Tracking'!$A$3:$J$999, 2, FALSE), "")</f>
        <v/>
      </c>
      <c r="E129" s="1" t="str">
        <f>IFERROR(VLOOKUP($B129,' Fridge Tracking'!$A$3:$J$999, 3, FALSE), "")</f>
        <v/>
      </c>
      <c r="F129" s="1" t="str">
        <f>IFERROR(VLOOKUP($B129,' Fridge Tracking'!$A$3:$J$999, 4, FALSE), "")</f>
        <v/>
      </c>
      <c r="G129" s="1" t="str">
        <f>IFERROR(VLOOKUP($B129,' Fridge Tracking'!$A$3:$J$999, 5, FALSE), "")</f>
        <v/>
      </c>
      <c r="H129" s="13" t="str">
        <f>IFERROR(VLOOKUP($B129,' Fridge Tracking'!$A$3:$J$999, 8, FALSE), "")</f>
        <v/>
      </c>
      <c r="I129" s="56" t="str">
        <f t="shared" si="1"/>
        <v/>
      </c>
      <c r="J129" s="59"/>
      <c r="K129" s="57" t="str">
        <f>IFERROR(VLOOKUP($J129,'Router Collection'!B127:M1124, 10, FALSE), "")</f>
        <v/>
      </c>
      <c r="L129" s="57" t="str">
        <f>IFERROR(VLOOKUP($J129,'Router Tracking'!$A$3:$H$1000, 2, FALSE), "")</f>
        <v/>
      </c>
      <c r="M129" s="57" t="str">
        <f>IFERROR(VLOOKUP($J129,'Router Tracking'!$A$3:$H$1000, 3, FALSE), "")</f>
        <v/>
      </c>
      <c r="N129" s="58" t="str">
        <f>IFERROR(VLOOKUP($J129,'Router Tracking'!$A$3:$H$1000, 6, FALSE), "")</f>
        <v/>
      </c>
      <c r="Q129" s="13"/>
    </row>
    <row r="130" spans="1:17">
      <c r="A130" s="38" t="str">
        <f t="shared" si="0"/>
        <v/>
      </c>
      <c r="C130" s="1" t="str">
        <f>IFERROR(VLOOKUP($B130,'Fridge Collection'!B128:L1125, 10, FALSE), "")</f>
        <v/>
      </c>
      <c r="D130" s="1" t="str">
        <f>IFERROR(VLOOKUP($B130,' Fridge Tracking'!$A$3:$J$999, 2, FALSE), "")</f>
        <v/>
      </c>
      <c r="E130" s="1" t="str">
        <f>IFERROR(VLOOKUP($B130,' Fridge Tracking'!$A$3:$J$999, 3, FALSE), "")</f>
        <v/>
      </c>
      <c r="F130" s="1" t="str">
        <f>IFERROR(VLOOKUP($B130,' Fridge Tracking'!$A$3:$J$999, 4, FALSE), "")</f>
        <v/>
      </c>
      <c r="G130" s="1" t="str">
        <f>IFERROR(VLOOKUP($B130,' Fridge Tracking'!$A$3:$J$999, 5, FALSE), "")</f>
        <v/>
      </c>
      <c r="H130" s="13" t="str">
        <f>IFERROR(VLOOKUP($B130,' Fridge Tracking'!$A$3:$J$999, 8, FALSE), "")</f>
        <v/>
      </c>
      <c r="I130" s="56" t="str">
        <f t="shared" si="1"/>
        <v/>
      </c>
      <c r="J130" s="59"/>
      <c r="K130" s="57" t="str">
        <f>IFERROR(VLOOKUP($J130,'Router Collection'!B128:M1125, 10, FALSE), "")</f>
        <v/>
      </c>
      <c r="L130" s="57" t="str">
        <f>IFERROR(VLOOKUP($J130,'Router Tracking'!$A$3:$H$1000, 2, FALSE), "")</f>
        <v/>
      </c>
      <c r="M130" s="57" t="str">
        <f>IFERROR(VLOOKUP($J130,'Router Tracking'!$A$3:$H$1000, 3, FALSE), "")</f>
        <v/>
      </c>
      <c r="N130" s="58" t="str">
        <f>IFERROR(VLOOKUP($J130,'Router Tracking'!$A$3:$H$1000, 6, FALSE), "")</f>
        <v/>
      </c>
      <c r="Q130" s="13"/>
    </row>
    <row r="131" spans="1:17">
      <c r="A131" s="38" t="str">
        <f t="shared" si="0"/>
        <v/>
      </c>
      <c r="C131" s="1" t="str">
        <f>IFERROR(VLOOKUP($B131,'Fridge Collection'!B129:L1126, 10, FALSE), "")</f>
        <v/>
      </c>
      <c r="D131" s="1" t="str">
        <f>IFERROR(VLOOKUP($B131,' Fridge Tracking'!$A$3:$J$999, 2, FALSE), "")</f>
        <v/>
      </c>
      <c r="E131" s="1" t="str">
        <f>IFERROR(VLOOKUP($B131,' Fridge Tracking'!$A$3:$J$999, 3, FALSE), "")</f>
        <v/>
      </c>
      <c r="F131" s="1" t="str">
        <f>IFERROR(VLOOKUP($B131,' Fridge Tracking'!$A$3:$J$999, 4, FALSE), "")</f>
        <v/>
      </c>
      <c r="G131" s="1" t="str">
        <f>IFERROR(VLOOKUP($B131,' Fridge Tracking'!$A$3:$J$999, 5, FALSE), "")</f>
        <v/>
      </c>
      <c r="H131" s="13" t="str">
        <f>IFERROR(VLOOKUP($B131,' Fridge Tracking'!$A$3:$J$999, 8, FALSE), "")</f>
        <v/>
      </c>
      <c r="I131" s="56" t="str">
        <f t="shared" si="1"/>
        <v/>
      </c>
      <c r="J131" s="59"/>
      <c r="K131" s="57" t="str">
        <f>IFERROR(VLOOKUP($J131,'Router Collection'!B129:M1126, 10, FALSE), "")</f>
        <v/>
      </c>
      <c r="L131" s="57" t="str">
        <f>IFERROR(VLOOKUP($J131,'Router Tracking'!$A$3:$H$1000, 2, FALSE), "")</f>
        <v/>
      </c>
      <c r="M131" s="57" t="str">
        <f>IFERROR(VLOOKUP($J131,'Router Tracking'!$A$3:$H$1000, 3, FALSE), "")</f>
        <v/>
      </c>
      <c r="N131" s="58" t="str">
        <f>IFERROR(VLOOKUP($J131,'Router Tracking'!$A$3:$H$1000, 6, FALSE), "")</f>
        <v/>
      </c>
      <c r="Q131" s="13"/>
    </row>
    <row r="132" spans="1:17">
      <c r="A132" s="38" t="str">
        <f t="shared" si="0"/>
        <v/>
      </c>
      <c r="C132" s="1" t="str">
        <f>IFERROR(VLOOKUP($B132,'Fridge Collection'!B130:L1127, 10, FALSE), "")</f>
        <v/>
      </c>
      <c r="D132" s="1" t="str">
        <f>IFERROR(VLOOKUP($B132,' Fridge Tracking'!$A$3:$J$999, 2, FALSE), "")</f>
        <v/>
      </c>
      <c r="E132" s="1" t="str">
        <f>IFERROR(VLOOKUP($B132,' Fridge Tracking'!$A$3:$J$999, 3, FALSE), "")</f>
        <v/>
      </c>
      <c r="F132" s="1" t="str">
        <f>IFERROR(VLOOKUP($B132,' Fridge Tracking'!$A$3:$J$999, 4, FALSE), "")</f>
        <v/>
      </c>
      <c r="G132" s="1" t="str">
        <f>IFERROR(VLOOKUP($B132,' Fridge Tracking'!$A$3:$J$999, 5, FALSE), "")</f>
        <v/>
      </c>
      <c r="H132" s="13" t="str">
        <f>IFERROR(VLOOKUP($B132,' Fridge Tracking'!$A$3:$J$999, 8, FALSE), "")</f>
        <v/>
      </c>
      <c r="I132" s="56" t="str">
        <f t="shared" si="1"/>
        <v/>
      </c>
      <c r="J132" s="59"/>
      <c r="K132" s="57" t="str">
        <f>IFERROR(VLOOKUP($J132,'Router Collection'!B130:M1127, 10, FALSE), "")</f>
        <v/>
      </c>
      <c r="L132" s="57" t="str">
        <f>IFERROR(VLOOKUP($J132,'Router Tracking'!$A$3:$H$1000, 2, FALSE), "")</f>
        <v/>
      </c>
      <c r="M132" s="57" t="str">
        <f>IFERROR(VLOOKUP($J132,'Router Tracking'!$A$3:$H$1000, 3, FALSE), "")</f>
        <v/>
      </c>
      <c r="N132" s="58" t="str">
        <f>IFERROR(VLOOKUP($J132,'Router Tracking'!$A$3:$H$1000, 6, FALSE), "")</f>
        <v/>
      </c>
      <c r="Q132" s="13"/>
    </row>
    <row r="133" spans="1:17">
      <c r="A133" s="38" t="str">
        <f t="shared" si="0"/>
        <v/>
      </c>
      <c r="C133" s="1" t="str">
        <f>IFERROR(VLOOKUP($B133,'Fridge Collection'!B131:L1128, 10, FALSE), "")</f>
        <v/>
      </c>
      <c r="D133" s="1" t="str">
        <f>IFERROR(VLOOKUP($B133,' Fridge Tracking'!$A$3:$J$999, 2, FALSE), "")</f>
        <v/>
      </c>
      <c r="E133" s="1" t="str">
        <f>IFERROR(VLOOKUP($B133,' Fridge Tracking'!$A$3:$J$999, 3, FALSE), "")</f>
        <v/>
      </c>
      <c r="F133" s="1" t="str">
        <f>IFERROR(VLOOKUP($B133,' Fridge Tracking'!$A$3:$J$999, 4, FALSE), "")</f>
        <v/>
      </c>
      <c r="G133" s="1" t="str">
        <f>IFERROR(VLOOKUP($B133,' Fridge Tracking'!$A$3:$J$999, 5, FALSE), "")</f>
        <v/>
      </c>
      <c r="H133" s="13" t="str">
        <f>IFERROR(VLOOKUP($B133,' Fridge Tracking'!$A$3:$J$999, 8, FALSE), "")</f>
        <v/>
      </c>
      <c r="I133" s="56" t="str">
        <f t="shared" si="1"/>
        <v/>
      </c>
      <c r="J133" s="59"/>
      <c r="K133" s="57" t="str">
        <f>IFERROR(VLOOKUP($J133,'Router Collection'!B131:M1128, 10, FALSE), "")</f>
        <v/>
      </c>
      <c r="L133" s="57" t="str">
        <f>IFERROR(VLOOKUP($J133,'Router Tracking'!$A$3:$H$1000, 2, FALSE), "")</f>
        <v/>
      </c>
      <c r="M133" s="57" t="str">
        <f>IFERROR(VLOOKUP($J133,'Router Tracking'!$A$3:$H$1000, 3, FALSE), "")</f>
        <v/>
      </c>
      <c r="N133" s="58" t="str">
        <f>IFERROR(VLOOKUP($J133,'Router Tracking'!$A$3:$H$1000, 6, FALSE), "")</f>
        <v/>
      </c>
      <c r="Q133" s="13"/>
    </row>
    <row r="134" spans="1:17">
      <c r="A134" s="38" t="str">
        <f t="shared" si="0"/>
        <v/>
      </c>
      <c r="C134" s="1" t="str">
        <f>IFERROR(VLOOKUP($B134,'Fridge Collection'!B132:L1129, 10, FALSE), "")</f>
        <v/>
      </c>
      <c r="D134" s="1" t="str">
        <f>IFERROR(VLOOKUP($B134,' Fridge Tracking'!$A$3:$J$999, 2, FALSE), "")</f>
        <v/>
      </c>
      <c r="E134" s="1" t="str">
        <f>IFERROR(VLOOKUP($B134,' Fridge Tracking'!$A$3:$J$999, 3, FALSE), "")</f>
        <v/>
      </c>
      <c r="F134" s="1" t="str">
        <f>IFERROR(VLOOKUP($B134,' Fridge Tracking'!$A$3:$J$999, 4, FALSE), "")</f>
        <v/>
      </c>
      <c r="G134" s="1" t="str">
        <f>IFERROR(VLOOKUP($B134,' Fridge Tracking'!$A$3:$J$999, 5, FALSE), "")</f>
        <v/>
      </c>
      <c r="H134" s="13" t="str">
        <f>IFERROR(VLOOKUP($B134,' Fridge Tracking'!$A$3:$J$999, 8, FALSE), "")</f>
        <v/>
      </c>
      <c r="I134" s="56" t="str">
        <f t="shared" si="1"/>
        <v/>
      </c>
      <c r="J134" s="59"/>
      <c r="K134" s="57" t="str">
        <f>IFERROR(VLOOKUP($J134,'Router Collection'!B132:M1129, 10, FALSE), "")</f>
        <v/>
      </c>
      <c r="L134" s="57" t="str">
        <f>IFERROR(VLOOKUP($J134,'Router Tracking'!$A$3:$H$1000, 2, FALSE), "")</f>
        <v/>
      </c>
      <c r="M134" s="57" t="str">
        <f>IFERROR(VLOOKUP($J134,'Router Tracking'!$A$3:$H$1000, 3, FALSE), "")</f>
        <v/>
      </c>
      <c r="N134" s="58" t="str">
        <f>IFERROR(VLOOKUP($J134,'Router Tracking'!$A$3:$H$1000, 6, FALSE), "")</f>
        <v/>
      </c>
      <c r="Q134" s="13"/>
    </row>
    <row r="135" spans="1:17">
      <c r="A135" s="38" t="str">
        <f t="shared" si="0"/>
        <v/>
      </c>
      <c r="C135" s="1" t="str">
        <f>IFERROR(VLOOKUP($B135,'Fridge Collection'!B133:L1130, 10, FALSE), "")</f>
        <v/>
      </c>
      <c r="D135" s="1" t="str">
        <f>IFERROR(VLOOKUP($B135,' Fridge Tracking'!$A$3:$J$999, 2, FALSE), "")</f>
        <v/>
      </c>
      <c r="E135" s="1" t="str">
        <f>IFERROR(VLOOKUP($B135,' Fridge Tracking'!$A$3:$J$999, 3, FALSE), "")</f>
        <v/>
      </c>
      <c r="F135" s="1" t="str">
        <f>IFERROR(VLOOKUP($B135,' Fridge Tracking'!$A$3:$J$999, 4, FALSE), "")</f>
        <v/>
      </c>
      <c r="G135" s="1" t="str">
        <f>IFERROR(VLOOKUP($B135,' Fridge Tracking'!$A$3:$J$999, 5, FALSE), "")</f>
        <v/>
      </c>
      <c r="H135" s="13" t="str">
        <f>IFERROR(VLOOKUP($B135,' Fridge Tracking'!$A$3:$J$999, 8, FALSE), "")</f>
        <v/>
      </c>
      <c r="I135" s="56" t="str">
        <f t="shared" si="1"/>
        <v/>
      </c>
      <c r="J135" s="59"/>
      <c r="K135" s="57" t="str">
        <f>IFERROR(VLOOKUP($J135,'Router Collection'!B133:M1130, 10, FALSE), "")</f>
        <v/>
      </c>
      <c r="L135" s="57" t="str">
        <f>IFERROR(VLOOKUP($J135,'Router Tracking'!$A$3:$H$1000, 2, FALSE), "")</f>
        <v/>
      </c>
      <c r="M135" s="57" t="str">
        <f>IFERROR(VLOOKUP($J135,'Router Tracking'!$A$3:$H$1000, 3, FALSE), "")</f>
        <v/>
      </c>
      <c r="N135" s="58" t="str">
        <f>IFERROR(VLOOKUP($J135,'Router Tracking'!$A$3:$H$1000, 6, FALSE), "")</f>
        <v/>
      </c>
      <c r="Q135" s="13"/>
    </row>
    <row r="136" spans="1:17">
      <c r="A136" s="38" t="str">
        <f t="shared" si="0"/>
        <v/>
      </c>
      <c r="C136" s="1" t="str">
        <f>IFERROR(VLOOKUP($B136,'Fridge Collection'!B134:L1131, 10, FALSE), "")</f>
        <v/>
      </c>
      <c r="D136" s="1" t="str">
        <f>IFERROR(VLOOKUP($B136,' Fridge Tracking'!$A$3:$J$999, 2, FALSE), "")</f>
        <v/>
      </c>
      <c r="E136" s="1" t="str">
        <f>IFERROR(VLOOKUP($B136,' Fridge Tracking'!$A$3:$J$999, 3, FALSE), "")</f>
        <v/>
      </c>
      <c r="F136" s="1" t="str">
        <f>IFERROR(VLOOKUP($B136,' Fridge Tracking'!$A$3:$J$999, 4, FALSE), "")</f>
        <v/>
      </c>
      <c r="G136" s="1" t="str">
        <f>IFERROR(VLOOKUP($B136,' Fridge Tracking'!$A$3:$J$999, 5, FALSE), "")</f>
        <v/>
      </c>
      <c r="H136" s="13" t="str">
        <f>IFERROR(VLOOKUP($B136,' Fridge Tracking'!$A$3:$J$999, 8, FALSE), "")</f>
        <v/>
      </c>
      <c r="I136" s="56" t="str">
        <f t="shared" si="1"/>
        <v/>
      </c>
      <c r="J136" s="59"/>
      <c r="K136" s="57" t="str">
        <f>IFERROR(VLOOKUP($J136,'Router Collection'!B134:M1131, 10, FALSE), "")</f>
        <v/>
      </c>
      <c r="L136" s="57" t="str">
        <f>IFERROR(VLOOKUP($J136,'Router Tracking'!$A$3:$H$1000, 2, FALSE), "")</f>
        <v/>
      </c>
      <c r="M136" s="57" t="str">
        <f>IFERROR(VLOOKUP($J136,'Router Tracking'!$A$3:$H$1000, 3, FALSE), "")</f>
        <v/>
      </c>
      <c r="N136" s="58" t="str">
        <f>IFERROR(VLOOKUP($J136,'Router Tracking'!$A$3:$H$1000, 6, FALSE), "")</f>
        <v/>
      </c>
      <c r="Q136" s="13"/>
    </row>
    <row r="137" spans="1:17">
      <c r="A137" s="38" t="str">
        <f t="shared" si="0"/>
        <v/>
      </c>
      <c r="C137" s="1" t="str">
        <f>IFERROR(VLOOKUP($B137,'Fridge Collection'!B135:L1132, 10, FALSE), "")</f>
        <v/>
      </c>
      <c r="D137" s="1" t="str">
        <f>IFERROR(VLOOKUP($B137,' Fridge Tracking'!$A$3:$J$999, 2, FALSE), "")</f>
        <v/>
      </c>
      <c r="E137" s="1" t="str">
        <f>IFERROR(VLOOKUP($B137,' Fridge Tracking'!$A$3:$J$999, 3, FALSE), "")</f>
        <v/>
      </c>
      <c r="F137" s="1" t="str">
        <f>IFERROR(VLOOKUP($B137,' Fridge Tracking'!$A$3:$J$999, 4, FALSE), "")</f>
        <v/>
      </c>
      <c r="G137" s="1" t="str">
        <f>IFERROR(VLOOKUP($B137,' Fridge Tracking'!$A$3:$J$999, 5, FALSE), "")</f>
        <v/>
      </c>
      <c r="H137" s="13" t="str">
        <f>IFERROR(VLOOKUP($B137,' Fridge Tracking'!$A$3:$J$999, 8, FALSE), "")</f>
        <v/>
      </c>
      <c r="I137" s="56" t="str">
        <f t="shared" si="1"/>
        <v/>
      </c>
      <c r="J137" s="59"/>
      <c r="K137" s="57" t="str">
        <f>IFERROR(VLOOKUP($J137,'Router Collection'!B135:M1132, 10, FALSE), "")</f>
        <v/>
      </c>
      <c r="L137" s="57" t="str">
        <f>IFERROR(VLOOKUP($J137,'Router Tracking'!$A$3:$H$1000, 2, FALSE), "")</f>
        <v/>
      </c>
      <c r="M137" s="57" t="str">
        <f>IFERROR(VLOOKUP($J137,'Router Tracking'!$A$3:$H$1000, 3, FALSE), "")</f>
        <v/>
      </c>
      <c r="N137" s="58" t="str">
        <f>IFERROR(VLOOKUP($J137,'Router Tracking'!$A$3:$H$1000, 6, FALSE), "")</f>
        <v/>
      </c>
      <c r="Q137" s="13"/>
    </row>
    <row r="138" spans="1:17">
      <c r="A138" s="38" t="str">
        <f t="shared" si="0"/>
        <v/>
      </c>
      <c r="C138" s="1" t="str">
        <f>IFERROR(VLOOKUP($B138,'Fridge Collection'!B136:L1133, 10, FALSE), "")</f>
        <v/>
      </c>
      <c r="D138" s="1" t="str">
        <f>IFERROR(VLOOKUP($B138,' Fridge Tracking'!$A$3:$J$999, 2, FALSE), "")</f>
        <v/>
      </c>
      <c r="E138" s="1" t="str">
        <f>IFERROR(VLOOKUP($B138,' Fridge Tracking'!$A$3:$J$999, 3, FALSE), "")</f>
        <v/>
      </c>
      <c r="F138" s="1" t="str">
        <f>IFERROR(VLOOKUP($B138,' Fridge Tracking'!$A$3:$J$999, 4, FALSE), "")</f>
        <v/>
      </c>
      <c r="G138" s="1" t="str">
        <f>IFERROR(VLOOKUP($B138,' Fridge Tracking'!$A$3:$J$999, 5, FALSE), "")</f>
        <v/>
      </c>
      <c r="H138" s="13" t="str">
        <f>IFERROR(VLOOKUP($B138,' Fridge Tracking'!$A$3:$J$999, 8, FALSE), "")</f>
        <v/>
      </c>
      <c r="I138" s="56" t="str">
        <f t="shared" si="1"/>
        <v/>
      </c>
      <c r="J138" s="59"/>
      <c r="K138" s="57" t="str">
        <f>IFERROR(VLOOKUP($J138,'Router Collection'!B136:M1133, 10, FALSE), "")</f>
        <v/>
      </c>
      <c r="L138" s="57" t="str">
        <f>IFERROR(VLOOKUP($J138,'Router Tracking'!$A$3:$H$1000, 2, FALSE), "")</f>
        <v/>
      </c>
      <c r="M138" s="57" t="str">
        <f>IFERROR(VLOOKUP($J138,'Router Tracking'!$A$3:$H$1000, 3, FALSE), "")</f>
        <v/>
      </c>
      <c r="N138" s="58" t="str">
        <f>IFERROR(VLOOKUP($J138,'Router Tracking'!$A$3:$H$1000, 6, FALSE), "")</f>
        <v/>
      </c>
      <c r="Q138" s="13"/>
    </row>
    <row r="139" spans="1:17">
      <c r="A139" s="38" t="str">
        <f t="shared" si="0"/>
        <v/>
      </c>
      <c r="C139" s="1" t="str">
        <f>IFERROR(VLOOKUP($B139,'Fridge Collection'!B137:L1134, 10, FALSE), "")</f>
        <v/>
      </c>
      <c r="D139" s="1" t="str">
        <f>IFERROR(VLOOKUP($B139,' Fridge Tracking'!$A$3:$J$999, 2, FALSE), "")</f>
        <v/>
      </c>
      <c r="E139" s="1" t="str">
        <f>IFERROR(VLOOKUP($B139,' Fridge Tracking'!$A$3:$J$999, 3, FALSE), "")</f>
        <v/>
      </c>
      <c r="F139" s="1" t="str">
        <f>IFERROR(VLOOKUP($B139,' Fridge Tracking'!$A$3:$J$999, 4, FALSE), "")</f>
        <v/>
      </c>
      <c r="G139" s="1" t="str">
        <f>IFERROR(VLOOKUP($B139,' Fridge Tracking'!$A$3:$J$999, 5, FALSE), "")</f>
        <v/>
      </c>
      <c r="H139" s="13" t="str">
        <f>IFERROR(VLOOKUP($B139,' Fridge Tracking'!$A$3:$J$999, 8, FALSE), "")</f>
        <v/>
      </c>
      <c r="I139" s="56" t="str">
        <f t="shared" si="1"/>
        <v/>
      </c>
      <c r="J139" s="59"/>
      <c r="K139" s="57" t="str">
        <f>IFERROR(VLOOKUP($J139,'Router Collection'!B137:M1134, 10, FALSE), "")</f>
        <v/>
      </c>
      <c r="L139" s="57" t="str">
        <f>IFERROR(VLOOKUP($J139,'Router Tracking'!$A$3:$H$1000, 2, FALSE), "")</f>
        <v/>
      </c>
      <c r="M139" s="57" t="str">
        <f>IFERROR(VLOOKUP($J139,'Router Tracking'!$A$3:$H$1000, 3, FALSE), "")</f>
        <v/>
      </c>
      <c r="N139" s="58" t="str">
        <f>IFERROR(VLOOKUP($J139,'Router Tracking'!$A$3:$H$1000, 6, FALSE), "")</f>
        <v/>
      </c>
      <c r="Q139" s="13"/>
    </row>
    <row r="140" spans="1:17">
      <c r="A140" s="38" t="str">
        <f t="shared" si="0"/>
        <v/>
      </c>
      <c r="C140" s="1" t="str">
        <f>IFERROR(VLOOKUP($B140,'Fridge Collection'!B138:L1135, 10, FALSE), "")</f>
        <v/>
      </c>
      <c r="D140" s="1" t="str">
        <f>IFERROR(VLOOKUP($B140,' Fridge Tracking'!$A$3:$J$999, 2, FALSE), "")</f>
        <v/>
      </c>
      <c r="E140" s="1" t="str">
        <f>IFERROR(VLOOKUP($B140,' Fridge Tracking'!$A$3:$J$999, 3, FALSE), "")</f>
        <v/>
      </c>
      <c r="F140" s="1" t="str">
        <f>IFERROR(VLOOKUP($B140,' Fridge Tracking'!$A$3:$J$999, 4, FALSE), "")</f>
        <v/>
      </c>
      <c r="G140" s="1" t="str">
        <f>IFERROR(VLOOKUP($B140,' Fridge Tracking'!$A$3:$J$999, 5, FALSE), "")</f>
        <v/>
      </c>
      <c r="H140" s="13" t="str">
        <f>IFERROR(VLOOKUP($B140,' Fridge Tracking'!$A$3:$J$999, 8, FALSE), "")</f>
        <v/>
      </c>
      <c r="I140" s="56" t="str">
        <f t="shared" si="1"/>
        <v/>
      </c>
      <c r="J140" s="59"/>
      <c r="K140" s="57" t="str">
        <f>IFERROR(VLOOKUP($J140,'Router Collection'!B138:M1135, 10, FALSE), "")</f>
        <v/>
      </c>
      <c r="L140" s="57" t="str">
        <f>IFERROR(VLOOKUP($J140,'Router Tracking'!$A$3:$H$1000, 2, FALSE), "")</f>
        <v/>
      </c>
      <c r="M140" s="57" t="str">
        <f>IFERROR(VLOOKUP($J140,'Router Tracking'!$A$3:$H$1000, 3, FALSE), "")</f>
        <v/>
      </c>
      <c r="N140" s="58" t="str">
        <f>IFERROR(VLOOKUP($J140,'Router Tracking'!$A$3:$H$1000, 6, FALSE), "")</f>
        <v/>
      </c>
      <c r="Q140" s="13"/>
    </row>
    <row r="141" spans="1:17">
      <c r="A141" s="38" t="str">
        <f t="shared" si="0"/>
        <v/>
      </c>
      <c r="C141" s="1" t="str">
        <f>IFERROR(VLOOKUP($B141,'Fridge Collection'!B139:L1136, 10, FALSE), "")</f>
        <v/>
      </c>
      <c r="D141" s="1" t="str">
        <f>IFERROR(VLOOKUP($B141,' Fridge Tracking'!$A$3:$J$999, 2, FALSE), "")</f>
        <v/>
      </c>
      <c r="E141" s="1" t="str">
        <f>IFERROR(VLOOKUP($B141,' Fridge Tracking'!$A$3:$J$999, 3, FALSE), "")</f>
        <v/>
      </c>
      <c r="F141" s="1" t="str">
        <f>IFERROR(VLOOKUP($B141,' Fridge Tracking'!$A$3:$J$999, 4, FALSE), "")</f>
        <v/>
      </c>
      <c r="G141" s="1" t="str">
        <f>IFERROR(VLOOKUP($B141,' Fridge Tracking'!$A$3:$J$999, 5, FALSE), "")</f>
        <v/>
      </c>
      <c r="H141" s="13" t="str">
        <f>IFERROR(VLOOKUP($B141,' Fridge Tracking'!$A$3:$J$999, 8, FALSE), "")</f>
        <v/>
      </c>
      <c r="I141" s="56" t="str">
        <f t="shared" si="1"/>
        <v/>
      </c>
      <c r="J141" s="59"/>
      <c r="K141" s="57" t="str">
        <f>IFERROR(VLOOKUP($J141,'Router Collection'!B139:M1136, 10, FALSE), "")</f>
        <v/>
      </c>
      <c r="L141" s="57" t="str">
        <f>IFERROR(VLOOKUP($J141,'Router Tracking'!$A$3:$H$1000, 2, FALSE), "")</f>
        <v/>
      </c>
      <c r="M141" s="57" t="str">
        <f>IFERROR(VLOOKUP($J141,'Router Tracking'!$A$3:$H$1000, 3, FALSE), "")</f>
        <v/>
      </c>
      <c r="N141" s="58" t="str">
        <f>IFERROR(VLOOKUP($J141,'Router Tracking'!$A$3:$H$1000, 6, FALSE), "")</f>
        <v/>
      </c>
      <c r="Q141" s="13"/>
    </row>
    <row r="142" spans="1:17">
      <c r="A142" s="38" t="str">
        <f t="shared" si="0"/>
        <v/>
      </c>
      <c r="C142" s="1" t="str">
        <f>IFERROR(VLOOKUP($B142,'Fridge Collection'!B140:L1137, 10, FALSE), "")</f>
        <v/>
      </c>
      <c r="D142" s="1" t="str">
        <f>IFERROR(VLOOKUP($B142,' Fridge Tracking'!$A$3:$J$999, 2, FALSE), "")</f>
        <v/>
      </c>
      <c r="E142" s="1" t="str">
        <f>IFERROR(VLOOKUP($B142,' Fridge Tracking'!$A$3:$J$999, 3, FALSE), "")</f>
        <v/>
      </c>
      <c r="F142" s="1" t="str">
        <f>IFERROR(VLOOKUP($B142,' Fridge Tracking'!$A$3:$J$999, 4, FALSE), "")</f>
        <v/>
      </c>
      <c r="G142" s="1" t="str">
        <f>IFERROR(VLOOKUP($B142,' Fridge Tracking'!$A$3:$J$999, 5, FALSE), "")</f>
        <v/>
      </c>
      <c r="H142" s="13" t="str">
        <f>IFERROR(VLOOKUP($B142,' Fridge Tracking'!$A$3:$J$999, 8, FALSE), "")</f>
        <v/>
      </c>
      <c r="I142" s="56" t="str">
        <f t="shared" si="1"/>
        <v/>
      </c>
      <c r="J142" s="59"/>
      <c r="K142" s="57" t="str">
        <f>IFERROR(VLOOKUP($J142,'Router Collection'!B140:M1137, 10, FALSE), "")</f>
        <v/>
      </c>
      <c r="L142" s="57" t="str">
        <f>IFERROR(VLOOKUP($J142,'Router Tracking'!$A$3:$H$1000, 2, FALSE), "")</f>
        <v/>
      </c>
      <c r="M142" s="57" t="str">
        <f>IFERROR(VLOOKUP($J142,'Router Tracking'!$A$3:$H$1000, 3, FALSE), "")</f>
        <v/>
      </c>
      <c r="N142" s="58" t="str">
        <f>IFERROR(VLOOKUP($J142,'Router Tracking'!$A$3:$H$1000, 6, FALSE), "")</f>
        <v/>
      </c>
      <c r="Q142" s="13"/>
    </row>
    <row r="143" spans="1:17">
      <c r="A143" s="38" t="str">
        <f t="shared" si="0"/>
        <v/>
      </c>
      <c r="C143" s="1" t="str">
        <f>IFERROR(VLOOKUP($B143,'Fridge Collection'!B141:L1138, 10, FALSE), "")</f>
        <v/>
      </c>
      <c r="D143" s="1" t="str">
        <f>IFERROR(VLOOKUP($B143,' Fridge Tracking'!$A$3:$J$999, 2, FALSE), "")</f>
        <v/>
      </c>
      <c r="E143" s="1" t="str">
        <f>IFERROR(VLOOKUP($B143,' Fridge Tracking'!$A$3:$J$999, 3, FALSE), "")</f>
        <v/>
      </c>
      <c r="F143" s="1" t="str">
        <f>IFERROR(VLOOKUP($B143,' Fridge Tracking'!$A$3:$J$999, 4, FALSE), "")</f>
        <v/>
      </c>
      <c r="G143" s="1" t="str">
        <f>IFERROR(VLOOKUP($B143,' Fridge Tracking'!$A$3:$J$999, 5, FALSE), "")</f>
        <v/>
      </c>
      <c r="H143" s="13" t="str">
        <f>IFERROR(VLOOKUP($B143,' Fridge Tracking'!$A$3:$J$999, 8, FALSE), "")</f>
        <v/>
      </c>
      <c r="I143" s="56" t="str">
        <f t="shared" si="1"/>
        <v/>
      </c>
      <c r="J143" s="59"/>
      <c r="K143" s="57" t="str">
        <f>IFERROR(VLOOKUP($J143,'Router Collection'!B141:M1138, 10, FALSE), "")</f>
        <v/>
      </c>
      <c r="L143" s="57" t="str">
        <f>IFERROR(VLOOKUP($J143,'Router Tracking'!$A$3:$H$1000, 2, FALSE), "")</f>
        <v/>
      </c>
      <c r="M143" s="57" t="str">
        <f>IFERROR(VLOOKUP($J143,'Router Tracking'!$A$3:$H$1000, 3, FALSE), "")</f>
        <v/>
      </c>
      <c r="N143" s="58" t="str">
        <f>IFERROR(VLOOKUP($J143,'Router Tracking'!$A$3:$H$1000, 6, FALSE), "")</f>
        <v/>
      </c>
      <c r="Q143" s="13"/>
    </row>
    <row r="144" spans="1:17">
      <c r="A144" s="38" t="str">
        <f t="shared" si="0"/>
        <v/>
      </c>
      <c r="C144" s="1" t="str">
        <f>IFERROR(VLOOKUP($B144,'Fridge Collection'!B142:L1139, 10, FALSE), "")</f>
        <v/>
      </c>
      <c r="D144" s="1" t="str">
        <f>IFERROR(VLOOKUP($B144,' Fridge Tracking'!$A$3:$J$999, 2, FALSE), "")</f>
        <v/>
      </c>
      <c r="E144" s="1" t="str">
        <f>IFERROR(VLOOKUP($B144,' Fridge Tracking'!$A$3:$J$999, 3, FALSE), "")</f>
        <v/>
      </c>
      <c r="F144" s="1" t="str">
        <f>IFERROR(VLOOKUP($B144,' Fridge Tracking'!$A$3:$J$999, 4, FALSE), "")</f>
        <v/>
      </c>
      <c r="G144" s="1" t="str">
        <f>IFERROR(VLOOKUP($B144,' Fridge Tracking'!$A$3:$J$999, 5, FALSE), "")</f>
        <v/>
      </c>
      <c r="H144" s="13" t="str">
        <f>IFERROR(VLOOKUP($B144,' Fridge Tracking'!$A$3:$J$999, 8, FALSE), "")</f>
        <v/>
      </c>
      <c r="I144" s="56" t="str">
        <f t="shared" si="1"/>
        <v/>
      </c>
      <c r="J144" s="59"/>
      <c r="K144" s="57" t="str">
        <f>IFERROR(VLOOKUP($J144,'Router Collection'!B142:M1139, 10, FALSE), "")</f>
        <v/>
      </c>
      <c r="L144" s="57" t="str">
        <f>IFERROR(VLOOKUP($J144,'Router Tracking'!$A$3:$H$1000, 2, FALSE), "")</f>
        <v/>
      </c>
      <c r="M144" s="57" t="str">
        <f>IFERROR(VLOOKUP($J144,'Router Tracking'!$A$3:$H$1000, 3, FALSE), "")</f>
        <v/>
      </c>
      <c r="N144" s="58" t="str">
        <f>IFERROR(VLOOKUP($J144,'Router Tracking'!$A$3:$H$1000, 6, FALSE), "")</f>
        <v/>
      </c>
      <c r="Q144" s="13"/>
    </row>
    <row r="145" spans="1:17">
      <c r="A145" s="38" t="str">
        <f t="shared" si="0"/>
        <v/>
      </c>
      <c r="C145" s="1" t="str">
        <f>IFERROR(VLOOKUP($B145,'Fridge Collection'!B143:L1140, 10, FALSE), "")</f>
        <v/>
      </c>
      <c r="D145" s="1" t="str">
        <f>IFERROR(VLOOKUP($B145,' Fridge Tracking'!$A$3:$J$999, 2, FALSE), "")</f>
        <v/>
      </c>
      <c r="E145" s="1" t="str">
        <f>IFERROR(VLOOKUP($B145,' Fridge Tracking'!$A$3:$J$999, 3, FALSE), "")</f>
        <v/>
      </c>
      <c r="F145" s="1" t="str">
        <f>IFERROR(VLOOKUP($B145,' Fridge Tracking'!$A$3:$J$999, 4, FALSE), "")</f>
        <v/>
      </c>
      <c r="G145" s="1" t="str">
        <f>IFERROR(VLOOKUP($B145,' Fridge Tracking'!$A$3:$J$999, 5, FALSE), "")</f>
        <v/>
      </c>
      <c r="H145" s="13" t="str">
        <f>IFERROR(VLOOKUP($B145,' Fridge Tracking'!$A$3:$J$999, 8, FALSE), "")</f>
        <v/>
      </c>
      <c r="I145" s="56" t="str">
        <f t="shared" si="1"/>
        <v/>
      </c>
      <c r="J145" s="59"/>
      <c r="K145" s="57" t="str">
        <f>IFERROR(VLOOKUP($J145,'Router Collection'!B143:M1140, 10, FALSE), "")</f>
        <v/>
      </c>
      <c r="L145" s="57" t="str">
        <f>IFERROR(VLOOKUP($J145,'Router Tracking'!$A$3:$H$1000, 2, FALSE), "")</f>
        <v/>
      </c>
      <c r="M145" s="57" t="str">
        <f>IFERROR(VLOOKUP($J145,'Router Tracking'!$A$3:$H$1000, 3, FALSE), "")</f>
        <v/>
      </c>
      <c r="N145" s="58" t="str">
        <f>IFERROR(VLOOKUP($J145,'Router Tracking'!$A$3:$H$1000, 6, FALSE), "")</f>
        <v/>
      </c>
      <c r="Q145" s="13"/>
    </row>
    <row r="146" spans="1:17">
      <c r="A146" s="38" t="str">
        <f t="shared" si="0"/>
        <v/>
      </c>
      <c r="C146" s="1" t="str">
        <f>IFERROR(VLOOKUP($B146,'Fridge Collection'!B144:L1141, 10, FALSE), "")</f>
        <v/>
      </c>
      <c r="D146" s="1" t="str">
        <f>IFERROR(VLOOKUP($B146,' Fridge Tracking'!$A$3:$J$999, 2, FALSE), "")</f>
        <v/>
      </c>
      <c r="E146" s="1" t="str">
        <f>IFERROR(VLOOKUP($B146,' Fridge Tracking'!$A$3:$J$999, 3, FALSE), "")</f>
        <v/>
      </c>
      <c r="F146" s="1" t="str">
        <f>IFERROR(VLOOKUP($B146,' Fridge Tracking'!$A$3:$J$999, 4, FALSE), "")</f>
        <v/>
      </c>
      <c r="G146" s="1" t="str">
        <f>IFERROR(VLOOKUP($B146,' Fridge Tracking'!$A$3:$J$999, 5, FALSE), "")</f>
        <v/>
      </c>
      <c r="H146" s="13" t="str">
        <f>IFERROR(VLOOKUP($B146,' Fridge Tracking'!$A$3:$J$999, 8, FALSE), "")</f>
        <v/>
      </c>
      <c r="I146" s="56" t="str">
        <f t="shared" si="1"/>
        <v/>
      </c>
      <c r="J146" s="59"/>
      <c r="K146" s="57" t="str">
        <f>IFERROR(VLOOKUP($J146,'Router Collection'!B144:M1141, 10, FALSE), "")</f>
        <v/>
      </c>
      <c r="L146" s="57" t="str">
        <f>IFERROR(VLOOKUP($J146,'Router Tracking'!$A$3:$H$1000, 2, FALSE), "")</f>
        <v/>
      </c>
      <c r="M146" s="57" t="str">
        <f>IFERROR(VLOOKUP($J146,'Router Tracking'!$A$3:$H$1000, 3, FALSE), "")</f>
        <v/>
      </c>
      <c r="N146" s="58" t="str">
        <f>IFERROR(VLOOKUP($J146,'Router Tracking'!$A$3:$H$1000, 6, FALSE), "")</f>
        <v/>
      </c>
      <c r="Q146" s="13"/>
    </row>
    <row r="147" spans="1:17">
      <c r="A147" s="38" t="str">
        <f t="shared" si="0"/>
        <v/>
      </c>
      <c r="C147" s="1" t="str">
        <f>IFERROR(VLOOKUP($B147,'Fridge Collection'!B145:L1142, 10, FALSE), "")</f>
        <v/>
      </c>
      <c r="D147" s="1" t="str">
        <f>IFERROR(VLOOKUP($B147,' Fridge Tracking'!$A$3:$J$999, 2, FALSE), "")</f>
        <v/>
      </c>
      <c r="E147" s="1" t="str">
        <f>IFERROR(VLOOKUP($B147,' Fridge Tracking'!$A$3:$J$999, 3, FALSE), "")</f>
        <v/>
      </c>
      <c r="F147" s="1" t="str">
        <f>IFERROR(VLOOKUP($B147,' Fridge Tracking'!$A$3:$J$999, 4, FALSE), "")</f>
        <v/>
      </c>
      <c r="G147" s="1" t="str">
        <f>IFERROR(VLOOKUP($B147,' Fridge Tracking'!$A$3:$J$999, 5, FALSE), "")</f>
        <v/>
      </c>
      <c r="H147" s="13" t="str">
        <f>IFERROR(VLOOKUP($B147,' Fridge Tracking'!$A$3:$J$999, 8, FALSE), "")</f>
        <v/>
      </c>
      <c r="I147" s="56" t="str">
        <f t="shared" si="1"/>
        <v/>
      </c>
      <c r="J147" s="59"/>
      <c r="K147" s="57" t="str">
        <f>IFERROR(VLOOKUP($J147,'Router Collection'!B145:M1142, 10, FALSE), "")</f>
        <v/>
      </c>
      <c r="L147" s="57" t="str">
        <f>IFERROR(VLOOKUP($J147,'Router Tracking'!$A$3:$H$1000, 2, FALSE), "")</f>
        <v/>
      </c>
      <c r="M147" s="57" t="str">
        <f>IFERROR(VLOOKUP($J147,'Router Tracking'!$A$3:$H$1000, 3, FALSE), "")</f>
        <v/>
      </c>
      <c r="N147" s="58" t="str">
        <f>IFERROR(VLOOKUP($J147,'Router Tracking'!$A$3:$H$1000, 6, FALSE), "")</f>
        <v/>
      </c>
      <c r="Q147" s="13"/>
    </row>
    <row r="148" spans="1:17">
      <c r="A148" s="38" t="str">
        <f t="shared" si="0"/>
        <v/>
      </c>
      <c r="C148" s="1" t="str">
        <f>IFERROR(VLOOKUP($B148,'Fridge Collection'!B146:L1143, 10, FALSE), "")</f>
        <v/>
      </c>
      <c r="D148" s="1" t="str">
        <f>IFERROR(VLOOKUP($B148,' Fridge Tracking'!$A$3:$J$999, 2, FALSE), "")</f>
        <v/>
      </c>
      <c r="E148" s="1" t="str">
        <f>IFERROR(VLOOKUP($B148,' Fridge Tracking'!$A$3:$J$999, 3, FALSE), "")</f>
        <v/>
      </c>
      <c r="F148" s="1" t="str">
        <f>IFERROR(VLOOKUP($B148,' Fridge Tracking'!$A$3:$J$999, 4, FALSE), "")</f>
        <v/>
      </c>
      <c r="G148" s="1" t="str">
        <f>IFERROR(VLOOKUP($B148,' Fridge Tracking'!$A$3:$J$999, 5, FALSE), "")</f>
        <v/>
      </c>
      <c r="H148" s="13" t="str">
        <f>IFERROR(VLOOKUP($B148,' Fridge Tracking'!$A$3:$J$999, 8, FALSE), "")</f>
        <v/>
      </c>
      <c r="I148" s="56" t="str">
        <f t="shared" si="1"/>
        <v/>
      </c>
      <c r="J148" s="59"/>
      <c r="K148" s="57" t="str">
        <f>IFERROR(VLOOKUP($J148,'Router Collection'!B146:M1143, 10, FALSE), "")</f>
        <v/>
      </c>
      <c r="L148" s="57" t="str">
        <f>IFERROR(VLOOKUP($J148,'Router Tracking'!$A$3:$H$1000, 2, FALSE), "")</f>
        <v/>
      </c>
      <c r="M148" s="57" t="str">
        <f>IFERROR(VLOOKUP($J148,'Router Tracking'!$A$3:$H$1000, 3, FALSE), "")</f>
        <v/>
      </c>
      <c r="N148" s="58" t="str">
        <f>IFERROR(VLOOKUP($J148,'Router Tracking'!$A$3:$H$1000, 6, FALSE), "")</f>
        <v/>
      </c>
      <c r="Q148" s="13"/>
    </row>
    <row r="149" spans="1:17">
      <c r="A149" s="38" t="str">
        <f t="shared" si="0"/>
        <v/>
      </c>
      <c r="C149" s="1" t="str">
        <f>IFERROR(VLOOKUP($B149,'Fridge Collection'!B147:L1144, 10, FALSE), "")</f>
        <v/>
      </c>
      <c r="D149" s="1" t="str">
        <f>IFERROR(VLOOKUP($B149,' Fridge Tracking'!$A$3:$J$999, 2, FALSE), "")</f>
        <v/>
      </c>
      <c r="E149" s="1" t="str">
        <f>IFERROR(VLOOKUP($B149,' Fridge Tracking'!$A$3:$J$999, 3, FALSE), "")</f>
        <v/>
      </c>
      <c r="F149" s="1" t="str">
        <f>IFERROR(VLOOKUP($B149,' Fridge Tracking'!$A$3:$J$999, 4, FALSE), "")</f>
        <v/>
      </c>
      <c r="G149" s="1" t="str">
        <f>IFERROR(VLOOKUP($B149,' Fridge Tracking'!$A$3:$J$999, 5, FALSE), "")</f>
        <v/>
      </c>
      <c r="H149" s="13" t="str">
        <f>IFERROR(VLOOKUP($B149,' Fridge Tracking'!$A$3:$J$999, 8, FALSE), "")</f>
        <v/>
      </c>
      <c r="I149" s="56" t="str">
        <f t="shared" si="1"/>
        <v/>
      </c>
      <c r="J149" s="59"/>
      <c r="K149" s="57" t="str">
        <f>IFERROR(VLOOKUP($J149,'Router Collection'!B147:M1144, 10, FALSE), "")</f>
        <v/>
      </c>
      <c r="L149" s="57" t="str">
        <f>IFERROR(VLOOKUP($J149,'Router Tracking'!$A$3:$H$1000, 2, FALSE), "")</f>
        <v/>
      </c>
      <c r="M149" s="57" t="str">
        <f>IFERROR(VLOOKUP($J149,'Router Tracking'!$A$3:$H$1000, 3, FALSE), "")</f>
        <v/>
      </c>
      <c r="N149" s="58" t="str">
        <f>IFERROR(VLOOKUP($J149,'Router Tracking'!$A$3:$H$1000, 6, FALSE), "")</f>
        <v/>
      </c>
      <c r="Q149" s="13"/>
    </row>
    <row r="150" spans="1:17">
      <c r="A150" s="38" t="str">
        <f t="shared" si="0"/>
        <v/>
      </c>
      <c r="C150" s="1" t="str">
        <f>IFERROR(VLOOKUP($B150,'Fridge Collection'!B148:L1145, 10, FALSE), "")</f>
        <v/>
      </c>
      <c r="D150" s="1" t="str">
        <f>IFERROR(VLOOKUP($B150,' Fridge Tracking'!$A$3:$J$999, 2, FALSE), "")</f>
        <v/>
      </c>
      <c r="E150" s="1" t="str">
        <f>IFERROR(VLOOKUP($B150,' Fridge Tracking'!$A$3:$J$999, 3, FALSE), "")</f>
        <v/>
      </c>
      <c r="F150" s="1" t="str">
        <f>IFERROR(VLOOKUP($B150,' Fridge Tracking'!$A$3:$J$999, 4, FALSE), "")</f>
        <v/>
      </c>
      <c r="G150" s="1" t="str">
        <f>IFERROR(VLOOKUP($B150,' Fridge Tracking'!$A$3:$J$999, 5, FALSE), "")</f>
        <v/>
      </c>
      <c r="H150" s="13" t="str">
        <f>IFERROR(VLOOKUP($B150,' Fridge Tracking'!$A$3:$J$999, 8, FALSE), "")</f>
        <v/>
      </c>
      <c r="I150" s="56" t="str">
        <f t="shared" si="1"/>
        <v/>
      </c>
      <c r="J150" s="59"/>
      <c r="K150" s="57" t="str">
        <f>IFERROR(VLOOKUP($J150,'Router Collection'!B148:M1145, 10, FALSE), "")</f>
        <v/>
      </c>
      <c r="L150" s="57" t="str">
        <f>IFERROR(VLOOKUP($J150,'Router Tracking'!$A$3:$H$1000, 2, FALSE), "")</f>
        <v/>
      </c>
      <c r="M150" s="57" t="str">
        <f>IFERROR(VLOOKUP($J150,'Router Tracking'!$A$3:$H$1000, 3, FALSE), "")</f>
        <v/>
      </c>
      <c r="N150" s="58" t="str">
        <f>IFERROR(VLOOKUP($J150,'Router Tracking'!$A$3:$H$1000, 6, FALSE), "")</f>
        <v/>
      </c>
      <c r="Q150" s="13"/>
    </row>
    <row r="151" spans="1:17">
      <c r="A151" s="38" t="str">
        <f t="shared" si="0"/>
        <v/>
      </c>
      <c r="C151" s="1" t="str">
        <f>IFERROR(VLOOKUP($B151,'Fridge Collection'!B149:L1146, 10, FALSE), "")</f>
        <v/>
      </c>
      <c r="D151" s="1" t="str">
        <f>IFERROR(VLOOKUP($B151,' Fridge Tracking'!$A$3:$J$999, 2, FALSE), "")</f>
        <v/>
      </c>
      <c r="E151" s="1" t="str">
        <f>IFERROR(VLOOKUP($B151,' Fridge Tracking'!$A$3:$J$999, 3, FALSE), "")</f>
        <v/>
      </c>
      <c r="F151" s="1" t="str">
        <f>IFERROR(VLOOKUP($B151,' Fridge Tracking'!$A$3:$J$999, 4, FALSE), "")</f>
        <v/>
      </c>
      <c r="G151" s="1" t="str">
        <f>IFERROR(VLOOKUP($B151,' Fridge Tracking'!$A$3:$J$999, 5, FALSE), "")</f>
        <v/>
      </c>
      <c r="H151" s="13" t="str">
        <f>IFERROR(VLOOKUP($B151,' Fridge Tracking'!$A$3:$J$999, 8, FALSE), "")</f>
        <v/>
      </c>
      <c r="I151" s="56" t="str">
        <f t="shared" si="1"/>
        <v/>
      </c>
      <c r="J151" s="59"/>
      <c r="K151" s="57" t="str">
        <f>IFERROR(VLOOKUP($J151,'Router Collection'!B149:M1146, 10, FALSE), "")</f>
        <v/>
      </c>
      <c r="L151" s="57" t="str">
        <f>IFERROR(VLOOKUP($J151,'Router Tracking'!$A$3:$H$1000, 2, FALSE), "")</f>
        <v/>
      </c>
      <c r="M151" s="57" t="str">
        <f>IFERROR(VLOOKUP($J151,'Router Tracking'!$A$3:$H$1000, 3, FALSE), "")</f>
        <v/>
      </c>
      <c r="N151" s="58" t="str">
        <f>IFERROR(VLOOKUP($J151,'Router Tracking'!$A$3:$H$1000, 6, FALSE), "")</f>
        <v/>
      </c>
      <c r="Q151" s="13"/>
    </row>
    <row r="152" spans="1:17">
      <c r="A152" s="38" t="str">
        <f t="shared" si="0"/>
        <v/>
      </c>
      <c r="C152" s="1" t="str">
        <f>IFERROR(VLOOKUP($B152,'Fridge Collection'!B150:L1147, 10, FALSE), "")</f>
        <v/>
      </c>
      <c r="D152" s="1" t="str">
        <f>IFERROR(VLOOKUP($B152,' Fridge Tracking'!$A$3:$J$999, 2, FALSE), "")</f>
        <v/>
      </c>
      <c r="E152" s="1" t="str">
        <f>IFERROR(VLOOKUP($B152,' Fridge Tracking'!$A$3:$J$999, 3, FALSE), "")</f>
        <v/>
      </c>
      <c r="F152" s="1" t="str">
        <f>IFERROR(VLOOKUP($B152,' Fridge Tracking'!$A$3:$J$999, 4, FALSE), "")</f>
        <v/>
      </c>
      <c r="G152" s="1" t="str">
        <f>IFERROR(VLOOKUP($B152,' Fridge Tracking'!$A$3:$J$999, 5, FALSE), "")</f>
        <v/>
      </c>
      <c r="H152" s="13" t="str">
        <f>IFERROR(VLOOKUP($B152,' Fridge Tracking'!$A$3:$J$999, 8, FALSE), "")</f>
        <v/>
      </c>
      <c r="I152" s="56" t="str">
        <f t="shared" si="1"/>
        <v/>
      </c>
      <c r="J152" s="59"/>
      <c r="K152" s="57" t="str">
        <f>IFERROR(VLOOKUP($J152,'Router Collection'!B150:M1147, 10, FALSE), "")</f>
        <v/>
      </c>
      <c r="L152" s="57" t="str">
        <f>IFERROR(VLOOKUP($J152,'Router Tracking'!$A$3:$H$1000, 2, FALSE), "")</f>
        <v/>
      </c>
      <c r="M152" s="57" t="str">
        <f>IFERROR(VLOOKUP($J152,'Router Tracking'!$A$3:$H$1000, 3, FALSE), "")</f>
        <v/>
      </c>
      <c r="N152" s="58" t="str">
        <f>IFERROR(VLOOKUP($J152,'Router Tracking'!$A$3:$H$1000, 6, FALSE), "")</f>
        <v/>
      </c>
      <c r="Q152" s="13"/>
    </row>
    <row r="153" spans="1:17">
      <c r="A153" s="38" t="str">
        <f t="shared" si="0"/>
        <v/>
      </c>
      <c r="C153" s="1" t="str">
        <f>IFERROR(VLOOKUP($B153,'Fridge Collection'!B151:L1148, 10, FALSE), "")</f>
        <v/>
      </c>
      <c r="D153" s="1" t="str">
        <f>IFERROR(VLOOKUP($B153,' Fridge Tracking'!$A$3:$J$999, 2, FALSE), "")</f>
        <v/>
      </c>
      <c r="E153" s="1" t="str">
        <f>IFERROR(VLOOKUP($B153,' Fridge Tracking'!$A$3:$J$999, 3, FALSE), "")</f>
        <v/>
      </c>
      <c r="F153" s="1" t="str">
        <f>IFERROR(VLOOKUP($B153,' Fridge Tracking'!$A$3:$J$999, 4, FALSE), "")</f>
        <v/>
      </c>
      <c r="G153" s="1" t="str">
        <f>IFERROR(VLOOKUP($B153,' Fridge Tracking'!$A$3:$J$999, 5, FALSE), "")</f>
        <v/>
      </c>
      <c r="H153" s="13" t="str">
        <f>IFERROR(VLOOKUP($B153,' Fridge Tracking'!$A$3:$J$999, 8, FALSE), "")</f>
        <v/>
      </c>
      <c r="I153" s="56" t="str">
        <f t="shared" si="1"/>
        <v/>
      </c>
      <c r="J153" s="59"/>
      <c r="K153" s="57" t="str">
        <f>IFERROR(VLOOKUP($J153,'Router Collection'!B151:M1148, 10, FALSE), "")</f>
        <v/>
      </c>
      <c r="L153" s="57" t="str">
        <f>IFERROR(VLOOKUP($J153,'Router Tracking'!$A$3:$H$1000, 2, FALSE), "")</f>
        <v/>
      </c>
      <c r="M153" s="57" t="str">
        <f>IFERROR(VLOOKUP($J153,'Router Tracking'!$A$3:$H$1000, 3, FALSE), "")</f>
        <v/>
      </c>
      <c r="N153" s="58" t="str">
        <f>IFERROR(VLOOKUP($J153,'Router Tracking'!$A$3:$H$1000, 6, FALSE), "")</f>
        <v/>
      </c>
      <c r="Q153" s="13"/>
    </row>
    <row r="154" spans="1:17">
      <c r="A154" s="38" t="str">
        <f t="shared" si="0"/>
        <v/>
      </c>
      <c r="C154" s="1" t="str">
        <f>IFERROR(VLOOKUP($B154,'Fridge Collection'!B152:L1149, 10, FALSE), "")</f>
        <v/>
      </c>
      <c r="D154" s="1" t="str">
        <f>IFERROR(VLOOKUP($B154,' Fridge Tracking'!$A$3:$J$999, 2, FALSE), "")</f>
        <v/>
      </c>
      <c r="E154" s="1" t="str">
        <f>IFERROR(VLOOKUP($B154,' Fridge Tracking'!$A$3:$J$999, 3, FALSE), "")</f>
        <v/>
      </c>
      <c r="F154" s="1" t="str">
        <f>IFERROR(VLOOKUP($B154,' Fridge Tracking'!$A$3:$J$999, 4, FALSE), "")</f>
        <v/>
      </c>
      <c r="G154" s="1" t="str">
        <f>IFERROR(VLOOKUP($B154,' Fridge Tracking'!$A$3:$J$999, 5, FALSE), "")</f>
        <v/>
      </c>
      <c r="H154" s="13" t="str">
        <f>IFERROR(VLOOKUP($B154,' Fridge Tracking'!$A$3:$J$999, 8, FALSE), "")</f>
        <v/>
      </c>
      <c r="I154" s="56" t="str">
        <f t="shared" si="1"/>
        <v/>
      </c>
      <c r="J154" s="59"/>
      <c r="K154" s="57" t="str">
        <f>IFERROR(VLOOKUP($J154,'Router Collection'!B152:M1149, 10, FALSE), "")</f>
        <v/>
      </c>
      <c r="L154" s="57" t="str">
        <f>IFERROR(VLOOKUP($J154,'Router Tracking'!$A$3:$H$1000, 2, FALSE), "")</f>
        <v/>
      </c>
      <c r="M154" s="57" t="str">
        <f>IFERROR(VLOOKUP($J154,'Router Tracking'!$A$3:$H$1000, 3, FALSE), "")</f>
        <v/>
      </c>
      <c r="N154" s="58" t="str">
        <f>IFERROR(VLOOKUP($J154,'Router Tracking'!$A$3:$H$1000, 6, FALSE), "")</f>
        <v/>
      </c>
      <c r="Q154" s="13"/>
    </row>
    <row r="155" spans="1:17">
      <c r="A155" s="38" t="str">
        <f t="shared" si="0"/>
        <v/>
      </c>
      <c r="C155" s="1" t="str">
        <f>IFERROR(VLOOKUP($B155,'Fridge Collection'!B153:L1150, 10, FALSE), "")</f>
        <v/>
      </c>
      <c r="D155" s="1" t="str">
        <f>IFERROR(VLOOKUP($B155,' Fridge Tracking'!$A$3:$J$999, 2, FALSE), "")</f>
        <v/>
      </c>
      <c r="E155" s="1" t="str">
        <f>IFERROR(VLOOKUP($B155,' Fridge Tracking'!$A$3:$J$999, 3, FALSE), "")</f>
        <v/>
      </c>
      <c r="F155" s="1" t="str">
        <f>IFERROR(VLOOKUP($B155,' Fridge Tracking'!$A$3:$J$999, 4, FALSE), "")</f>
        <v/>
      </c>
      <c r="G155" s="1" t="str">
        <f>IFERROR(VLOOKUP($B155,' Fridge Tracking'!$A$3:$J$999, 5, FALSE), "")</f>
        <v/>
      </c>
      <c r="H155" s="13" t="str">
        <f>IFERROR(VLOOKUP($B155,' Fridge Tracking'!$A$3:$J$999, 8, FALSE), "")</f>
        <v/>
      </c>
      <c r="I155" s="56" t="str">
        <f t="shared" si="1"/>
        <v/>
      </c>
      <c r="J155" s="59"/>
      <c r="K155" s="57" t="str">
        <f>IFERROR(VLOOKUP($J155,'Router Collection'!B153:M1150, 10, FALSE), "")</f>
        <v/>
      </c>
      <c r="L155" s="57" t="str">
        <f>IFERROR(VLOOKUP($J155,'Router Tracking'!$A$3:$H$1000, 2, FALSE), "")</f>
        <v/>
      </c>
      <c r="M155" s="57" t="str">
        <f>IFERROR(VLOOKUP($J155,'Router Tracking'!$A$3:$H$1000, 3, FALSE), "")</f>
        <v/>
      </c>
      <c r="N155" s="58" t="str">
        <f>IFERROR(VLOOKUP($J155,'Router Tracking'!$A$3:$H$1000, 6, FALSE), "")</f>
        <v/>
      </c>
      <c r="Q155" s="13"/>
    </row>
    <row r="156" spans="1:17">
      <c r="A156" s="38" t="str">
        <f t="shared" si="0"/>
        <v/>
      </c>
      <c r="C156" s="1" t="str">
        <f>IFERROR(VLOOKUP($B156,'Fridge Collection'!B154:L1151, 10, FALSE), "")</f>
        <v/>
      </c>
      <c r="D156" s="1" t="str">
        <f>IFERROR(VLOOKUP($B156,' Fridge Tracking'!$A$3:$J$999, 2, FALSE), "")</f>
        <v/>
      </c>
      <c r="E156" s="1" t="str">
        <f>IFERROR(VLOOKUP($B156,' Fridge Tracking'!$A$3:$J$999, 3, FALSE), "")</f>
        <v/>
      </c>
      <c r="F156" s="1" t="str">
        <f>IFERROR(VLOOKUP($B156,' Fridge Tracking'!$A$3:$J$999, 4, FALSE), "")</f>
        <v/>
      </c>
      <c r="G156" s="1" t="str">
        <f>IFERROR(VLOOKUP($B156,' Fridge Tracking'!$A$3:$J$999, 5, FALSE), "")</f>
        <v/>
      </c>
      <c r="H156" s="13" t="str">
        <f>IFERROR(VLOOKUP($B156,' Fridge Tracking'!$A$3:$J$999, 8, FALSE), "")</f>
        <v/>
      </c>
      <c r="I156" s="56" t="str">
        <f t="shared" si="1"/>
        <v/>
      </c>
      <c r="J156" s="59"/>
      <c r="K156" s="57" t="str">
        <f>IFERROR(VLOOKUP($J156,'Router Collection'!B154:M1151, 10, FALSE), "")</f>
        <v/>
      </c>
      <c r="L156" s="57" t="str">
        <f>IFERROR(VLOOKUP($J156,'Router Tracking'!$A$3:$H$1000, 2, FALSE), "")</f>
        <v/>
      </c>
      <c r="M156" s="57" t="str">
        <f>IFERROR(VLOOKUP($J156,'Router Tracking'!$A$3:$H$1000, 3, FALSE), "")</f>
        <v/>
      </c>
      <c r="N156" s="58" t="str">
        <f>IFERROR(VLOOKUP($J156,'Router Tracking'!$A$3:$H$1000, 6, FALSE), "")</f>
        <v/>
      </c>
      <c r="Q156" s="13"/>
    </row>
    <row r="157" spans="1:17">
      <c r="A157" s="38" t="str">
        <f t="shared" si="0"/>
        <v/>
      </c>
      <c r="C157" s="1" t="str">
        <f>IFERROR(VLOOKUP($B157,'Fridge Collection'!B155:L1152, 10, FALSE), "")</f>
        <v/>
      </c>
      <c r="D157" s="1" t="str">
        <f>IFERROR(VLOOKUP($B157,' Fridge Tracking'!$A$3:$J$999, 2, FALSE), "")</f>
        <v/>
      </c>
      <c r="E157" s="1" t="str">
        <f>IFERROR(VLOOKUP($B157,' Fridge Tracking'!$A$3:$J$999, 3, FALSE), "")</f>
        <v/>
      </c>
      <c r="F157" s="1" t="str">
        <f>IFERROR(VLOOKUP($B157,' Fridge Tracking'!$A$3:$J$999, 4, FALSE), "")</f>
        <v/>
      </c>
      <c r="G157" s="1" t="str">
        <f>IFERROR(VLOOKUP($B157,' Fridge Tracking'!$A$3:$J$999, 5, FALSE), "")</f>
        <v/>
      </c>
      <c r="H157" s="13" t="str">
        <f>IFERROR(VLOOKUP($B157,' Fridge Tracking'!$A$3:$J$999, 8, FALSE), "")</f>
        <v/>
      </c>
      <c r="I157" s="56" t="str">
        <f t="shared" si="1"/>
        <v/>
      </c>
      <c r="J157" s="59"/>
      <c r="K157" s="57" t="str">
        <f>IFERROR(VLOOKUP($J157,'Router Collection'!B155:M1152, 10, FALSE), "")</f>
        <v/>
      </c>
      <c r="L157" s="57" t="str">
        <f>IFERROR(VLOOKUP($J157,'Router Tracking'!$A$3:$H$1000, 2, FALSE), "")</f>
        <v/>
      </c>
      <c r="M157" s="57" t="str">
        <f>IFERROR(VLOOKUP($J157,'Router Tracking'!$A$3:$H$1000, 3, FALSE), "")</f>
        <v/>
      </c>
      <c r="N157" s="58" t="str">
        <f>IFERROR(VLOOKUP($J157,'Router Tracking'!$A$3:$H$1000, 6, FALSE), "")</f>
        <v/>
      </c>
      <c r="Q157" s="13"/>
    </row>
    <row r="158" spans="1:17">
      <c r="A158" s="38" t="str">
        <f t="shared" si="0"/>
        <v/>
      </c>
      <c r="C158" s="1" t="str">
        <f>IFERROR(VLOOKUP($B158,'Fridge Collection'!B156:L1153, 10, FALSE), "")</f>
        <v/>
      </c>
      <c r="D158" s="1" t="str">
        <f>IFERROR(VLOOKUP($B158,' Fridge Tracking'!$A$3:$J$999, 2, FALSE), "")</f>
        <v/>
      </c>
      <c r="E158" s="1" t="str">
        <f>IFERROR(VLOOKUP($B158,' Fridge Tracking'!$A$3:$J$999, 3, FALSE), "")</f>
        <v/>
      </c>
      <c r="F158" s="1" t="str">
        <f>IFERROR(VLOOKUP($B158,' Fridge Tracking'!$A$3:$J$999, 4, FALSE), "")</f>
        <v/>
      </c>
      <c r="G158" s="1" t="str">
        <f>IFERROR(VLOOKUP($B158,' Fridge Tracking'!$A$3:$J$999, 5, FALSE), "")</f>
        <v/>
      </c>
      <c r="H158" s="13" t="str">
        <f>IFERROR(VLOOKUP($B158,' Fridge Tracking'!$A$3:$J$999, 8, FALSE), "")</f>
        <v/>
      </c>
      <c r="I158" s="56" t="str">
        <f t="shared" si="1"/>
        <v/>
      </c>
      <c r="J158" s="59"/>
      <c r="K158" s="57" t="str">
        <f>IFERROR(VLOOKUP($J158,'Router Collection'!B156:M1153, 10, FALSE), "")</f>
        <v/>
      </c>
      <c r="L158" s="57" t="str">
        <f>IFERROR(VLOOKUP($J158,'Router Tracking'!$A$3:$H$1000, 2, FALSE), "")</f>
        <v/>
      </c>
      <c r="M158" s="57" t="str">
        <f>IFERROR(VLOOKUP($J158,'Router Tracking'!$A$3:$H$1000, 3, FALSE), "")</f>
        <v/>
      </c>
      <c r="N158" s="58" t="str">
        <f>IFERROR(VLOOKUP($J158,'Router Tracking'!$A$3:$H$1000, 6, FALSE), "")</f>
        <v/>
      </c>
      <c r="Q158" s="13"/>
    </row>
    <row r="159" spans="1:17">
      <c r="A159" s="38" t="str">
        <f t="shared" si="0"/>
        <v/>
      </c>
      <c r="C159" s="1" t="str">
        <f>IFERROR(VLOOKUP($B159,'Fridge Collection'!B157:L1154, 10, FALSE), "")</f>
        <v/>
      </c>
      <c r="D159" s="1" t="str">
        <f>IFERROR(VLOOKUP($B159,' Fridge Tracking'!$A$3:$J$999, 2, FALSE), "")</f>
        <v/>
      </c>
      <c r="E159" s="1" t="str">
        <f>IFERROR(VLOOKUP($B159,' Fridge Tracking'!$A$3:$J$999, 3, FALSE), "")</f>
        <v/>
      </c>
      <c r="F159" s="1" t="str">
        <f>IFERROR(VLOOKUP($B159,' Fridge Tracking'!$A$3:$J$999, 4, FALSE), "")</f>
        <v/>
      </c>
      <c r="G159" s="1" t="str">
        <f>IFERROR(VLOOKUP($B159,' Fridge Tracking'!$A$3:$J$999, 5, FALSE), "")</f>
        <v/>
      </c>
      <c r="H159" s="13" t="str">
        <f>IFERROR(VLOOKUP($B159,' Fridge Tracking'!$A$3:$J$999, 8, FALSE), "")</f>
        <v/>
      </c>
      <c r="I159" s="56" t="str">
        <f t="shared" si="1"/>
        <v/>
      </c>
      <c r="J159" s="59"/>
      <c r="K159" s="57" t="str">
        <f>IFERROR(VLOOKUP($J159,'Router Collection'!B157:M1154, 10, FALSE), "")</f>
        <v/>
      </c>
      <c r="L159" s="57" t="str">
        <f>IFERROR(VLOOKUP($J159,'Router Tracking'!$A$3:$H$1000, 2, FALSE), "")</f>
        <v/>
      </c>
      <c r="M159" s="57" t="str">
        <f>IFERROR(VLOOKUP($J159,'Router Tracking'!$A$3:$H$1000, 3, FALSE), "")</f>
        <v/>
      </c>
      <c r="N159" s="58" t="str">
        <f>IFERROR(VLOOKUP($J159,'Router Tracking'!$A$3:$H$1000, 6, FALSE), "")</f>
        <v/>
      </c>
      <c r="Q159" s="13"/>
    </row>
    <row r="160" spans="1:17">
      <c r="A160" s="38" t="str">
        <f t="shared" si="0"/>
        <v/>
      </c>
      <c r="C160" s="1" t="str">
        <f>IFERROR(VLOOKUP($B160,'Fridge Collection'!B158:L1155, 10, FALSE), "")</f>
        <v/>
      </c>
      <c r="D160" s="1" t="str">
        <f>IFERROR(VLOOKUP($B160,' Fridge Tracking'!$A$3:$J$999, 2, FALSE), "")</f>
        <v/>
      </c>
      <c r="E160" s="1" t="str">
        <f>IFERROR(VLOOKUP($B160,' Fridge Tracking'!$A$3:$J$999, 3, FALSE), "")</f>
        <v/>
      </c>
      <c r="F160" s="1" t="str">
        <f>IFERROR(VLOOKUP($B160,' Fridge Tracking'!$A$3:$J$999, 4, FALSE), "")</f>
        <v/>
      </c>
      <c r="G160" s="1" t="str">
        <f>IFERROR(VLOOKUP($B160,' Fridge Tracking'!$A$3:$J$999, 5, FALSE), "")</f>
        <v/>
      </c>
      <c r="H160" s="13" t="str">
        <f>IFERROR(VLOOKUP($B160,' Fridge Tracking'!$A$3:$J$999, 8, FALSE), "")</f>
        <v/>
      </c>
      <c r="I160" s="56" t="str">
        <f t="shared" si="1"/>
        <v/>
      </c>
      <c r="J160" s="59"/>
      <c r="K160" s="57" t="str">
        <f>IFERROR(VLOOKUP($J160,'Router Collection'!B158:M1155, 10, FALSE), "")</f>
        <v/>
      </c>
      <c r="L160" s="57" t="str">
        <f>IFERROR(VLOOKUP($J160,'Router Tracking'!$A$3:$H$1000, 2, FALSE), "")</f>
        <v/>
      </c>
      <c r="M160" s="57" t="str">
        <f>IFERROR(VLOOKUP($J160,'Router Tracking'!$A$3:$H$1000, 3, FALSE), "")</f>
        <v/>
      </c>
      <c r="N160" s="58" t="str">
        <f>IFERROR(VLOOKUP($J160,'Router Tracking'!$A$3:$H$1000, 6, FALSE), "")</f>
        <v/>
      </c>
      <c r="Q160" s="13"/>
    </row>
    <row r="161" spans="1:17">
      <c r="A161" s="38" t="str">
        <f t="shared" si="0"/>
        <v/>
      </c>
      <c r="C161" s="1" t="str">
        <f>IFERROR(VLOOKUP($B161,'Fridge Collection'!B159:L1156, 10, FALSE), "")</f>
        <v/>
      </c>
      <c r="D161" s="1" t="str">
        <f>IFERROR(VLOOKUP($B161,' Fridge Tracking'!$A$3:$J$999, 2, FALSE), "")</f>
        <v/>
      </c>
      <c r="E161" s="1" t="str">
        <f>IFERROR(VLOOKUP($B161,' Fridge Tracking'!$A$3:$J$999, 3, FALSE), "")</f>
        <v/>
      </c>
      <c r="F161" s="1" t="str">
        <f>IFERROR(VLOOKUP($B161,' Fridge Tracking'!$A$3:$J$999, 4, FALSE), "")</f>
        <v/>
      </c>
      <c r="G161" s="1" t="str">
        <f>IFERROR(VLOOKUP($B161,' Fridge Tracking'!$A$3:$J$999, 5, FALSE), "")</f>
        <v/>
      </c>
      <c r="H161" s="13" t="str">
        <f>IFERROR(VLOOKUP($B161,' Fridge Tracking'!$A$3:$J$999, 8, FALSE), "")</f>
        <v/>
      </c>
      <c r="I161" s="56" t="str">
        <f t="shared" si="1"/>
        <v/>
      </c>
      <c r="J161" s="59"/>
      <c r="K161" s="57" t="str">
        <f>IFERROR(VLOOKUP($J161,'Router Collection'!B159:M1156, 10, FALSE), "")</f>
        <v/>
      </c>
      <c r="L161" s="57" t="str">
        <f>IFERROR(VLOOKUP($J161,'Router Tracking'!$A$3:$H$1000, 2, FALSE), "")</f>
        <v/>
      </c>
      <c r="M161" s="57" t="str">
        <f>IFERROR(VLOOKUP($J161,'Router Tracking'!$A$3:$H$1000, 3, FALSE), "")</f>
        <v/>
      </c>
      <c r="N161" s="58" t="str">
        <f>IFERROR(VLOOKUP($J161,'Router Tracking'!$A$3:$H$1000, 6, FALSE), "")</f>
        <v/>
      </c>
      <c r="Q161" s="13"/>
    </row>
    <row r="162" spans="1:17">
      <c r="A162" s="38" t="str">
        <f t="shared" si="0"/>
        <v/>
      </c>
      <c r="C162" s="1" t="str">
        <f>IFERROR(VLOOKUP($B162,'Fridge Collection'!B160:L1157, 10, FALSE), "")</f>
        <v/>
      </c>
      <c r="D162" s="1" t="str">
        <f>IFERROR(VLOOKUP($B162,' Fridge Tracking'!$A$3:$J$999, 2, FALSE), "")</f>
        <v/>
      </c>
      <c r="E162" s="1" t="str">
        <f>IFERROR(VLOOKUP($B162,' Fridge Tracking'!$A$3:$J$999, 3, FALSE), "")</f>
        <v/>
      </c>
      <c r="F162" s="1" t="str">
        <f>IFERROR(VLOOKUP($B162,' Fridge Tracking'!$A$3:$J$999, 4, FALSE), "")</f>
        <v/>
      </c>
      <c r="G162" s="1" t="str">
        <f>IFERROR(VLOOKUP($B162,' Fridge Tracking'!$A$3:$J$999, 5, FALSE), "")</f>
        <v/>
      </c>
      <c r="H162" s="13" t="str">
        <f>IFERROR(VLOOKUP($B162,' Fridge Tracking'!$A$3:$J$999, 8, FALSE), "")</f>
        <v/>
      </c>
      <c r="I162" s="56" t="str">
        <f t="shared" si="1"/>
        <v/>
      </c>
      <c r="J162" s="59"/>
      <c r="K162" s="57" t="str">
        <f>IFERROR(VLOOKUP($J162,'Router Collection'!B160:M1157, 10, FALSE), "")</f>
        <v/>
      </c>
      <c r="L162" s="57" t="str">
        <f>IFERROR(VLOOKUP($J162,'Router Tracking'!$A$3:$H$1000, 2, FALSE), "")</f>
        <v/>
      </c>
      <c r="M162" s="57" t="str">
        <f>IFERROR(VLOOKUP($J162,'Router Tracking'!$A$3:$H$1000, 3, FALSE), "")</f>
        <v/>
      </c>
      <c r="N162" s="58" t="str">
        <f>IFERROR(VLOOKUP($J162,'Router Tracking'!$A$3:$H$1000, 6, FALSE), "")</f>
        <v/>
      </c>
      <c r="Q162" s="13"/>
    </row>
    <row r="163" spans="1:17">
      <c r="A163" s="38" t="str">
        <f t="shared" si="0"/>
        <v/>
      </c>
      <c r="C163" s="1" t="str">
        <f>IFERROR(VLOOKUP($B163,'Fridge Collection'!B161:L1158, 10, FALSE), "")</f>
        <v/>
      </c>
      <c r="D163" s="1" t="str">
        <f>IFERROR(VLOOKUP($B163,' Fridge Tracking'!$A$3:$J$999, 2, FALSE), "")</f>
        <v/>
      </c>
      <c r="E163" s="1" t="str">
        <f>IFERROR(VLOOKUP($B163,' Fridge Tracking'!$A$3:$J$999, 3, FALSE), "")</f>
        <v/>
      </c>
      <c r="F163" s="1" t="str">
        <f>IFERROR(VLOOKUP($B163,' Fridge Tracking'!$A$3:$J$999, 4, FALSE), "")</f>
        <v/>
      </c>
      <c r="G163" s="1" t="str">
        <f>IFERROR(VLOOKUP($B163,' Fridge Tracking'!$A$3:$J$999, 5, FALSE), "")</f>
        <v/>
      </c>
      <c r="H163" s="13" t="str">
        <f>IFERROR(VLOOKUP($B163,' Fridge Tracking'!$A$3:$J$999, 8, FALSE), "")</f>
        <v/>
      </c>
      <c r="I163" s="56" t="str">
        <f t="shared" si="1"/>
        <v/>
      </c>
      <c r="J163" s="59"/>
      <c r="K163" s="57" t="str">
        <f>IFERROR(VLOOKUP($J163,'Router Collection'!B161:M1158, 10, FALSE), "")</f>
        <v/>
      </c>
      <c r="L163" s="57" t="str">
        <f>IFERROR(VLOOKUP($J163,'Router Tracking'!$A$3:$H$1000, 2, FALSE), "")</f>
        <v/>
      </c>
      <c r="M163" s="57" t="str">
        <f>IFERROR(VLOOKUP($J163,'Router Tracking'!$A$3:$H$1000, 3, FALSE), "")</f>
        <v/>
      </c>
      <c r="N163" s="58" t="str">
        <f>IFERROR(VLOOKUP($J163,'Router Tracking'!$A$3:$H$1000, 6, FALSE), "")</f>
        <v/>
      </c>
      <c r="Q163" s="13"/>
    </row>
    <row r="164" spans="1:17">
      <c r="A164" s="38" t="str">
        <f t="shared" si="0"/>
        <v/>
      </c>
      <c r="C164" s="1" t="str">
        <f>IFERROR(VLOOKUP($B164,'Fridge Collection'!B162:L1159, 10, FALSE), "")</f>
        <v/>
      </c>
      <c r="D164" s="1" t="str">
        <f>IFERROR(VLOOKUP($B164,' Fridge Tracking'!$A$3:$J$999, 2, FALSE), "")</f>
        <v/>
      </c>
      <c r="E164" s="1" t="str">
        <f>IFERROR(VLOOKUP($B164,' Fridge Tracking'!$A$3:$J$999, 3, FALSE), "")</f>
        <v/>
      </c>
      <c r="F164" s="1" t="str">
        <f>IFERROR(VLOOKUP($B164,' Fridge Tracking'!$A$3:$J$999, 4, FALSE), "")</f>
        <v/>
      </c>
      <c r="G164" s="1" t="str">
        <f>IFERROR(VLOOKUP($B164,' Fridge Tracking'!$A$3:$J$999, 5, FALSE), "")</f>
        <v/>
      </c>
      <c r="H164" s="13" t="str">
        <f>IFERROR(VLOOKUP($B164,' Fridge Tracking'!$A$3:$J$999, 8, FALSE), "")</f>
        <v/>
      </c>
      <c r="I164" s="56" t="str">
        <f t="shared" si="1"/>
        <v/>
      </c>
      <c r="J164" s="59"/>
      <c r="K164" s="57" t="str">
        <f>IFERROR(VLOOKUP($J164,'Router Collection'!B162:M1159, 10, FALSE), "")</f>
        <v/>
      </c>
      <c r="L164" s="57" t="str">
        <f>IFERROR(VLOOKUP($J164,'Router Tracking'!$A$3:$H$1000, 2, FALSE), "")</f>
        <v/>
      </c>
      <c r="M164" s="57" t="str">
        <f>IFERROR(VLOOKUP($J164,'Router Tracking'!$A$3:$H$1000, 3, FALSE), "")</f>
        <v/>
      </c>
      <c r="N164" s="58" t="str">
        <f>IFERROR(VLOOKUP($J164,'Router Tracking'!$A$3:$H$1000, 6, FALSE), "")</f>
        <v/>
      </c>
      <c r="Q164" s="13"/>
    </row>
    <row r="165" spans="1:17">
      <c r="A165" s="38" t="str">
        <f t="shared" si="0"/>
        <v/>
      </c>
      <c r="C165" s="1" t="str">
        <f>IFERROR(VLOOKUP($B165,'Fridge Collection'!B163:L1160, 10, FALSE), "")</f>
        <v/>
      </c>
      <c r="D165" s="1" t="str">
        <f>IFERROR(VLOOKUP($B165,' Fridge Tracking'!$A$3:$J$999, 2, FALSE), "")</f>
        <v/>
      </c>
      <c r="E165" s="1" t="str">
        <f>IFERROR(VLOOKUP($B165,' Fridge Tracking'!$A$3:$J$999, 3, FALSE), "")</f>
        <v/>
      </c>
      <c r="F165" s="1" t="str">
        <f>IFERROR(VLOOKUP($B165,' Fridge Tracking'!$A$3:$J$999, 4, FALSE), "")</f>
        <v/>
      </c>
      <c r="G165" s="1" t="str">
        <f>IFERROR(VLOOKUP($B165,' Fridge Tracking'!$A$3:$J$999, 5, FALSE), "")</f>
        <v/>
      </c>
      <c r="H165" s="13" t="str">
        <f>IFERROR(VLOOKUP($B165,' Fridge Tracking'!$A$3:$J$999, 8, FALSE), "")</f>
        <v/>
      </c>
      <c r="I165" s="56" t="str">
        <f t="shared" si="1"/>
        <v/>
      </c>
      <c r="J165" s="59"/>
      <c r="K165" s="57" t="str">
        <f>IFERROR(VLOOKUP($J165,'Router Collection'!B163:M1160, 10, FALSE), "")</f>
        <v/>
      </c>
      <c r="L165" s="57" t="str">
        <f>IFERROR(VLOOKUP($J165,'Router Tracking'!$A$3:$H$1000, 2, FALSE), "")</f>
        <v/>
      </c>
      <c r="M165" s="57" t="str">
        <f>IFERROR(VLOOKUP($J165,'Router Tracking'!$A$3:$H$1000, 3, FALSE), "")</f>
        <v/>
      </c>
      <c r="N165" s="58" t="str">
        <f>IFERROR(VLOOKUP($J165,'Router Tracking'!$A$3:$H$1000, 6, FALSE), "")</f>
        <v/>
      </c>
      <c r="Q165" s="13"/>
    </row>
    <row r="166" spans="1:17">
      <c r="A166" s="38" t="str">
        <f t="shared" si="0"/>
        <v/>
      </c>
      <c r="C166" s="1" t="str">
        <f>IFERROR(VLOOKUP($B166,'Fridge Collection'!B164:L1161, 10, FALSE), "")</f>
        <v/>
      </c>
      <c r="D166" s="1" t="str">
        <f>IFERROR(VLOOKUP($B166,' Fridge Tracking'!$A$3:$J$999, 2, FALSE), "")</f>
        <v/>
      </c>
      <c r="E166" s="1" t="str">
        <f>IFERROR(VLOOKUP($B166,' Fridge Tracking'!$A$3:$J$999, 3, FALSE), "")</f>
        <v/>
      </c>
      <c r="F166" s="1" t="str">
        <f>IFERROR(VLOOKUP($B166,' Fridge Tracking'!$A$3:$J$999, 4, FALSE), "")</f>
        <v/>
      </c>
      <c r="G166" s="1" t="str">
        <f>IFERROR(VLOOKUP($B166,' Fridge Tracking'!$A$3:$J$999, 5, FALSE), "")</f>
        <v/>
      </c>
      <c r="H166" s="13" t="str">
        <f>IFERROR(VLOOKUP($B166,' Fridge Tracking'!$A$3:$J$999, 8, FALSE), "")</f>
        <v/>
      </c>
      <c r="I166" s="56" t="str">
        <f t="shared" si="1"/>
        <v/>
      </c>
      <c r="J166" s="59"/>
      <c r="K166" s="57" t="str">
        <f>IFERROR(VLOOKUP($J166,'Router Collection'!B164:M1161, 10, FALSE), "")</f>
        <v/>
      </c>
      <c r="L166" s="57" t="str">
        <f>IFERROR(VLOOKUP($J166,'Router Tracking'!$A$3:$H$1000, 2, FALSE), "")</f>
        <v/>
      </c>
      <c r="M166" s="57" t="str">
        <f>IFERROR(VLOOKUP($J166,'Router Tracking'!$A$3:$H$1000, 3, FALSE), "")</f>
        <v/>
      </c>
      <c r="N166" s="58" t="str">
        <f>IFERROR(VLOOKUP($J166,'Router Tracking'!$A$3:$H$1000, 6, FALSE), "")</f>
        <v/>
      </c>
      <c r="Q166" s="13"/>
    </row>
    <row r="167" spans="1:17">
      <c r="A167" s="38" t="str">
        <f t="shared" si="0"/>
        <v/>
      </c>
      <c r="C167" s="1" t="str">
        <f>IFERROR(VLOOKUP($B167,'Fridge Collection'!B165:L1162, 10, FALSE), "")</f>
        <v/>
      </c>
      <c r="D167" s="1" t="str">
        <f>IFERROR(VLOOKUP($B167,' Fridge Tracking'!$A$3:$J$999, 2, FALSE), "")</f>
        <v/>
      </c>
      <c r="E167" s="1" t="str">
        <f>IFERROR(VLOOKUP($B167,' Fridge Tracking'!$A$3:$J$999, 3, FALSE), "")</f>
        <v/>
      </c>
      <c r="F167" s="1" t="str">
        <f>IFERROR(VLOOKUP($B167,' Fridge Tracking'!$A$3:$J$999, 4, FALSE), "")</f>
        <v/>
      </c>
      <c r="G167" s="1" t="str">
        <f>IFERROR(VLOOKUP($B167,' Fridge Tracking'!$A$3:$J$999, 5, FALSE), "")</f>
        <v/>
      </c>
      <c r="H167" s="13" t="str">
        <f>IFERROR(VLOOKUP($B167,' Fridge Tracking'!$A$3:$J$999, 8, FALSE), "")</f>
        <v/>
      </c>
      <c r="I167" s="56" t="str">
        <f t="shared" si="1"/>
        <v/>
      </c>
      <c r="J167" s="59"/>
      <c r="K167" s="57" t="str">
        <f>IFERROR(VLOOKUP($J167,'Router Collection'!B165:M1162, 10, FALSE), "")</f>
        <v/>
      </c>
      <c r="L167" s="57" t="str">
        <f>IFERROR(VLOOKUP($J167,'Router Tracking'!$A$3:$H$1000, 2, FALSE), "")</f>
        <v/>
      </c>
      <c r="M167" s="57" t="str">
        <f>IFERROR(VLOOKUP($J167,'Router Tracking'!$A$3:$H$1000, 3, FALSE), "")</f>
        <v/>
      </c>
      <c r="N167" s="58" t="str">
        <f>IFERROR(VLOOKUP($J167,'Router Tracking'!$A$3:$H$1000, 6, FALSE), "")</f>
        <v/>
      </c>
      <c r="Q167" s="13"/>
    </row>
    <row r="168" spans="1:17">
      <c r="A168" s="38" t="str">
        <f t="shared" si="0"/>
        <v/>
      </c>
      <c r="C168" s="1" t="str">
        <f>IFERROR(VLOOKUP($B168,'Fridge Collection'!B166:L1163, 10, FALSE), "")</f>
        <v/>
      </c>
      <c r="D168" s="1" t="str">
        <f>IFERROR(VLOOKUP($B168,' Fridge Tracking'!$A$3:$J$999, 2, FALSE), "")</f>
        <v/>
      </c>
      <c r="E168" s="1" t="str">
        <f>IFERROR(VLOOKUP($B168,' Fridge Tracking'!$A$3:$J$999, 3, FALSE), "")</f>
        <v/>
      </c>
      <c r="F168" s="1" t="str">
        <f>IFERROR(VLOOKUP($B168,' Fridge Tracking'!$A$3:$J$999, 4, FALSE), "")</f>
        <v/>
      </c>
      <c r="G168" s="1" t="str">
        <f>IFERROR(VLOOKUP($B168,' Fridge Tracking'!$A$3:$J$999, 5, FALSE), "")</f>
        <v/>
      </c>
      <c r="H168" s="13" t="str">
        <f>IFERROR(VLOOKUP($B168,' Fridge Tracking'!$A$3:$J$999, 8, FALSE), "")</f>
        <v/>
      </c>
      <c r="I168" s="56" t="str">
        <f t="shared" si="1"/>
        <v/>
      </c>
      <c r="J168" s="59"/>
      <c r="K168" s="57" t="str">
        <f>IFERROR(VLOOKUP($J168,'Router Collection'!B166:M1163, 10, FALSE), "")</f>
        <v/>
      </c>
      <c r="L168" s="57" t="str">
        <f>IFERROR(VLOOKUP($J168,'Router Tracking'!$A$3:$H$1000, 2, FALSE), "")</f>
        <v/>
      </c>
      <c r="M168" s="57" t="str">
        <f>IFERROR(VLOOKUP($J168,'Router Tracking'!$A$3:$H$1000, 3, FALSE), "")</f>
        <v/>
      </c>
      <c r="N168" s="58" t="str">
        <f>IFERROR(VLOOKUP($J168,'Router Tracking'!$A$3:$H$1000, 6, FALSE), "")</f>
        <v/>
      </c>
      <c r="Q168" s="13"/>
    </row>
    <row r="169" spans="1:17">
      <c r="A169" s="38" t="str">
        <f t="shared" si="0"/>
        <v/>
      </c>
      <c r="C169" s="1" t="str">
        <f>IFERROR(VLOOKUP($B169,'Fridge Collection'!B167:L1164, 10, FALSE), "")</f>
        <v/>
      </c>
      <c r="D169" s="1" t="str">
        <f>IFERROR(VLOOKUP($B169,' Fridge Tracking'!$A$3:$J$999, 2, FALSE), "")</f>
        <v/>
      </c>
      <c r="E169" s="1" t="str">
        <f>IFERROR(VLOOKUP($B169,' Fridge Tracking'!$A$3:$J$999, 3, FALSE), "")</f>
        <v/>
      </c>
      <c r="F169" s="1" t="str">
        <f>IFERROR(VLOOKUP($B169,' Fridge Tracking'!$A$3:$J$999, 4, FALSE), "")</f>
        <v/>
      </c>
      <c r="G169" s="1" t="str">
        <f>IFERROR(VLOOKUP($B169,' Fridge Tracking'!$A$3:$J$999, 5, FALSE), "")</f>
        <v/>
      </c>
      <c r="H169" s="13" t="str">
        <f>IFERROR(VLOOKUP($B169,' Fridge Tracking'!$A$3:$J$999, 8, FALSE), "")</f>
        <v/>
      </c>
      <c r="I169" s="56" t="str">
        <f t="shared" si="1"/>
        <v/>
      </c>
      <c r="J169" s="59"/>
      <c r="K169" s="57" t="str">
        <f>IFERROR(VLOOKUP($J169,'Router Collection'!B167:M1164, 10, FALSE), "")</f>
        <v/>
      </c>
      <c r="L169" s="57" t="str">
        <f>IFERROR(VLOOKUP($J169,'Router Tracking'!$A$3:$H$1000, 2, FALSE), "")</f>
        <v/>
      </c>
      <c r="M169" s="57" t="str">
        <f>IFERROR(VLOOKUP($J169,'Router Tracking'!$A$3:$H$1000, 3, FALSE), "")</f>
        <v/>
      </c>
      <c r="N169" s="58" t="str">
        <f>IFERROR(VLOOKUP($J169,'Router Tracking'!$A$3:$H$1000, 6, FALSE), "")</f>
        <v/>
      </c>
      <c r="Q169" s="13"/>
    </row>
    <row r="170" spans="1:17">
      <c r="A170" s="38" t="str">
        <f t="shared" si="0"/>
        <v/>
      </c>
      <c r="C170" s="1" t="str">
        <f>IFERROR(VLOOKUP($B170,'Fridge Collection'!B168:L1165, 10, FALSE), "")</f>
        <v/>
      </c>
      <c r="D170" s="1" t="str">
        <f>IFERROR(VLOOKUP($B170,' Fridge Tracking'!$A$3:$J$999, 2, FALSE), "")</f>
        <v/>
      </c>
      <c r="E170" s="1" t="str">
        <f>IFERROR(VLOOKUP($B170,' Fridge Tracking'!$A$3:$J$999, 3, FALSE), "")</f>
        <v/>
      </c>
      <c r="F170" s="1" t="str">
        <f>IFERROR(VLOOKUP($B170,' Fridge Tracking'!$A$3:$J$999, 4, FALSE), "")</f>
        <v/>
      </c>
      <c r="G170" s="1" t="str">
        <f>IFERROR(VLOOKUP($B170,' Fridge Tracking'!$A$3:$J$999, 5, FALSE), "")</f>
        <v/>
      </c>
      <c r="H170" s="13" t="str">
        <f>IFERROR(VLOOKUP($B170,' Fridge Tracking'!$A$3:$J$999, 8, FALSE), "")</f>
        <v/>
      </c>
      <c r="I170" s="56" t="str">
        <f t="shared" si="1"/>
        <v/>
      </c>
      <c r="J170" s="59"/>
      <c r="K170" s="57" t="str">
        <f>IFERROR(VLOOKUP($J170,'Router Collection'!B168:M1165, 10, FALSE), "")</f>
        <v/>
      </c>
      <c r="L170" s="57" t="str">
        <f>IFERROR(VLOOKUP($J170,'Router Tracking'!$A$3:$H$1000, 2, FALSE), "")</f>
        <v/>
      </c>
      <c r="M170" s="57" t="str">
        <f>IFERROR(VLOOKUP($J170,'Router Tracking'!$A$3:$H$1000, 3, FALSE), "")</f>
        <v/>
      </c>
      <c r="N170" s="58" t="str">
        <f>IFERROR(VLOOKUP($J170,'Router Tracking'!$A$3:$H$1000, 6, FALSE), "")</f>
        <v/>
      </c>
      <c r="Q170" s="13"/>
    </row>
    <row r="171" spans="1:17">
      <c r="A171" s="38" t="str">
        <f t="shared" si="0"/>
        <v/>
      </c>
      <c r="C171" s="1" t="str">
        <f>IFERROR(VLOOKUP($B171,'Fridge Collection'!B169:L1166, 10, FALSE), "")</f>
        <v/>
      </c>
      <c r="D171" s="1" t="str">
        <f>IFERROR(VLOOKUP($B171,' Fridge Tracking'!$A$3:$J$999, 2, FALSE), "")</f>
        <v/>
      </c>
      <c r="E171" s="1" t="str">
        <f>IFERROR(VLOOKUP($B171,' Fridge Tracking'!$A$3:$J$999, 3, FALSE), "")</f>
        <v/>
      </c>
      <c r="F171" s="1" t="str">
        <f>IFERROR(VLOOKUP($B171,' Fridge Tracking'!$A$3:$J$999, 4, FALSE), "")</f>
        <v/>
      </c>
      <c r="G171" s="1" t="str">
        <f>IFERROR(VLOOKUP($B171,' Fridge Tracking'!$A$3:$J$999, 5, FALSE), "")</f>
        <v/>
      </c>
      <c r="H171" s="13" t="str">
        <f>IFERROR(VLOOKUP($B171,' Fridge Tracking'!$A$3:$J$999, 8, FALSE), "")</f>
        <v/>
      </c>
      <c r="I171" s="56" t="str">
        <f t="shared" si="1"/>
        <v/>
      </c>
      <c r="J171" s="59"/>
      <c r="K171" s="57" t="str">
        <f>IFERROR(VLOOKUP($J171,'Router Collection'!B169:M1166, 10, FALSE), "")</f>
        <v/>
      </c>
      <c r="L171" s="57" t="str">
        <f>IFERROR(VLOOKUP($J171,'Router Tracking'!$A$3:$H$1000, 2, FALSE), "")</f>
        <v/>
      </c>
      <c r="M171" s="57" t="str">
        <f>IFERROR(VLOOKUP($J171,'Router Tracking'!$A$3:$H$1000, 3, FALSE), "")</f>
        <v/>
      </c>
      <c r="N171" s="58" t="str">
        <f>IFERROR(VLOOKUP($J171,'Router Tracking'!$A$3:$H$1000, 6, FALSE), "")</f>
        <v/>
      </c>
      <c r="Q171" s="13"/>
    </row>
    <row r="172" spans="1:17">
      <c r="A172" s="38" t="str">
        <f t="shared" si="0"/>
        <v/>
      </c>
      <c r="C172" s="1" t="str">
        <f>IFERROR(VLOOKUP($B172,'Fridge Collection'!B170:L1167, 10, FALSE), "")</f>
        <v/>
      </c>
      <c r="D172" s="1" t="str">
        <f>IFERROR(VLOOKUP($B172,' Fridge Tracking'!$A$3:$J$999, 2, FALSE), "")</f>
        <v/>
      </c>
      <c r="E172" s="1" t="str">
        <f>IFERROR(VLOOKUP($B172,' Fridge Tracking'!$A$3:$J$999, 3, FALSE), "")</f>
        <v/>
      </c>
      <c r="F172" s="1" t="str">
        <f>IFERROR(VLOOKUP($B172,' Fridge Tracking'!$A$3:$J$999, 4, FALSE), "")</f>
        <v/>
      </c>
      <c r="G172" s="1" t="str">
        <f>IFERROR(VLOOKUP($B172,' Fridge Tracking'!$A$3:$J$999, 5, FALSE), "")</f>
        <v/>
      </c>
      <c r="H172" s="13" t="str">
        <f>IFERROR(VLOOKUP($B172,' Fridge Tracking'!$A$3:$J$999, 8, FALSE), "")</f>
        <v/>
      </c>
      <c r="I172" s="56" t="str">
        <f t="shared" si="1"/>
        <v/>
      </c>
      <c r="J172" s="59"/>
      <c r="K172" s="57" t="str">
        <f>IFERROR(VLOOKUP($J172,'Router Collection'!B170:M1167, 10, FALSE), "")</f>
        <v/>
      </c>
      <c r="L172" s="57" t="str">
        <f>IFERROR(VLOOKUP($J172,'Router Tracking'!$A$3:$H$1000, 2, FALSE), "")</f>
        <v/>
      </c>
      <c r="M172" s="57" t="str">
        <f>IFERROR(VLOOKUP($J172,'Router Tracking'!$A$3:$H$1000, 3, FALSE), "")</f>
        <v/>
      </c>
      <c r="N172" s="58" t="str">
        <f>IFERROR(VLOOKUP($J172,'Router Tracking'!$A$3:$H$1000, 6, FALSE), "")</f>
        <v/>
      </c>
      <c r="Q172" s="13"/>
    </row>
    <row r="173" spans="1:17">
      <c r="A173" s="38" t="str">
        <f t="shared" si="0"/>
        <v/>
      </c>
      <c r="C173" s="1" t="str">
        <f>IFERROR(VLOOKUP($B173,'Fridge Collection'!B171:L1168, 10, FALSE), "")</f>
        <v/>
      </c>
      <c r="D173" s="1" t="str">
        <f>IFERROR(VLOOKUP($B173,' Fridge Tracking'!$A$3:$J$999, 2, FALSE), "")</f>
        <v/>
      </c>
      <c r="E173" s="1" t="str">
        <f>IFERROR(VLOOKUP($B173,' Fridge Tracking'!$A$3:$J$999, 3, FALSE), "")</f>
        <v/>
      </c>
      <c r="F173" s="1" t="str">
        <f>IFERROR(VLOOKUP($B173,' Fridge Tracking'!$A$3:$J$999, 4, FALSE), "")</f>
        <v/>
      </c>
      <c r="G173" s="1" t="str">
        <f>IFERROR(VLOOKUP($B173,' Fridge Tracking'!$A$3:$J$999, 5, FALSE), "")</f>
        <v/>
      </c>
      <c r="H173" s="13" t="str">
        <f>IFERROR(VLOOKUP($B173,' Fridge Tracking'!$A$3:$J$999, 8, FALSE), "")</f>
        <v/>
      </c>
      <c r="I173" s="56" t="str">
        <f t="shared" si="1"/>
        <v/>
      </c>
      <c r="J173" s="59"/>
      <c r="K173" s="57" t="str">
        <f>IFERROR(VLOOKUP($J173,'Router Collection'!B171:M1168, 10, FALSE), "")</f>
        <v/>
      </c>
      <c r="L173" s="57" t="str">
        <f>IFERROR(VLOOKUP($J173,'Router Tracking'!$A$3:$H$1000, 2, FALSE), "")</f>
        <v/>
      </c>
      <c r="M173" s="57" t="str">
        <f>IFERROR(VLOOKUP($J173,'Router Tracking'!$A$3:$H$1000, 3, FALSE), "")</f>
        <v/>
      </c>
      <c r="N173" s="58" t="str">
        <f>IFERROR(VLOOKUP($J173,'Router Tracking'!$A$3:$H$1000, 6, FALSE), "")</f>
        <v/>
      </c>
      <c r="Q173" s="13"/>
    </row>
    <row r="174" spans="1:17">
      <c r="A174" s="38" t="str">
        <f t="shared" si="0"/>
        <v/>
      </c>
      <c r="C174" s="1" t="str">
        <f>IFERROR(VLOOKUP($B174,'Fridge Collection'!B172:L1169, 10, FALSE), "")</f>
        <v/>
      </c>
      <c r="D174" s="1" t="str">
        <f>IFERROR(VLOOKUP($B174,' Fridge Tracking'!$A$3:$J$999, 2, FALSE), "")</f>
        <v/>
      </c>
      <c r="E174" s="1" t="str">
        <f>IFERROR(VLOOKUP($B174,' Fridge Tracking'!$A$3:$J$999, 3, FALSE), "")</f>
        <v/>
      </c>
      <c r="F174" s="1" t="str">
        <f>IFERROR(VLOOKUP($B174,' Fridge Tracking'!$A$3:$J$999, 4, FALSE), "")</f>
        <v/>
      </c>
      <c r="G174" s="1" t="str">
        <f>IFERROR(VLOOKUP($B174,' Fridge Tracking'!$A$3:$J$999, 5, FALSE), "")</f>
        <v/>
      </c>
      <c r="H174" s="13" t="str">
        <f>IFERROR(VLOOKUP($B174,' Fridge Tracking'!$A$3:$J$999, 8, FALSE), "")</f>
        <v/>
      </c>
      <c r="I174" s="56" t="str">
        <f t="shared" si="1"/>
        <v/>
      </c>
      <c r="J174" s="59"/>
      <c r="K174" s="57" t="str">
        <f>IFERROR(VLOOKUP($J174,'Router Collection'!B172:M1169, 10, FALSE), "")</f>
        <v/>
      </c>
      <c r="L174" s="57" t="str">
        <f>IFERROR(VLOOKUP($J174,'Router Tracking'!$A$3:$H$1000, 2, FALSE), "")</f>
        <v/>
      </c>
      <c r="M174" s="57" t="str">
        <f>IFERROR(VLOOKUP($J174,'Router Tracking'!$A$3:$H$1000, 3, FALSE), "")</f>
        <v/>
      </c>
      <c r="N174" s="58" t="str">
        <f>IFERROR(VLOOKUP($J174,'Router Tracking'!$A$3:$H$1000, 6, FALSE), "")</f>
        <v/>
      </c>
      <c r="Q174" s="13"/>
    </row>
    <row r="175" spans="1:17">
      <c r="A175" s="38" t="str">
        <f t="shared" si="0"/>
        <v/>
      </c>
      <c r="C175" s="1" t="str">
        <f>IFERROR(VLOOKUP($B175,'Fridge Collection'!B173:L1170, 10, FALSE), "")</f>
        <v/>
      </c>
      <c r="D175" s="1" t="str">
        <f>IFERROR(VLOOKUP($B175,' Fridge Tracking'!$A$3:$J$999, 2, FALSE), "")</f>
        <v/>
      </c>
      <c r="E175" s="1" t="str">
        <f>IFERROR(VLOOKUP($B175,' Fridge Tracking'!$A$3:$J$999, 3, FALSE), "")</f>
        <v/>
      </c>
      <c r="F175" s="1" t="str">
        <f>IFERROR(VLOOKUP($B175,' Fridge Tracking'!$A$3:$J$999, 4, FALSE), "")</f>
        <v/>
      </c>
      <c r="G175" s="1" t="str">
        <f>IFERROR(VLOOKUP($B175,' Fridge Tracking'!$A$3:$J$999, 5, FALSE), "")</f>
        <v/>
      </c>
      <c r="H175" s="13" t="str">
        <f>IFERROR(VLOOKUP($B175,' Fridge Tracking'!$A$3:$J$999, 8, FALSE), "")</f>
        <v/>
      </c>
      <c r="I175" s="56" t="str">
        <f t="shared" si="1"/>
        <v/>
      </c>
      <c r="J175" s="59"/>
      <c r="K175" s="57" t="str">
        <f>IFERROR(VLOOKUP($J175,'Router Collection'!B173:M1170, 10, FALSE), "")</f>
        <v/>
      </c>
      <c r="L175" s="57" t="str">
        <f>IFERROR(VLOOKUP($J175,'Router Tracking'!$A$3:$H$1000, 2, FALSE), "")</f>
        <v/>
      </c>
      <c r="M175" s="57" t="str">
        <f>IFERROR(VLOOKUP($J175,'Router Tracking'!$A$3:$H$1000, 3, FALSE), "")</f>
        <v/>
      </c>
      <c r="N175" s="58" t="str">
        <f>IFERROR(VLOOKUP($J175,'Router Tracking'!$A$3:$H$1000, 6, FALSE), "")</f>
        <v/>
      </c>
      <c r="Q175" s="13"/>
    </row>
    <row r="176" spans="1:17">
      <c r="A176" s="38" t="str">
        <f t="shared" si="0"/>
        <v/>
      </c>
      <c r="C176" s="1" t="str">
        <f>IFERROR(VLOOKUP($B176,'Fridge Collection'!B174:L1171, 10, FALSE), "")</f>
        <v/>
      </c>
      <c r="D176" s="1" t="str">
        <f>IFERROR(VLOOKUP($B176,' Fridge Tracking'!$A$3:$J$999, 2, FALSE), "")</f>
        <v/>
      </c>
      <c r="E176" s="1" t="str">
        <f>IFERROR(VLOOKUP($B176,' Fridge Tracking'!$A$3:$J$999, 3, FALSE), "")</f>
        <v/>
      </c>
      <c r="F176" s="1" t="str">
        <f>IFERROR(VLOOKUP($B176,' Fridge Tracking'!$A$3:$J$999, 4, FALSE), "")</f>
        <v/>
      </c>
      <c r="G176" s="1" t="str">
        <f>IFERROR(VLOOKUP($B176,' Fridge Tracking'!$A$3:$J$999, 5, FALSE), "")</f>
        <v/>
      </c>
      <c r="H176" s="13" t="str">
        <f>IFERROR(VLOOKUP($B176,' Fridge Tracking'!$A$3:$J$999, 8, FALSE), "")</f>
        <v/>
      </c>
      <c r="I176" s="56" t="str">
        <f t="shared" si="1"/>
        <v/>
      </c>
      <c r="J176" s="59"/>
      <c r="K176" s="57" t="str">
        <f>IFERROR(VLOOKUP($J176,'Router Collection'!B174:M1171, 10, FALSE), "")</f>
        <v/>
      </c>
      <c r="L176" s="57" t="str">
        <f>IFERROR(VLOOKUP($J176,'Router Tracking'!$A$3:$H$1000, 2, FALSE), "")</f>
        <v/>
      </c>
      <c r="M176" s="57" t="str">
        <f>IFERROR(VLOOKUP($J176,'Router Tracking'!$A$3:$H$1000, 3, FALSE), "")</f>
        <v/>
      </c>
      <c r="N176" s="58" t="str">
        <f>IFERROR(VLOOKUP($J176,'Router Tracking'!$A$3:$H$1000, 6, FALSE), "")</f>
        <v/>
      </c>
      <c r="Q176" s="13"/>
    </row>
    <row r="177" spans="1:17">
      <c r="A177" s="38" t="str">
        <f t="shared" si="0"/>
        <v/>
      </c>
      <c r="C177" s="1" t="str">
        <f>IFERROR(VLOOKUP($B177,'Fridge Collection'!B175:L1172, 10, FALSE), "")</f>
        <v/>
      </c>
      <c r="D177" s="1" t="str">
        <f>IFERROR(VLOOKUP($B177,' Fridge Tracking'!$A$3:$J$999, 2, FALSE), "")</f>
        <v/>
      </c>
      <c r="E177" s="1" t="str">
        <f>IFERROR(VLOOKUP($B177,' Fridge Tracking'!$A$3:$J$999, 3, FALSE), "")</f>
        <v/>
      </c>
      <c r="F177" s="1" t="str">
        <f>IFERROR(VLOOKUP($B177,' Fridge Tracking'!$A$3:$J$999, 4, FALSE), "")</f>
        <v/>
      </c>
      <c r="G177" s="1" t="str">
        <f>IFERROR(VLOOKUP($B177,' Fridge Tracking'!$A$3:$J$999, 5, FALSE), "")</f>
        <v/>
      </c>
      <c r="H177" s="13" t="str">
        <f>IFERROR(VLOOKUP($B177,' Fridge Tracking'!$A$3:$J$999, 8, FALSE), "")</f>
        <v/>
      </c>
      <c r="I177" s="56" t="str">
        <f t="shared" si="1"/>
        <v/>
      </c>
      <c r="J177" s="59"/>
      <c r="K177" s="57" t="str">
        <f>IFERROR(VLOOKUP($J177,'Router Collection'!B175:M1172, 10, FALSE), "")</f>
        <v/>
      </c>
      <c r="L177" s="57" t="str">
        <f>IFERROR(VLOOKUP($J177,'Router Tracking'!$A$3:$H$1000, 2, FALSE), "")</f>
        <v/>
      </c>
      <c r="M177" s="57" t="str">
        <f>IFERROR(VLOOKUP($J177,'Router Tracking'!$A$3:$H$1000, 3, FALSE), "")</f>
        <v/>
      </c>
      <c r="N177" s="58" t="str">
        <f>IFERROR(VLOOKUP($J177,'Router Tracking'!$A$3:$H$1000, 6, FALSE), "")</f>
        <v/>
      </c>
      <c r="Q177" s="13"/>
    </row>
    <row r="178" spans="1:17">
      <c r="A178" s="38" t="str">
        <f t="shared" si="0"/>
        <v/>
      </c>
      <c r="C178" s="1" t="str">
        <f>IFERROR(VLOOKUP($B178,'Fridge Collection'!B176:L1173, 10, FALSE), "")</f>
        <v/>
      </c>
      <c r="D178" s="1" t="str">
        <f>IFERROR(VLOOKUP($B178,' Fridge Tracking'!$A$3:$J$999, 2, FALSE), "")</f>
        <v/>
      </c>
      <c r="E178" s="1" t="str">
        <f>IFERROR(VLOOKUP($B178,' Fridge Tracking'!$A$3:$J$999, 3, FALSE), "")</f>
        <v/>
      </c>
      <c r="F178" s="1" t="str">
        <f>IFERROR(VLOOKUP($B178,' Fridge Tracking'!$A$3:$J$999, 4, FALSE), "")</f>
        <v/>
      </c>
      <c r="G178" s="1" t="str">
        <f>IFERROR(VLOOKUP($B178,' Fridge Tracking'!$A$3:$J$999, 5, FALSE), "")</f>
        <v/>
      </c>
      <c r="H178" s="13" t="str">
        <f>IFERROR(VLOOKUP($B178,' Fridge Tracking'!$A$3:$J$999, 8, FALSE), "")</f>
        <v/>
      </c>
      <c r="I178" s="56" t="str">
        <f t="shared" si="1"/>
        <v/>
      </c>
      <c r="J178" s="59"/>
      <c r="K178" s="57" t="str">
        <f>IFERROR(VLOOKUP($J178,'Router Collection'!B176:M1173, 10, FALSE), "")</f>
        <v/>
      </c>
      <c r="L178" s="57" t="str">
        <f>IFERROR(VLOOKUP($J178,'Router Tracking'!$A$3:$H$1000, 2, FALSE), "")</f>
        <v/>
      </c>
      <c r="M178" s="57" t="str">
        <f>IFERROR(VLOOKUP($J178,'Router Tracking'!$A$3:$H$1000, 3, FALSE), "")</f>
        <v/>
      </c>
      <c r="N178" s="58" t="str">
        <f>IFERROR(VLOOKUP($J178,'Router Tracking'!$A$3:$H$1000, 6, FALSE), "")</f>
        <v/>
      </c>
      <c r="Q178" s="13"/>
    </row>
    <row r="179" spans="1:17">
      <c r="A179" s="38" t="str">
        <f t="shared" si="0"/>
        <v/>
      </c>
      <c r="C179" s="1" t="str">
        <f>IFERROR(VLOOKUP($B179,'Fridge Collection'!B177:L1174, 10, FALSE), "")</f>
        <v/>
      </c>
      <c r="D179" s="1" t="str">
        <f>IFERROR(VLOOKUP($B179,' Fridge Tracking'!$A$3:$J$999, 2, FALSE), "")</f>
        <v/>
      </c>
      <c r="E179" s="1" t="str">
        <f>IFERROR(VLOOKUP($B179,' Fridge Tracking'!$A$3:$J$999, 3, FALSE), "")</f>
        <v/>
      </c>
      <c r="F179" s="1" t="str">
        <f>IFERROR(VLOOKUP($B179,' Fridge Tracking'!$A$3:$J$999, 4, FALSE), "")</f>
        <v/>
      </c>
      <c r="G179" s="1" t="str">
        <f>IFERROR(VLOOKUP($B179,' Fridge Tracking'!$A$3:$J$999, 5, FALSE), "")</f>
        <v/>
      </c>
      <c r="H179" s="13" t="str">
        <f>IFERROR(VLOOKUP($B179,' Fridge Tracking'!$A$3:$J$999, 8, FALSE), "")</f>
        <v/>
      </c>
      <c r="I179" s="56" t="str">
        <f t="shared" si="1"/>
        <v/>
      </c>
      <c r="J179" s="59"/>
      <c r="K179" s="57" t="str">
        <f>IFERROR(VLOOKUP($J179,'Router Collection'!B177:M1174, 10, FALSE), "")</f>
        <v/>
      </c>
      <c r="L179" s="57" t="str">
        <f>IFERROR(VLOOKUP($J179,'Router Tracking'!$A$3:$H$1000, 2, FALSE), "")</f>
        <v/>
      </c>
      <c r="M179" s="57" t="str">
        <f>IFERROR(VLOOKUP($J179,'Router Tracking'!$A$3:$H$1000, 3, FALSE), "")</f>
        <v/>
      </c>
      <c r="N179" s="58" t="str">
        <f>IFERROR(VLOOKUP($J179,'Router Tracking'!$A$3:$H$1000, 6, FALSE), "")</f>
        <v/>
      </c>
      <c r="Q179" s="13"/>
    </row>
    <row r="180" spans="1:17">
      <c r="A180" s="38" t="str">
        <f t="shared" si="0"/>
        <v/>
      </c>
      <c r="C180" s="1" t="str">
        <f>IFERROR(VLOOKUP($B180,'Fridge Collection'!B178:L1175, 10, FALSE), "")</f>
        <v/>
      </c>
      <c r="D180" s="1" t="str">
        <f>IFERROR(VLOOKUP($B180,' Fridge Tracking'!$A$3:$J$999, 2, FALSE), "")</f>
        <v/>
      </c>
      <c r="E180" s="1" t="str">
        <f>IFERROR(VLOOKUP($B180,' Fridge Tracking'!$A$3:$J$999, 3, FALSE), "")</f>
        <v/>
      </c>
      <c r="F180" s="1" t="str">
        <f>IFERROR(VLOOKUP($B180,' Fridge Tracking'!$A$3:$J$999, 4, FALSE), "")</f>
        <v/>
      </c>
      <c r="G180" s="1" t="str">
        <f>IFERROR(VLOOKUP($B180,' Fridge Tracking'!$A$3:$J$999, 5, FALSE), "")</f>
        <v/>
      </c>
      <c r="H180" s="13" t="str">
        <f>IFERROR(VLOOKUP($B180,' Fridge Tracking'!$A$3:$J$999, 8, FALSE), "")</f>
        <v/>
      </c>
      <c r="I180" s="56" t="str">
        <f t="shared" si="1"/>
        <v/>
      </c>
      <c r="J180" s="59"/>
      <c r="K180" s="57" t="str">
        <f>IFERROR(VLOOKUP($J180,'Router Collection'!B178:M1175, 10, FALSE), "")</f>
        <v/>
      </c>
      <c r="L180" s="57" t="str">
        <f>IFERROR(VLOOKUP($J180,'Router Tracking'!$A$3:$H$1000, 2, FALSE), "")</f>
        <v/>
      </c>
      <c r="M180" s="57" t="str">
        <f>IFERROR(VLOOKUP($J180,'Router Tracking'!$A$3:$H$1000, 3, FALSE), "")</f>
        <v/>
      </c>
      <c r="N180" s="58" t="str">
        <f>IFERROR(VLOOKUP($J180,'Router Tracking'!$A$3:$H$1000, 6, FALSE), "")</f>
        <v/>
      </c>
      <c r="Q180" s="13"/>
    </row>
    <row r="181" spans="1:17">
      <c r="A181" s="38" t="str">
        <f t="shared" si="0"/>
        <v/>
      </c>
      <c r="C181" s="1" t="str">
        <f>IFERROR(VLOOKUP($B181,'Fridge Collection'!B179:L1176, 10, FALSE), "")</f>
        <v/>
      </c>
      <c r="D181" s="1" t="str">
        <f>IFERROR(VLOOKUP($B181,' Fridge Tracking'!$A$3:$J$999, 2, FALSE), "")</f>
        <v/>
      </c>
      <c r="E181" s="1" t="str">
        <f>IFERROR(VLOOKUP($B181,' Fridge Tracking'!$A$3:$J$999, 3, FALSE), "")</f>
        <v/>
      </c>
      <c r="F181" s="1" t="str">
        <f>IFERROR(VLOOKUP($B181,' Fridge Tracking'!$A$3:$J$999, 4, FALSE), "")</f>
        <v/>
      </c>
      <c r="G181" s="1" t="str">
        <f>IFERROR(VLOOKUP($B181,' Fridge Tracking'!$A$3:$J$999, 5, FALSE), "")</f>
        <v/>
      </c>
      <c r="H181" s="13" t="str">
        <f>IFERROR(VLOOKUP($B181,' Fridge Tracking'!$A$3:$J$999, 8, FALSE), "")</f>
        <v/>
      </c>
      <c r="I181" s="56" t="str">
        <f t="shared" si="1"/>
        <v/>
      </c>
      <c r="J181" s="59"/>
      <c r="K181" s="57" t="str">
        <f>IFERROR(VLOOKUP($J181,'Router Collection'!B179:M1176, 10, FALSE), "")</f>
        <v/>
      </c>
      <c r="L181" s="57" t="str">
        <f>IFERROR(VLOOKUP($J181,'Router Tracking'!$A$3:$H$1000, 2, FALSE), "")</f>
        <v/>
      </c>
      <c r="M181" s="57" t="str">
        <f>IFERROR(VLOOKUP($J181,'Router Tracking'!$A$3:$H$1000, 3, FALSE), "")</f>
        <v/>
      </c>
      <c r="N181" s="58" t="str">
        <f>IFERROR(VLOOKUP($J181,'Router Tracking'!$A$3:$H$1000, 6, FALSE), "")</f>
        <v/>
      </c>
      <c r="Q181" s="13"/>
    </row>
    <row r="182" spans="1:17">
      <c r="A182" s="38" t="str">
        <f t="shared" si="0"/>
        <v/>
      </c>
      <c r="C182" s="1" t="str">
        <f>IFERROR(VLOOKUP($B182,'Fridge Collection'!B180:L1177, 10, FALSE), "")</f>
        <v/>
      </c>
      <c r="D182" s="1" t="str">
        <f>IFERROR(VLOOKUP($B182,' Fridge Tracking'!$A$3:$J$999, 2, FALSE), "")</f>
        <v/>
      </c>
      <c r="E182" s="1" t="str">
        <f>IFERROR(VLOOKUP($B182,' Fridge Tracking'!$A$3:$J$999, 3, FALSE), "")</f>
        <v/>
      </c>
      <c r="F182" s="1" t="str">
        <f>IFERROR(VLOOKUP($B182,' Fridge Tracking'!$A$3:$J$999, 4, FALSE), "")</f>
        <v/>
      </c>
      <c r="G182" s="1" t="str">
        <f>IFERROR(VLOOKUP($B182,' Fridge Tracking'!$A$3:$J$999, 5, FALSE), "")</f>
        <v/>
      </c>
      <c r="H182" s="13" t="str">
        <f>IFERROR(VLOOKUP($B182,' Fridge Tracking'!$A$3:$J$999, 8, FALSE), "")</f>
        <v/>
      </c>
      <c r="I182" s="56" t="str">
        <f t="shared" si="1"/>
        <v/>
      </c>
      <c r="J182" s="59"/>
      <c r="K182" s="57" t="str">
        <f>IFERROR(VLOOKUP($J182,'Router Collection'!B180:M1177, 10, FALSE), "")</f>
        <v/>
      </c>
      <c r="L182" s="57" t="str">
        <f>IFERROR(VLOOKUP($J182,'Router Tracking'!$A$3:$H$1000, 2, FALSE), "")</f>
        <v/>
      </c>
      <c r="M182" s="57" t="str">
        <f>IFERROR(VLOOKUP($J182,'Router Tracking'!$A$3:$H$1000, 3, FALSE), "")</f>
        <v/>
      </c>
      <c r="N182" s="58" t="str">
        <f>IFERROR(VLOOKUP($J182,'Router Tracking'!$A$3:$H$1000, 6, FALSE), "")</f>
        <v/>
      </c>
      <c r="Q182" s="13"/>
    </row>
    <row r="183" spans="1:17">
      <c r="A183" s="38" t="str">
        <f t="shared" si="0"/>
        <v/>
      </c>
      <c r="C183" s="1" t="str">
        <f>IFERROR(VLOOKUP($B183,'Fridge Collection'!B181:L1178, 10, FALSE), "")</f>
        <v/>
      </c>
      <c r="D183" s="1" t="str">
        <f>IFERROR(VLOOKUP($B183,' Fridge Tracking'!$A$3:$J$999, 2, FALSE), "")</f>
        <v/>
      </c>
      <c r="E183" s="1" t="str">
        <f>IFERROR(VLOOKUP($B183,' Fridge Tracking'!$A$3:$J$999, 3, FALSE), "")</f>
        <v/>
      </c>
      <c r="F183" s="1" t="str">
        <f>IFERROR(VLOOKUP($B183,' Fridge Tracking'!$A$3:$J$999, 4, FALSE), "")</f>
        <v/>
      </c>
      <c r="G183" s="1" t="str">
        <f>IFERROR(VLOOKUP($B183,' Fridge Tracking'!$A$3:$J$999, 5, FALSE), "")</f>
        <v/>
      </c>
      <c r="H183" s="13" t="str">
        <f>IFERROR(VLOOKUP($B183,' Fridge Tracking'!$A$3:$J$999, 8, FALSE), "")</f>
        <v/>
      </c>
      <c r="I183" s="56" t="str">
        <f t="shared" si="1"/>
        <v/>
      </c>
      <c r="J183" s="59"/>
      <c r="K183" s="57" t="str">
        <f>IFERROR(VLOOKUP($J183,'Router Collection'!B181:M1178, 10, FALSE), "")</f>
        <v/>
      </c>
      <c r="L183" s="57" t="str">
        <f>IFERROR(VLOOKUP($J183,'Router Tracking'!$A$3:$H$1000, 2, FALSE), "")</f>
        <v/>
      </c>
      <c r="M183" s="57" t="str">
        <f>IFERROR(VLOOKUP($J183,'Router Tracking'!$A$3:$H$1000, 3, FALSE), "")</f>
        <v/>
      </c>
      <c r="N183" s="58" t="str">
        <f>IFERROR(VLOOKUP($J183,'Router Tracking'!$A$3:$H$1000, 6, FALSE), "")</f>
        <v/>
      </c>
      <c r="Q183" s="13"/>
    </row>
    <row r="184" spans="1:17">
      <c r="A184" s="38" t="str">
        <f t="shared" si="0"/>
        <v/>
      </c>
      <c r="C184" s="1" t="str">
        <f>IFERROR(VLOOKUP($B184,'Fridge Collection'!B182:L1179, 10, FALSE), "")</f>
        <v/>
      </c>
      <c r="D184" s="1" t="str">
        <f>IFERROR(VLOOKUP($B184,' Fridge Tracking'!$A$3:$J$999, 2, FALSE), "")</f>
        <v/>
      </c>
      <c r="E184" s="1" t="str">
        <f>IFERROR(VLOOKUP($B184,' Fridge Tracking'!$A$3:$J$999, 3, FALSE), "")</f>
        <v/>
      </c>
      <c r="F184" s="1" t="str">
        <f>IFERROR(VLOOKUP($B184,' Fridge Tracking'!$A$3:$J$999, 4, FALSE), "")</f>
        <v/>
      </c>
      <c r="G184" s="1" t="str">
        <f>IFERROR(VLOOKUP($B184,' Fridge Tracking'!$A$3:$J$999, 5, FALSE), "")</f>
        <v/>
      </c>
      <c r="H184" s="13" t="str">
        <f>IFERROR(VLOOKUP($B184,' Fridge Tracking'!$A$3:$J$999, 8, FALSE), "")</f>
        <v/>
      </c>
      <c r="I184" s="56" t="str">
        <f t="shared" si="1"/>
        <v/>
      </c>
      <c r="J184" s="59"/>
      <c r="K184" s="57" t="str">
        <f>IFERROR(VLOOKUP($J184,'Router Collection'!B182:M1179, 10, FALSE), "")</f>
        <v/>
      </c>
      <c r="L184" s="57" t="str">
        <f>IFERROR(VLOOKUP($J184,'Router Tracking'!$A$3:$H$1000, 2, FALSE), "")</f>
        <v/>
      </c>
      <c r="M184" s="57" t="str">
        <f>IFERROR(VLOOKUP($J184,'Router Tracking'!$A$3:$H$1000, 3, FALSE), "")</f>
        <v/>
      </c>
      <c r="N184" s="58" t="str">
        <f>IFERROR(VLOOKUP($J184,'Router Tracking'!$A$3:$H$1000, 6, FALSE), "")</f>
        <v/>
      </c>
      <c r="Q184" s="13"/>
    </row>
    <row r="185" spans="1:17">
      <c r="A185" s="38" t="str">
        <f t="shared" si="0"/>
        <v/>
      </c>
      <c r="C185" s="1" t="str">
        <f>IFERROR(VLOOKUP($B185,'Fridge Collection'!B183:L1180, 10, FALSE), "")</f>
        <v/>
      </c>
      <c r="D185" s="1" t="str">
        <f>IFERROR(VLOOKUP($B185,' Fridge Tracking'!$A$3:$J$999, 2, FALSE), "")</f>
        <v/>
      </c>
      <c r="E185" s="1" t="str">
        <f>IFERROR(VLOOKUP($B185,' Fridge Tracking'!$A$3:$J$999, 3, FALSE), "")</f>
        <v/>
      </c>
      <c r="F185" s="1" t="str">
        <f>IFERROR(VLOOKUP($B185,' Fridge Tracking'!$A$3:$J$999, 4, FALSE), "")</f>
        <v/>
      </c>
      <c r="G185" s="1" t="str">
        <f>IFERROR(VLOOKUP($B185,' Fridge Tracking'!$A$3:$J$999, 5, FALSE), "")</f>
        <v/>
      </c>
      <c r="H185" s="13" t="str">
        <f>IFERROR(VLOOKUP($B185,' Fridge Tracking'!$A$3:$J$999, 8, FALSE), "")</f>
        <v/>
      </c>
      <c r="I185" s="56" t="str">
        <f t="shared" si="1"/>
        <v/>
      </c>
      <c r="J185" s="59"/>
      <c r="K185" s="57" t="str">
        <f>IFERROR(VLOOKUP($J185,'Router Collection'!B183:M1180, 10, FALSE), "")</f>
        <v/>
      </c>
      <c r="L185" s="57" t="str">
        <f>IFERROR(VLOOKUP($J185,'Router Tracking'!$A$3:$H$1000, 2, FALSE), "")</f>
        <v/>
      </c>
      <c r="M185" s="57" t="str">
        <f>IFERROR(VLOOKUP($J185,'Router Tracking'!$A$3:$H$1000, 3, FALSE), "")</f>
        <v/>
      </c>
      <c r="N185" s="58" t="str">
        <f>IFERROR(VLOOKUP($J185,'Router Tracking'!$A$3:$H$1000, 6, FALSE), "")</f>
        <v/>
      </c>
      <c r="Q185" s="13"/>
    </row>
    <row r="186" spans="1:17">
      <c r="A186" s="38" t="str">
        <f t="shared" si="0"/>
        <v/>
      </c>
      <c r="C186" s="1" t="str">
        <f>IFERROR(VLOOKUP($B186,'Fridge Collection'!B184:L1181, 10, FALSE), "")</f>
        <v/>
      </c>
      <c r="D186" s="1" t="str">
        <f>IFERROR(VLOOKUP($B186,' Fridge Tracking'!$A$3:$J$999, 2, FALSE), "")</f>
        <v/>
      </c>
      <c r="E186" s="1" t="str">
        <f>IFERROR(VLOOKUP($B186,' Fridge Tracking'!$A$3:$J$999, 3, FALSE), "")</f>
        <v/>
      </c>
      <c r="F186" s="1" t="str">
        <f>IFERROR(VLOOKUP($B186,' Fridge Tracking'!$A$3:$J$999, 4, FALSE), "")</f>
        <v/>
      </c>
      <c r="G186" s="1" t="str">
        <f>IFERROR(VLOOKUP($B186,' Fridge Tracking'!$A$3:$J$999, 5, FALSE), "")</f>
        <v/>
      </c>
      <c r="H186" s="13" t="str">
        <f>IFERROR(VLOOKUP($B186,' Fridge Tracking'!$A$3:$J$999, 8, FALSE), "")</f>
        <v/>
      </c>
      <c r="I186" s="56" t="str">
        <f t="shared" si="1"/>
        <v/>
      </c>
      <c r="J186" s="59"/>
      <c r="K186" s="57" t="str">
        <f>IFERROR(VLOOKUP($J186,'Router Collection'!B184:M1181, 10, FALSE), "")</f>
        <v/>
      </c>
      <c r="L186" s="57" t="str">
        <f>IFERROR(VLOOKUP($J186,'Router Tracking'!$A$3:$H$1000, 2, FALSE), "")</f>
        <v/>
      </c>
      <c r="M186" s="57" t="str">
        <f>IFERROR(VLOOKUP($J186,'Router Tracking'!$A$3:$H$1000, 3, FALSE), "")</f>
        <v/>
      </c>
      <c r="N186" s="58" t="str">
        <f>IFERROR(VLOOKUP($J186,'Router Tracking'!$A$3:$H$1000, 6, FALSE), "")</f>
        <v/>
      </c>
      <c r="Q186" s="13"/>
    </row>
    <row r="187" spans="1:17">
      <c r="A187" s="38" t="str">
        <f t="shared" si="0"/>
        <v/>
      </c>
      <c r="C187" s="1" t="str">
        <f>IFERROR(VLOOKUP($B187,'Fridge Collection'!B185:L1182, 10, FALSE), "")</f>
        <v/>
      </c>
      <c r="D187" s="1" t="str">
        <f>IFERROR(VLOOKUP($B187,' Fridge Tracking'!$A$3:$J$999, 2, FALSE), "")</f>
        <v/>
      </c>
      <c r="E187" s="1" t="str">
        <f>IFERROR(VLOOKUP($B187,' Fridge Tracking'!$A$3:$J$999, 3, FALSE), "")</f>
        <v/>
      </c>
      <c r="F187" s="1" t="str">
        <f>IFERROR(VLOOKUP($B187,' Fridge Tracking'!$A$3:$J$999, 4, FALSE), "")</f>
        <v/>
      </c>
      <c r="G187" s="1" t="str">
        <f>IFERROR(VLOOKUP($B187,' Fridge Tracking'!$A$3:$J$999, 5, FALSE), "")</f>
        <v/>
      </c>
      <c r="H187" s="13" t="str">
        <f>IFERROR(VLOOKUP($B187,' Fridge Tracking'!$A$3:$J$999, 8, FALSE), "")</f>
        <v/>
      </c>
      <c r="I187" s="56" t="str">
        <f t="shared" si="1"/>
        <v/>
      </c>
      <c r="J187" s="59"/>
      <c r="K187" s="57" t="str">
        <f>IFERROR(VLOOKUP($J187,'Router Collection'!B185:M1182, 10, FALSE), "")</f>
        <v/>
      </c>
      <c r="L187" s="57" t="str">
        <f>IFERROR(VLOOKUP($J187,'Router Tracking'!$A$3:$H$1000, 2, FALSE), "")</f>
        <v/>
      </c>
      <c r="M187" s="57" t="str">
        <f>IFERROR(VLOOKUP($J187,'Router Tracking'!$A$3:$H$1000, 3, FALSE), "")</f>
        <v/>
      </c>
      <c r="N187" s="58" t="str">
        <f>IFERROR(VLOOKUP($J187,'Router Tracking'!$A$3:$H$1000, 6, FALSE), "")</f>
        <v/>
      </c>
      <c r="Q187" s="13"/>
    </row>
    <row r="188" spans="1:17">
      <c r="A188" s="38" t="str">
        <f t="shared" si="0"/>
        <v/>
      </c>
      <c r="C188" s="1" t="str">
        <f>IFERROR(VLOOKUP($B188,'Fridge Collection'!B186:L1183, 10, FALSE), "")</f>
        <v/>
      </c>
      <c r="D188" s="1" t="str">
        <f>IFERROR(VLOOKUP($B188,' Fridge Tracking'!$A$3:$J$999, 2, FALSE), "")</f>
        <v/>
      </c>
      <c r="E188" s="1" t="str">
        <f>IFERROR(VLOOKUP($B188,' Fridge Tracking'!$A$3:$J$999, 3, FALSE), "")</f>
        <v/>
      </c>
      <c r="F188" s="1" t="str">
        <f>IFERROR(VLOOKUP($B188,' Fridge Tracking'!$A$3:$J$999, 4, FALSE), "")</f>
        <v/>
      </c>
      <c r="G188" s="1" t="str">
        <f>IFERROR(VLOOKUP($B188,' Fridge Tracking'!$A$3:$J$999, 5, FALSE), "")</f>
        <v/>
      </c>
      <c r="H188" s="13" t="str">
        <f>IFERROR(VLOOKUP($B188,' Fridge Tracking'!$A$3:$J$999, 8, FALSE), "")</f>
        <v/>
      </c>
      <c r="I188" s="56" t="str">
        <f t="shared" si="1"/>
        <v/>
      </c>
      <c r="J188" s="59"/>
      <c r="K188" s="57" t="str">
        <f>IFERROR(VLOOKUP($J188,'Router Collection'!B186:M1183, 10, FALSE), "")</f>
        <v/>
      </c>
      <c r="L188" s="57" t="str">
        <f>IFERROR(VLOOKUP($J188,'Router Tracking'!$A$3:$H$1000, 2, FALSE), "")</f>
        <v/>
      </c>
      <c r="M188" s="57" t="str">
        <f>IFERROR(VLOOKUP($J188,'Router Tracking'!$A$3:$H$1000, 3, FALSE), "")</f>
        <v/>
      </c>
      <c r="N188" s="58" t="str">
        <f>IFERROR(VLOOKUP($J188,'Router Tracking'!$A$3:$H$1000, 6, FALSE), "")</f>
        <v/>
      </c>
      <c r="Q188" s="13"/>
    </row>
    <row r="189" spans="1:17">
      <c r="A189" s="38" t="str">
        <f t="shared" si="0"/>
        <v/>
      </c>
      <c r="C189" s="1" t="str">
        <f>IFERROR(VLOOKUP($B189,'Fridge Collection'!B187:L1184, 10, FALSE), "")</f>
        <v/>
      </c>
      <c r="D189" s="1" t="str">
        <f>IFERROR(VLOOKUP($B189,' Fridge Tracking'!$A$3:$J$999, 2, FALSE), "")</f>
        <v/>
      </c>
      <c r="E189" s="1" t="str">
        <f>IFERROR(VLOOKUP($B189,' Fridge Tracking'!$A$3:$J$999, 3, FALSE), "")</f>
        <v/>
      </c>
      <c r="F189" s="1" t="str">
        <f>IFERROR(VLOOKUP($B189,' Fridge Tracking'!$A$3:$J$999, 4, FALSE), "")</f>
        <v/>
      </c>
      <c r="G189" s="1" t="str">
        <f>IFERROR(VLOOKUP($B189,' Fridge Tracking'!$A$3:$J$999, 5, FALSE), "")</f>
        <v/>
      </c>
      <c r="H189" s="13" t="str">
        <f>IFERROR(VLOOKUP($B189,' Fridge Tracking'!$A$3:$J$999, 8, FALSE), "")</f>
        <v/>
      </c>
      <c r="I189" s="56" t="str">
        <f t="shared" si="1"/>
        <v/>
      </c>
      <c r="J189" s="59"/>
      <c r="K189" s="57" t="str">
        <f>IFERROR(VLOOKUP($J189,'Router Collection'!B187:M1184, 10, FALSE), "")</f>
        <v/>
      </c>
      <c r="L189" s="57" t="str">
        <f>IFERROR(VLOOKUP($J189,'Router Tracking'!$A$3:$H$1000, 2, FALSE), "")</f>
        <v/>
      </c>
      <c r="M189" s="57" t="str">
        <f>IFERROR(VLOOKUP($J189,'Router Tracking'!$A$3:$H$1000, 3, FALSE), "")</f>
        <v/>
      </c>
      <c r="N189" s="58" t="str">
        <f>IFERROR(VLOOKUP($J189,'Router Tracking'!$A$3:$H$1000, 6, FALSE), "")</f>
        <v/>
      </c>
      <c r="Q189" s="13"/>
    </row>
    <row r="190" spans="1:17">
      <c r="A190" s="38" t="str">
        <f t="shared" si="0"/>
        <v/>
      </c>
      <c r="C190" s="1" t="str">
        <f>IFERROR(VLOOKUP($B190,'Fridge Collection'!B188:L1185, 10, FALSE), "")</f>
        <v/>
      </c>
      <c r="D190" s="1" t="str">
        <f>IFERROR(VLOOKUP($B190,' Fridge Tracking'!$A$3:$J$999, 2, FALSE), "")</f>
        <v/>
      </c>
      <c r="E190" s="1" t="str">
        <f>IFERROR(VLOOKUP($B190,' Fridge Tracking'!$A$3:$J$999, 3, FALSE), "")</f>
        <v/>
      </c>
      <c r="F190" s="1" t="str">
        <f>IFERROR(VLOOKUP($B190,' Fridge Tracking'!$A$3:$J$999, 4, FALSE), "")</f>
        <v/>
      </c>
      <c r="G190" s="1" t="str">
        <f>IFERROR(VLOOKUP($B190,' Fridge Tracking'!$A$3:$J$999, 5, FALSE), "")</f>
        <v/>
      </c>
      <c r="H190" s="13" t="str">
        <f>IFERROR(VLOOKUP($B190,' Fridge Tracking'!$A$3:$J$999, 8, FALSE), "")</f>
        <v/>
      </c>
      <c r="I190" s="56" t="str">
        <f t="shared" si="1"/>
        <v/>
      </c>
      <c r="J190" s="59"/>
      <c r="K190" s="57" t="str">
        <f>IFERROR(VLOOKUP($J190,'Router Collection'!B188:M1185, 10, FALSE), "")</f>
        <v/>
      </c>
      <c r="L190" s="57" t="str">
        <f>IFERROR(VLOOKUP($J190,'Router Tracking'!$A$3:$H$1000, 2, FALSE), "")</f>
        <v/>
      </c>
      <c r="M190" s="57" t="str">
        <f>IFERROR(VLOOKUP($J190,'Router Tracking'!$A$3:$H$1000, 3, FALSE), "")</f>
        <v/>
      </c>
      <c r="N190" s="58" t="str">
        <f>IFERROR(VLOOKUP($J190,'Router Tracking'!$A$3:$H$1000, 6, FALSE), "")</f>
        <v/>
      </c>
      <c r="Q190" s="13"/>
    </row>
    <row r="191" spans="1:17">
      <c r="A191" s="38" t="str">
        <f t="shared" si="0"/>
        <v/>
      </c>
      <c r="C191" s="1" t="str">
        <f>IFERROR(VLOOKUP($B191,'Fridge Collection'!B189:L1186, 10, FALSE), "")</f>
        <v/>
      </c>
      <c r="D191" s="1" t="str">
        <f>IFERROR(VLOOKUP($B191,' Fridge Tracking'!$A$3:$J$999, 2, FALSE), "")</f>
        <v/>
      </c>
      <c r="E191" s="1" t="str">
        <f>IFERROR(VLOOKUP($B191,' Fridge Tracking'!$A$3:$J$999, 3, FALSE), "")</f>
        <v/>
      </c>
      <c r="F191" s="1" t="str">
        <f>IFERROR(VLOOKUP($B191,' Fridge Tracking'!$A$3:$J$999, 4, FALSE), "")</f>
        <v/>
      </c>
      <c r="G191" s="1" t="str">
        <f>IFERROR(VLOOKUP($B191,' Fridge Tracking'!$A$3:$J$999, 5, FALSE), "")</f>
        <v/>
      </c>
      <c r="H191" s="13" t="str">
        <f>IFERROR(VLOOKUP($B191,' Fridge Tracking'!$A$3:$J$999, 8, FALSE), "")</f>
        <v/>
      </c>
      <c r="I191" s="56" t="str">
        <f t="shared" si="1"/>
        <v/>
      </c>
      <c r="J191" s="59"/>
      <c r="K191" s="57" t="str">
        <f>IFERROR(VLOOKUP($J191,'Router Collection'!B189:M1186, 10, FALSE), "")</f>
        <v/>
      </c>
      <c r="L191" s="57" t="str">
        <f>IFERROR(VLOOKUP($J191,'Router Tracking'!$A$3:$H$1000, 2, FALSE), "")</f>
        <v/>
      </c>
      <c r="M191" s="57" t="str">
        <f>IFERROR(VLOOKUP($J191,'Router Tracking'!$A$3:$H$1000, 3, FALSE), "")</f>
        <v/>
      </c>
      <c r="N191" s="58" t="str">
        <f>IFERROR(VLOOKUP($J191,'Router Tracking'!$A$3:$H$1000, 6, FALSE), "")</f>
        <v/>
      </c>
      <c r="Q191" s="13"/>
    </row>
    <row r="192" spans="1:17">
      <c r="A192" s="38" t="str">
        <f t="shared" si="0"/>
        <v/>
      </c>
      <c r="C192" s="1" t="str">
        <f>IFERROR(VLOOKUP($B192,'Fridge Collection'!B190:L1187, 10, FALSE), "")</f>
        <v/>
      </c>
      <c r="D192" s="1" t="str">
        <f>IFERROR(VLOOKUP($B192,' Fridge Tracking'!$A$3:$J$999, 2, FALSE), "")</f>
        <v/>
      </c>
      <c r="E192" s="1" t="str">
        <f>IFERROR(VLOOKUP($B192,' Fridge Tracking'!$A$3:$J$999, 3, FALSE), "")</f>
        <v/>
      </c>
      <c r="F192" s="1" t="str">
        <f>IFERROR(VLOOKUP($B192,' Fridge Tracking'!$A$3:$J$999, 4, FALSE), "")</f>
        <v/>
      </c>
      <c r="G192" s="1" t="str">
        <f>IFERROR(VLOOKUP($B192,' Fridge Tracking'!$A$3:$J$999, 5, FALSE), "")</f>
        <v/>
      </c>
      <c r="H192" s="13" t="str">
        <f>IFERROR(VLOOKUP($B192,' Fridge Tracking'!$A$3:$J$999, 8, FALSE), "")</f>
        <v/>
      </c>
      <c r="I192" s="56" t="str">
        <f t="shared" si="1"/>
        <v/>
      </c>
      <c r="J192" s="59"/>
      <c r="K192" s="57" t="str">
        <f>IFERROR(VLOOKUP($J192,'Router Collection'!B190:M1187, 10, FALSE), "")</f>
        <v/>
      </c>
      <c r="L192" s="57" t="str">
        <f>IFERROR(VLOOKUP($J192,'Router Tracking'!$A$3:$H$1000, 2, FALSE), "")</f>
        <v/>
      </c>
      <c r="M192" s="57" t="str">
        <f>IFERROR(VLOOKUP($J192,'Router Tracking'!$A$3:$H$1000, 3, FALSE), "")</f>
        <v/>
      </c>
      <c r="N192" s="58" t="str">
        <f>IFERROR(VLOOKUP($J192,'Router Tracking'!$A$3:$H$1000, 6, FALSE), "")</f>
        <v/>
      </c>
      <c r="Q192" s="13"/>
    </row>
    <row r="193" spans="1:17">
      <c r="A193" s="38" t="str">
        <f t="shared" si="0"/>
        <v/>
      </c>
      <c r="C193" s="1" t="str">
        <f>IFERROR(VLOOKUP($B193,'Fridge Collection'!B191:L1188, 10, FALSE), "")</f>
        <v/>
      </c>
      <c r="D193" s="1" t="str">
        <f>IFERROR(VLOOKUP($B193,' Fridge Tracking'!$A$3:$J$999, 2, FALSE), "")</f>
        <v/>
      </c>
      <c r="E193" s="1" t="str">
        <f>IFERROR(VLOOKUP($B193,' Fridge Tracking'!$A$3:$J$999, 3, FALSE), "")</f>
        <v/>
      </c>
      <c r="F193" s="1" t="str">
        <f>IFERROR(VLOOKUP($B193,' Fridge Tracking'!$A$3:$J$999, 4, FALSE), "")</f>
        <v/>
      </c>
      <c r="G193" s="1" t="str">
        <f>IFERROR(VLOOKUP($B193,' Fridge Tracking'!$A$3:$J$999, 5, FALSE), "")</f>
        <v/>
      </c>
      <c r="H193" s="13" t="str">
        <f>IFERROR(VLOOKUP($B193,' Fridge Tracking'!$A$3:$J$999, 8, FALSE), "")</f>
        <v/>
      </c>
      <c r="I193" s="56" t="str">
        <f t="shared" si="1"/>
        <v/>
      </c>
      <c r="J193" s="59"/>
      <c r="K193" s="57" t="str">
        <f>IFERROR(VLOOKUP($J193,'Router Collection'!B191:M1188, 10, FALSE), "")</f>
        <v/>
      </c>
      <c r="L193" s="57" t="str">
        <f>IFERROR(VLOOKUP($J193,'Router Tracking'!$A$3:$H$1000, 2, FALSE), "")</f>
        <v/>
      </c>
      <c r="M193" s="57" t="str">
        <f>IFERROR(VLOOKUP($J193,'Router Tracking'!$A$3:$H$1000, 3, FALSE), "")</f>
        <v/>
      </c>
      <c r="N193" s="58" t="str">
        <f>IFERROR(VLOOKUP($J193,'Router Tracking'!$A$3:$H$1000, 6, FALSE), "")</f>
        <v/>
      </c>
      <c r="Q193" s="13"/>
    </row>
    <row r="194" spans="1:17">
      <c r="A194" s="38" t="str">
        <f t="shared" si="0"/>
        <v/>
      </c>
      <c r="C194" s="1" t="str">
        <f>IFERROR(VLOOKUP($B194,'Fridge Collection'!B192:L1189, 10, FALSE), "")</f>
        <v/>
      </c>
      <c r="D194" s="1" t="str">
        <f>IFERROR(VLOOKUP($B194,' Fridge Tracking'!$A$3:$J$999, 2, FALSE), "")</f>
        <v/>
      </c>
      <c r="E194" s="1" t="str">
        <f>IFERROR(VLOOKUP($B194,' Fridge Tracking'!$A$3:$J$999, 3, FALSE), "")</f>
        <v/>
      </c>
      <c r="F194" s="1" t="str">
        <f>IFERROR(VLOOKUP($B194,' Fridge Tracking'!$A$3:$J$999, 4, FALSE), "")</f>
        <v/>
      </c>
      <c r="G194" s="1" t="str">
        <f>IFERROR(VLOOKUP($B194,' Fridge Tracking'!$A$3:$J$999, 5, FALSE), "")</f>
        <v/>
      </c>
      <c r="H194" s="13" t="str">
        <f>IFERROR(VLOOKUP($B194,' Fridge Tracking'!$A$3:$J$999, 8, FALSE), "")</f>
        <v/>
      </c>
      <c r="I194" s="56" t="str">
        <f t="shared" si="1"/>
        <v/>
      </c>
      <c r="J194" s="59"/>
      <c r="K194" s="57" t="str">
        <f>IFERROR(VLOOKUP($J194,'Router Collection'!B192:M1189, 10, FALSE), "")</f>
        <v/>
      </c>
      <c r="L194" s="57" t="str">
        <f>IFERROR(VLOOKUP($J194,'Router Tracking'!$A$3:$H$1000, 2, FALSE), "")</f>
        <v/>
      </c>
      <c r="M194" s="57" t="str">
        <f>IFERROR(VLOOKUP($J194,'Router Tracking'!$A$3:$H$1000, 3, FALSE), "")</f>
        <v/>
      </c>
      <c r="N194" s="58" t="str">
        <f>IFERROR(VLOOKUP($J194,'Router Tracking'!$A$3:$H$1000, 6, FALSE), "")</f>
        <v/>
      </c>
      <c r="Q194" s="13"/>
    </row>
    <row r="195" spans="1:17">
      <c r="A195" s="38" t="str">
        <f t="shared" si="0"/>
        <v/>
      </c>
      <c r="C195" s="1" t="str">
        <f>IFERROR(VLOOKUP($B195,'Fridge Collection'!B193:L1190, 10, FALSE), "")</f>
        <v/>
      </c>
      <c r="D195" s="1" t="str">
        <f>IFERROR(VLOOKUP($B195,' Fridge Tracking'!$A$3:$J$999, 2, FALSE), "")</f>
        <v/>
      </c>
      <c r="E195" s="1" t="str">
        <f>IFERROR(VLOOKUP($B195,' Fridge Tracking'!$A$3:$J$999, 3, FALSE), "")</f>
        <v/>
      </c>
      <c r="F195" s="1" t="str">
        <f>IFERROR(VLOOKUP($B195,' Fridge Tracking'!$A$3:$J$999, 4, FALSE), "")</f>
        <v/>
      </c>
      <c r="G195" s="1" t="str">
        <f>IFERROR(VLOOKUP($B195,' Fridge Tracking'!$A$3:$J$999, 5, FALSE), "")</f>
        <v/>
      </c>
      <c r="H195" s="13" t="str">
        <f>IFERROR(VLOOKUP($B195,' Fridge Tracking'!$A$3:$J$999, 8, FALSE), "")</f>
        <v/>
      </c>
      <c r="I195" s="56" t="str">
        <f t="shared" si="1"/>
        <v/>
      </c>
      <c r="J195" s="59"/>
      <c r="K195" s="57" t="str">
        <f>IFERROR(VLOOKUP($J195,'Router Collection'!B193:M1190, 10, FALSE), "")</f>
        <v/>
      </c>
      <c r="L195" s="57" t="str">
        <f>IFERROR(VLOOKUP($J195,'Router Tracking'!$A$3:$H$1000, 2, FALSE), "")</f>
        <v/>
      </c>
      <c r="M195" s="57" t="str">
        <f>IFERROR(VLOOKUP($J195,'Router Tracking'!$A$3:$H$1000, 3, FALSE), "")</f>
        <v/>
      </c>
      <c r="N195" s="58" t="str">
        <f>IFERROR(VLOOKUP($J195,'Router Tracking'!$A$3:$H$1000, 6, FALSE), "")</f>
        <v/>
      </c>
      <c r="Q195" s="13"/>
    </row>
    <row r="196" spans="1:17">
      <c r="A196" s="38" t="str">
        <f t="shared" si="0"/>
        <v/>
      </c>
      <c r="C196" s="1" t="str">
        <f>IFERROR(VLOOKUP($B196,'Fridge Collection'!B194:L1191, 10, FALSE), "")</f>
        <v/>
      </c>
      <c r="D196" s="1" t="str">
        <f>IFERROR(VLOOKUP($B196,' Fridge Tracking'!$A$3:$J$999, 2, FALSE), "")</f>
        <v/>
      </c>
      <c r="E196" s="1" t="str">
        <f>IFERROR(VLOOKUP($B196,' Fridge Tracking'!$A$3:$J$999, 3, FALSE), "")</f>
        <v/>
      </c>
      <c r="F196" s="1" t="str">
        <f>IFERROR(VLOOKUP($B196,' Fridge Tracking'!$A$3:$J$999, 4, FALSE), "")</f>
        <v/>
      </c>
      <c r="G196" s="1" t="str">
        <f>IFERROR(VLOOKUP($B196,' Fridge Tracking'!$A$3:$J$999, 5, FALSE), "")</f>
        <v/>
      </c>
      <c r="H196" s="13" t="str">
        <f>IFERROR(VLOOKUP($B196,' Fridge Tracking'!$A$3:$J$999, 8, FALSE), "")</f>
        <v/>
      </c>
      <c r="I196" s="56" t="str">
        <f t="shared" si="1"/>
        <v/>
      </c>
      <c r="J196" s="59"/>
      <c r="K196" s="57" t="str">
        <f>IFERROR(VLOOKUP($J196,'Router Collection'!B194:M1191, 10, FALSE), "")</f>
        <v/>
      </c>
      <c r="L196" s="57" t="str">
        <f>IFERROR(VLOOKUP($J196,'Router Tracking'!$A$3:$H$1000, 2, FALSE), "")</f>
        <v/>
      </c>
      <c r="M196" s="57" t="str">
        <f>IFERROR(VLOOKUP($J196,'Router Tracking'!$A$3:$H$1000, 3, FALSE), "")</f>
        <v/>
      </c>
      <c r="N196" s="58" t="str">
        <f>IFERROR(VLOOKUP($J196,'Router Tracking'!$A$3:$H$1000, 6, FALSE), "")</f>
        <v/>
      </c>
      <c r="Q196" s="13"/>
    </row>
    <row r="197" spans="1:17">
      <c r="A197" s="38" t="str">
        <f t="shared" si="0"/>
        <v/>
      </c>
      <c r="C197" s="1" t="str">
        <f>IFERROR(VLOOKUP($B197,'Fridge Collection'!B195:L1192, 10, FALSE), "")</f>
        <v/>
      </c>
      <c r="D197" s="1" t="str">
        <f>IFERROR(VLOOKUP($B197,' Fridge Tracking'!$A$3:$J$999, 2, FALSE), "")</f>
        <v/>
      </c>
      <c r="E197" s="1" t="str">
        <f>IFERROR(VLOOKUP($B197,' Fridge Tracking'!$A$3:$J$999, 3, FALSE), "")</f>
        <v/>
      </c>
      <c r="F197" s="1" t="str">
        <f>IFERROR(VLOOKUP($B197,' Fridge Tracking'!$A$3:$J$999, 4, FALSE), "")</f>
        <v/>
      </c>
      <c r="G197" s="1" t="str">
        <f>IFERROR(VLOOKUP($B197,' Fridge Tracking'!$A$3:$J$999, 5, FALSE), "")</f>
        <v/>
      </c>
      <c r="H197" s="13" t="str">
        <f>IFERROR(VLOOKUP($B197,' Fridge Tracking'!$A$3:$J$999, 8, FALSE), "")</f>
        <v/>
      </c>
      <c r="I197" s="56" t="str">
        <f t="shared" si="1"/>
        <v/>
      </c>
      <c r="J197" s="59"/>
      <c r="K197" s="57" t="str">
        <f>IFERROR(VLOOKUP($J197,'Router Collection'!B195:M1192, 10, FALSE), "")</f>
        <v/>
      </c>
      <c r="L197" s="57" t="str">
        <f>IFERROR(VLOOKUP($J197,'Router Tracking'!$A$3:$H$1000, 2, FALSE), "")</f>
        <v/>
      </c>
      <c r="M197" s="57" t="str">
        <f>IFERROR(VLOOKUP($J197,'Router Tracking'!$A$3:$H$1000, 3, FALSE), "")</f>
        <v/>
      </c>
      <c r="N197" s="58" t="str">
        <f>IFERROR(VLOOKUP($J197,'Router Tracking'!$A$3:$H$1000, 6, FALSE), "")</f>
        <v/>
      </c>
      <c r="Q197" s="13"/>
    </row>
    <row r="198" spans="1:17">
      <c r="A198" s="38" t="str">
        <f t="shared" si="0"/>
        <v/>
      </c>
      <c r="C198" s="1" t="str">
        <f>IFERROR(VLOOKUP($B198,'Fridge Collection'!B196:L1193, 10, FALSE), "")</f>
        <v/>
      </c>
      <c r="D198" s="1" t="str">
        <f>IFERROR(VLOOKUP($B198,' Fridge Tracking'!$A$3:$J$999, 2, FALSE), "")</f>
        <v/>
      </c>
      <c r="E198" s="1" t="str">
        <f>IFERROR(VLOOKUP($B198,' Fridge Tracking'!$A$3:$J$999, 3, FALSE), "")</f>
        <v/>
      </c>
      <c r="F198" s="1" t="str">
        <f>IFERROR(VLOOKUP($B198,' Fridge Tracking'!$A$3:$J$999, 4, FALSE), "")</f>
        <v/>
      </c>
      <c r="G198" s="1" t="str">
        <f>IFERROR(VLOOKUP($B198,' Fridge Tracking'!$A$3:$J$999, 5, FALSE), "")</f>
        <v/>
      </c>
      <c r="H198" s="13" t="str">
        <f>IFERROR(VLOOKUP($B198,' Fridge Tracking'!$A$3:$J$999, 8, FALSE), "")</f>
        <v/>
      </c>
      <c r="I198" s="56" t="str">
        <f t="shared" si="1"/>
        <v/>
      </c>
      <c r="J198" s="59"/>
      <c r="K198" s="57" t="str">
        <f>IFERROR(VLOOKUP($J198,'Router Collection'!B196:M1193, 10, FALSE), "")</f>
        <v/>
      </c>
      <c r="L198" s="57" t="str">
        <f>IFERROR(VLOOKUP($J198,'Router Tracking'!$A$3:$H$1000, 2, FALSE), "")</f>
        <v/>
      </c>
      <c r="M198" s="57" t="str">
        <f>IFERROR(VLOOKUP($J198,'Router Tracking'!$A$3:$H$1000, 3, FALSE), "")</f>
        <v/>
      </c>
      <c r="N198" s="58" t="str">
        <f>IFERROR(VLOOKUP($J198,'Router Tracking'!$A$3:$H$1000, 6, FALSE), "")</f>
        <v/>
      </c>
      <c r="Q198" s="13"/>
    </row>
    <row r="199" spans="1:17">
      <c r="A199" s="38" t="str">
        <f t="shared" si="0"/>
        <v/>
      </c>
      <c r="C199" s="1" t="str">
        <f>IFERROR(VLOOKUP($B199,'Fridge Collection'!B197:L1194, 10, FALSE), "")</f>
        <v/>
      </c>
      <c r="D199" s="1" t="str">
        <f>IFERROR(VLOOKUP($B199,' Fridge Tracking'!$A$3:$J$999, 2, FALSE), "")</f>
        <v/>
      </c>
      <c r="E199" s="1" t="str">
        <f>IFERROR(VLOOKUP($B199,' Fridge Tracking'!$A$3:$J$999, 3, FALSE), "")</f>
        <v/>
      </c>
      <c r="F199" s="1" t="str">
        <f>IFERROR(VLOOKUP($B199,' Fridge Tracking'!$A$3:$J$999, 4, FALSE), "")</f>
        <v/>
      </c>
      <c r="G199" s="1" t="str">
        <f>IFERROR(VLOOKUP($B199,' Fridge Tracking'!$A$3:$J$999, 5, FALSE), "")</f>
        <v/>
      </c>
      <c r="H199" s="13" t="str">
        <f>IFERROR(VLOOKUP($B199,' Fridge Tracking'!$A$3:$J$999, 8, FALSE), "")</f>
        <v/>
      </c>
      <c r="I199" s="56" t="str">
        <f t="shared" si="1"/>
        <v/>
      </c>
      <c r="J199" s="59"/>
      <c r="K199" s="57" t="str">
        <f>IFERROR(VLOOKUP($J199,'Router Collection'!B197:M1194, 10, FALSE), "")</f>
        <v/>
      </c>
      <c r="L199" s="57" t="str">
        <f>IFERROR(VLOOKUP($J199,'Router Tracking'!$A$3:$H$1000, 2, FALSE), "")</f>
        <v/>
      </c>
      <c r="M199" s="57" t="str">
        <f>IFERROR(VLOOKUP($J199,'Router Tracking'!$A$3:$H$1000, 3, FALSE), "")</f>
        <v/>
      </c>
      <c r="N199" s="58" t="str">
        <f>IFERROR(VLOOKUP($J199,'Router Tracking'!$A$3:$H$1000, 6, FALSE), "")</f>
        <v/>
      </c>
      <c r="Q199" s="13"/>
    </row>
    <row r="200" spans="1:17">
      <c r="A200" s="38" t="str">
        <f t="shared" si="0"/>
        <v/>
      </c>
      <c r="C200" s="1" t="str">
        <f>IFERROR(VLOOKUP($B200,'Fridge Collection'!B198:L1195, 10, FALSE), "")</f>
        <v/>
      </c>
      <c r="D200" s="1" t="str">
        <f>IFERROR(VLOOKUP($B200,' Fridge Tracking'!$A$3:$J$999, 2, FALSE), "")</f>
        <v/>
      </c>
      <c r="E200" s="1" t="str">
        <f>IFERROR(VLOOKUP($B200,' Fridge Tracking'!$A$3:$J$999, 3, FALSE), "")</f>
        <v/>
      </c>
      <c r="F200" s="1" t="str">
        <f>IFERROR(VLOOKUP($B200,' Fridge Tracking'!$A$3:$J$999, 4, FALSE), "")</f>
        <v/>
      </c>
      <c r="G200" s="1" t="str">
        <f>IFERROR(VLOOKUP($B200,' Fridge Tracking'!$A$3:$J$999, 5, FALSE), "")</f>
        <v/>
      </c>
      <c r="H200" s="13" t="str">
        <f>IFERROR(VLOOKUP($B200,' Fridge Tracking'!$A$3:$J$999, 8, FALSE), "")</f>
        <v/>
      </c>
      <c r="I200" s="56" t="str">
        <f t="shared" si="1"/>
        <v/>
      </c>
      <c r="J200" s="59"/>
      <c r="K200" s="57" t="str">
        <f>IFERROR(VLOOKUP($J200,'Router Collection'!B198:M1195, 10, FALSE), "")</f>
        <v/>
      </c>
      <c r="L200" s="57" t="str">
        <f>IFERROR(VLOOKUP($J200,'Router Tracking'!$A$3:$H$1000, 2, FALSE), "")</f>
        <v/>
      </c>
      <c r="M200" s="57" t="str">
        <f>IFERROR(VLOOKUP($J200,'Router Tracking'!$A$3:$H$1000, 3, FALSE), "")</f>
        <v/>
      </c>
      <c r="N200" s="58" t="str">
        <f>IFERROR(VLOOKUP($J200,'Router Tracking'!$A$3:$H$1000, 6, FALSE), "")</f>
        <v/>
      </c>
      <c r="Q200" s="13"/>
    </row>
    <row r="201" spans="1:17">
      <c r="A201" s="38" t="str">
        <f t="shared" si="0"/>
        <v/>
      </c>
      <c r="C201" s="1" t="str">
        <f>IFERROR(VLOOKUP($B201,'Fridge Collection'!B199:L1196, 10, FALSE), "")</f>
        <v/>
      </c>
      <c r="D201" s="1" t="str">
        <f>IFERROR(VLOOKUP($B201,' Fridge Tracking'!$A$3:$J$999, 2, FALSE), "")</f>
        <v/>
      </c>
      <c r="E201" s="1" t="str">
        <f>IFERROR(VLOOKUP($B201,' Fridge Tracking'!$A$3:$J$999, 3, FALSE), "")</f>
        <v/>
      </c>
      <c r="F201" s="1" t="str">
        <f>IFERROR(VLOOKUP($B201,' Fridge Tracking'!$A$3:$J$999, 4, FALSE), "")</f>
        <v/>
      </c>
      <c r="G201" s="1" t="str">
        <f>IFERROR(VLOOKUP($B201,' Fridge Tracking'!$A$3:$J$999, 5, FALSE), "")</f>
        <v/>
      </c>
      <c r="H201" s="13" t="str">
        <f>IFERROR(VLOOKUP($B201,' Fridge Tracking'!$A$3:$J$999, 8, FALSE), "")</f>
        <v/>
      </c>
      <c r="I201" s="56" t="str">
        <f t="shared" si="1"/>
        <v/>
      </c>
      <c r="J201" s="59"/>
      <c r="K201" s="57" t="str">
        <f>IFERROR(VLOOKUP($J201,'Router Collection'!B199:M1196, 10, FALSE), "")</f>
        <v/>
      </c>
      <c r="L201" s="57" t="str">
        <f>IFERROR(VLOOKUP($J201,'Router Tracking'!$A$3:$H$1000, 2, FALSE), "")</f>
        <v/>
      </c>
      <c r="M201" s="57" t="str">
        <f>IFERROR(VLOOKUP($J201,'Router Tracking'!$A$3:$H$1000, 3, FALSE), "")</f>
        <v/>
      </c>
      <c r="N201" s="58" t="str">
        <f>IFERROR(VLOOKUP($J201,'Router Tracking'!$A$3:$H$1000, 6, FALSE), "")</f>
        <v/>
      </c>
      <c r="Q201" s="13"/>
    </row>
    <row r="202" spans="1:17">
      <c r="A202" s="38" t="str">
        <f t="shared" si="0"/>
        <v/>
      </c>
      <c r="C202" s="1" t="str">
        <f>IFERROR(VLOOKUP($B202,'Fridge Collection'!B200:L1197, 10, FALSE), "")</f>
        <v/>
      </c>
      <c r="D202" s="1" t="str">
        <f>IFERROR(VLOOKUP($B202,' Fridge Tracking'!$A$3:$J$999, 2, FALSE), "")</f>
        <v/>
      </c>
      <c r="E202" s="1" t="str">
        <f>IFERROR(VLOOKUP($B202,' Fridge Tracking'!$A$3:$J$999, 3, FALSE), "")</f>
        <v/>
      </c>
      <c r="F202" s="1" t="str">
        <f>IFERROR(VLOOKUP($B202,' Fridge Tracking'!$A$3:$J$999, 4, FALSE), "")</f>
        <v/>
      </c>
      <c r="G202" s="1" t="str">
        <f>IFERROR(VLOOKUP($B202,' Fridge Tracking'!$A$3:$J$999, 5, FALSE), "")</f>
        <v/>
      </c>
      <c r="H202" s="13" t="str">
        <f>IFERROR(VLOOKUP($B202,' Fridge Tracking'!$A$3:$J$999, 8, FALSE), "")</f>
        <v/>
      </c>
      <c r="I202" s="56" t="str">
        <f t="shared" si="1"/>
        <v/>
      </c>
      <c r="J202" s="59"/>
      <c r="K202" s="57" t="str">
        <f>IFERROR(VLOOKUP($J202,'Router Collection'!B200:M1197, 10, FALSE), "")</f>
        <v/>
      </c>
      <c r="L202" s="57" t="str">
        <f>IFERROR(VLOOKUP($J202,'Router Tracking'!$A$3:$H$1000, 2, FALSE), "")</f>
        <v/>
      </c>
      <c r="M202" s="57" t="str">
        <f>IFERROR(VLOOKUP($J202,'Router Tracking'!$A$3:$H$1000, 3, FALSE), "")</f>
        <v/>
      </c>
      <c r="N202" s="58" t="str">
        <f>IFERROR(VLOOKUP($J202,'Router Tracking'!$A$3:$H$1000, 6, FALSE), "")</f>
        <v/>
      </c>
      <c r="Q202" s="13"/>
    </row>
    <row r="203" spans="1:17">
      <c r="A203" s="38" t="str">
        <f t="shared" si="0"/>
        <v/>
      </c>
      <c r="C203" s="1" t="str">
        <f>IFERROR(VLOOKUP($B203,'Fridge Collection'!B201:L1198, 10, FALSE), "")</f>
        <v/>
      </c>
      <c r="D203" s="1" t="str">
        <f>IFERROR(VLOOKUP($B203,' Fridge Tracking'!$A$3:$J$999, 2, FALSE), "")</f>
        <v/>
      </c>
      <c r="E203" s="1" t="str">
        <f>IFERROR(VLOOKUP($B203,' Fridge Tracking'!$A$3:$J$999, 3, FALSE), "")</f>
        <v/>
      </c>
      <c r="F203" s="1" t="str">
        <f>IFERROR(VLOOKUP($B203,' Fridge Tracking'!$A$3:$J$999, 4, FALSE), "")</f>
        <v/>
      </c>
      <c r="G203" s="1" t="str">
        <f>IFERROR(VLOOKUP($B203,' Fridge Tracking'!$A$3:$J$999, 5, FALSE), "")</f>
        <v/>
      </c>
      <c r="H203" s="13" t="str">
        <f>IFERROR(VLOOKUP($B203,' Fridge Tracking'!$A$3:$J$999, 8, FALSE), "")</f>
        <v/>
      </c>
      <c r="I203" s="56" t="str">
        <f t="shared" si="1"/>
        <v/>
      </c>
      <c r="J203" s="59"/>
      <c r="K203" s="57" t="str">
        <f>IFERROR(VLOOKUP($J203,'Router Collection'!B201:M1198, 10, FALSE), "")</f>
        <v/>
      </c>
      <c r="L203" s="57" t="str">
        <f>IFERROR(VLOOKUP($J203,'Router Tracking'!$A$3:$H$1000, 2, FALSE), "")</f>
        <v/>
      </c>
      <c r="M203" s="57" t="str">
        <f>IFERROR(VLOOKUP($J203,'Router Tracking'!$A$3:$H$1000, 3, FALSE), "")</f>
        <v/>
      </c>
      <c r="N203" s="58" t="str">
        <f>IFERROR(VLOOKUP($J203,'Router Tracking'!$A$3:$H$1000, 6, FALSE), "")</f>
        <v/>
      </c>
      <c r="Q203" s="13"/>
    </row>
    <row r="204" spans="1:17">
      <c r="A204" s="38" t="str">
        <f t="shared" si="0"/>
        <v/>
      </c>
      <c r="C204" s="1" t="str">
        <f>IFERROR(VLOOKUP($B204,'Fridge Collection'!B202:L1199, 10, FALSE), "")</f>
        <v/>
      </c>
      <c r="D204" s="1" t="str">
        <f>IFERROR(VLOOKUP($B204,' Fridge Tracking'!$A$3:$J$999, 2, FALSE), "")</f>
        <v/>
      </c>
      <c r="E204" s="1" t="str">
        <f>IFERROR(VLOOKUP($B204,' Fridge Tracking'!$A$3:$J$999, 3, FALSE), "")</f>
        <v/>
      </c>
      <c r="F204" s="1" t="str">
        <f>IFERROR(VLOOKUP($B204,' Fridge Tracking'!$A$3:$J$999, 4, FALSE), "")</f>
        <v/>
      </c>
      <c r="G204" s="1" t="str">
        <f>IFERROR(VLOOKUP($B204,' Fridge Tracking'!$A$3:$J$999, 5, FALSE), "")</f>
        <v/>
      </c>
      <c r="H204" s="13" t="str">
        <f>IFERROR(VLOOKUP($B204,' Fridge Tracking'!$A$3:$J$999, 8, FALSE), "")</f>
        <v/>
      </c>
      <c r="I204" s="56" t="str">
        <f t="shared" si="1"/>
        <v/>
      </c>
      <c r="J204" s="59"/>
      <c r="K204" s="57" t="str">
        <f>IFERROR(VLOOKUP($J204,'Router Collection'!B202:M1199, 10, FALSE), "")</f>
        <v/>
      </c>
      <c r="L204" s="57" t="str">
        <f>IFERROR(VLOOKUP($J204,'Router Tracking'!$A$3:$H$1000, 2, FALSE), "")</f>
        <v/>
      </c>
      <c r="M204" s="57" t="str">
        <f>IFERROR(VLOOKUP($J204,'Router Tracking'!$A$3:$H$1000, 3, FALSE), "")</f>
        <v/>
      </c>
      <c r="N204" s="58" t="str">
        <f>IFERROR(VLOOKUP($J204,'Router Tracking'!$A$3:$H$1000, 6, FALSE), "")</f>
        <v/>
      </c>
      <c r="Q204" s="13"/>
    </row>
    <row r="205" spans="1:17">
      <c r="A205" s="38" t="str">
        <f t="shared" si="0"/>
        <v/>
      </c>
      <c r="C205" s="1" t="str">
        <f>IFERROR(VLOOKUP($B205,'Fridge Collection'!B203:L1200, 10, FALSE), "")</f>
        <v/>
      </c>
      <c r="D205" s="1" t="str">
        <f>IFERROR(VLOOKUP($B205,' Fridge Tracking'!$A$3:$J$999, 2, FALSE), "")</f>
        <v/>
      </c>
      <c r="E205" s="1" t="str">
        <f>IFERROR(VLOOKUP($B205,' Fridge Tracking'!$A$3:$J$999, 3, FALSE), "")</f>
        <v/>
      </c>
      <c r="F205" s="1" t="str">
        <f>IFERROR(VLOOKUP($B205,' Fridge Tracking'!$A$3:$J$999, 4, FALSE), "")</f>
        <v/>
      </c>
      <c r="G205" s="1" t="str">
        <f>IFERROR(VLOOKUP($B205,' Fridge Tracking'!$A$3:$J$999, 5, FALSE), "")</f>
        <v/>
      </c>
      <c r="H205" s="13" t="str">
        <f>IFERROR(VLOOKUP($B205,' Fridge Tracking'!$A$3:$J$999, 8, FALSE), "")</f>
        <v/>
      </c>
      <c r="I205" s="56" t="str">
        <f t="shared" si="1"/>
        <v/>
      </c>
      <c r="J205" s="59"/>
      <c r="K205" s="57" t="str">
        <f>IFERROR(VLOOKUP($J205,'Router Collection'!B203:M1200, 10, FALSE), "")</f>
        <v/>
      </c>
      <c r="L205" s="57" t="str">
        <f>IFERROR(VLOOKUP($J205,'Router Tracking'!$A$3:$H$1000, 2, FALSE), "")</f>
        <v/>
      </c>
      <c r="M205" s="57" t="str">
        <f>IFERROR(VLOOKUP($J205,'Router Tracking'!$A$3:$H$1000, 3, FALSE), "")</f>
        <v/>
      </c>
      <c r="N205" s="58" t="str">
        <f>IFERROR(VLOOKUP($J205,'Router Tracking'!$A$3:$H$1000, 6, FALSE), "")</f>
        <v/>
      </c>
      <c r="Q205" s="13"/>
    </row>
    <row r="206" spans="1:17">
      <c r="A206" s="38" t="str">
        <f t="shared" si="0"/>
        <v/>
      </c>
      <c r="C206" s="1" t="str">
        <f>IFERROR(VLOOKUP($B206,'Fridge Collection'!B204:L1201, 10, FALSE), "")</f>
        <v/>
      </c>
      <c r="D206" s="1" t="str">
        <f>IFERROR(VLOOKUP($B206,' Fridge Tracking'!$A$3:$J$999, 2, FALSE), "")</f>
        <v/>
      </c>
      <c r="E206" s="1" t="str">
        <f>IFERROR(VLOOKUP($B206,' Fridge Tracking'!$A$3:$J$999, 3, FALSE), "")</f>
        <v/>
      </c>
      <c r="F206" s="1" t="str">
        <f>IFERROR(VLOOKUP($B206,' Fridge Tracking'!$A$3:$J$999, 4, FALSE), "")</f>
        <v/>
      </c>
      <c r="G206" s="1" t="str">
        <f>IFERROR(VLOOKUP($B206,' Fridge Tracking'!$A$3:$J$999, 5, FALSE), "")</f>
        <v/>
      </c>
      <c r="H206" s="13" t="str">
        <f>IFERROR(VLOOKUP($B206,' Fridge Tracking'!$A$3:$J$999, 8, FALSE), "")</f>
        <v/>
      </c>
      <c r="I206" s="56" t="str">
        <f t="shared" si="1"/>
        <v/>
      </c>
      <c r="J206" s="59"/>
      <c r="K206" s="57" t="str">
        <f>IFERROR(VLOOKUP($J206,'Router Collection'!B204:M1201, 10, FALSE), "")</f>
        <v/>
      </c>
      <c r="L206" s="57" t="str">
        <f>IFERROR(VLOOKUP($J206,'Router Tracking'!$A$3:$H$1000, 2, FALSE), "")</f>
        <v/>
      </c>
      <c r="M206" s="57" t="str">
        <f>IFERROR(VLOOKUP($J206,'Router Tracking'!$A$3:$H$1000, 3, FALSE), "")</f>
        <v/>
      </c>
      <c r="N206" s="58" t="str">
        <f>IFERROR(VLOOKUP($J206,'Router Tracking'!$A$3:$H$1000, 6, FALSE), "")</f>
        <v/>
      </c>
      <c r="Q206" s="13"/>
    </row>
    <row r="207" spans="1:17">
      <c r="A207" s="38" t="str">
        <f t="shared" si="0"/>
        <v/>
      </c>
      <c r="C207" s="1" t="str">
        <f>IFERROR(VLOOKUP($B207,'Fridge Collection'!B205:L1202, 10, FALSE), "")</f>
        <v/>
      </c>
      <c r="D207" s="1" t="str">
        <f>IFERROR(VLOOKUP($B207,' Fridge Tracking'!$A$3:$J$999, 2, FALSE), "")</f>
        <v/>
      </c>
      <c r="E207" s="1" t="str">
        <f>IFERROR(VLOOKUP($B207,' Fridge Tracking'!$A$3:$J$999, 3, FALSE), "")</f>
        <v/>
      </c>
      <c r="F207" s="1" t="str">
        <f>IFERROR(VLOOKUP($B207,' Fridge Tracking'!$A$3:$J$999, 4, FALSE), "")</f>
        <v/>
      </c>
      <c r="G207" s="1" t="str">
        <f>IFERROR(VLOOKUP($B207,' Fridge Tracking'!$A$3:$J$999, 5, FALSE), "")</f>
        <v/>
      </c>
      <c r="H207" s="13" t="str">
        <f>IFERROR(VLOOKUP($B207,' Fridge Tracking'!$A$3:$J$999, 8, FALSE), "")</f>
        <v/>
      </c>
      <c r="I207" s="56" t="str">
        <f t="shared" si="1"/>
        <v/>
      </c>
      <c r="J207" s="59"/>
      <c r="K207" s="57" t="str">
        <f>IFERROR(VLOOKUP($J207,'Router Collection'!B205:M1202, 10, FALSE), "")</f>
        <v/>
      </c>
      <c r="L207" s="57" t="str">
        <f>IFERROR(VLOOKUP($J207,'Router Tracking'!$A$3:$H$1000, 2, FALSE), "")</f>
        <v/>
      </c>
      <c r="M207" s="57" t="str">
        <f>IFERROR(VLOOKUP($J207,'Router Tracking'!$A$3:$H$1000, 3, FALSE), "")</f>
        <v/>
      </c>
      <c r="N207" s="58" t="str">
        <f>IFERROR(VLOOKUP($J207,'Router Tracking'!$A$3:$H$1000, 6, FALSE), "")</f>
        <v/>
      </c>
      <c r="Q207" s="13"/>
    </row>
    <row r="208" spans="1:17">
      <c r="A208" s="38" t="str">
        <f t="shared" si="0"/>
        <v/>
      </c>
      <c r="C208" s="1" t="str">
        <f>IFERROR(VLOOKUP($B208,'Fridge Collection'!B206:L1203, 10, FALSE), "")</f>
        <v/>
      </c>
      <c r="D208" s="1" t="str">
        <f>IFERROR(VLOOKUP($B208,' Fridge Tracking'!$A$3:$J$999, 2, FALSE), "")</f>
        <v/>
      </c>
      <c r="E208" s="1" t="str">
        <f>IFERROR(VLOOKUP($B208,' Fridge Tracking'!$A$3:$J$999, 3, FALSE), "")</f>
        <v/>
      </c>
      <c r="F208" s="1" t="str">
        <f>IFERROR(VLOOKUP($B208,' Fridge Tracking'!$A$3:$J$999, 4, FALSE), "")</f>
        <v/>
      </c>
      <c r="G208" s="1" t="str">
        <f>IFERROR(VLOOKUP($B208,' Fridge Tracking'!$A$3:$J$999, 5, FALSE), "")</f>
        <v/>
      </c>
      <c r="H208" s="13" t="str">
        <f>IFERROR(VLOOKUP($B208,' Fridge Tracking'!$A$3:$J$999, 8, FALSE), "")</f>
        <v/>
      </c>
      <c r="I208" s="56" t="str">
        <f t="shared" si="1"/>
        <v/>
      </c>
      <c r="J208" s="59"/>
      <c r="K208" s="57" t="str">
        <f>IFERROR(VLOOKUP($J208,'Router Collection'!B206:M1203, 10, FALSE), "")</f>
        <v/>
      </c>
      <c r="L208" s="57" t="str">
        <f>IFERROR(VLOOKUP($J208,'Router Tracking'!$A$3:$H$1000, 2, FALSE), "")</f>
        <v/>
      </c>
      <c r="M208" s="57" t="str">
        <f>IFERROR(VLOOKUP($J208,'Router Tracking'!$A$3:$H$1000, 3, FALSE), "")</f>
        <v/>
      </c>
      <c r="N208" s="58" t="str">
        <f>IFERROR(VLOOKUP($J208,'Router Tracking'!$A$3:$H$1000, 6, FALSE), "")</f>
        <v/>
      </c>
      <c r="Q208" s="13"/>
    </row>
    <row r="209" spans="1:17">
      <c r="A209" s="38" t="str">
        <f t="shared" si="0"/>
        <v/>
      </c>
      <c r="C209" s="1" t="str">
        <f>IFERROR(VLOOKUP($B209,'Fridge Collection'!B207:L1204, 10, FALSE), "")</f>
        <v/>
      </c>
      <c r="D209" s="1" t="str">
        <f>IFERROR(VLOOKUP($B209,' Fridge Tracking'!$A$3:$J$999, 2, FALSE), "")</f>
        <v/>
      </c>
      <c r="E209" s="1" t="str">
        <f>IFERROR(VLOOKUP($B209,' Fridge Tracking'!$A$3:$J$999, 3, FALSE), "")</f>
        <v/>
      </c>
      <c r="F209" s="1" t="str">
        <f>IFERROR(VLOOKUP($B209,' Fridge Tracking'!$A$3:$J$999, 4, FALSE), "")</f>
        <v/>
      </c>
      <c r="G209" s="1" t="str">
        <f>IFERROR(VLOOKUP($B209,' Fridge Tracking'!$A$3:$J$999, 5, FALSE), "")</f>
        <v/>
      </c>
      <c r="H209" s="13" t="str">
        <f>IFERROR(VLOOKUP($B209,' Fridge Tracking'!$A$3:$J$999, 8, FALSE), "")</f>
        <v/>
      </c>
      <c r="I209" s="56" t="str">
        <f t="shared" si="1"/>
        <v/>
      </c>
      <c r="J209" s="59"/>
      <c r="K209" s="57" t="str">
        <f>IFERROR(VLOOKUP($J209,'Router Collection'!B207:M1204, 10, FALSE), "")</f>
        <v/>
      </c>
      <c r="L209" s="57" t="str">
        <f>IFERROR(VLOOKUP($J209,'Router Tracking'!$A$3:$H$1000, 2, FALSE), "")</f>
        <v/>
      </c>
      <c r="M209" s="57" t="str">
        <f>IFERROR(VLOOKUP($J209,'Router Tracking'!$A$3:$H$1000, 3, FALSE), "")</f>
        <v/>
      </c>
      <c r="N209" s="58" t="str">
        <f>IFERROR(VLOOKUP($J209,'Router Tracking'!$A$3:$H$1000, 6, FALSE), "")</f>
        <v/>
      </c>
      <c r="Q209" s="13"/>
    </row>
    <row r="210" spans="1:17">
      <c r="A210" s="38" t="str">
        <f t="shared" si="0"/>
        <v/>
      </c>
      <c r="C210" s="1" t="str">
        <f>IFERROR(VLOOKUP($B210,'Fridge Collection'!B208:L1205, 10, FALSE), "")</f>
        <v/>
      </c>
      <c r="D210" s="1" t="str">
        <f>IFERROR(VLOOKUP($B210,' Fridge Tracking'!$A$3:$J$999, 2, FALSE), "")</f>
        <v/>
      </c>
      <c r="E210" s="1" t="str">
        <f>IFERROR(VLOOKUP($B210,' Fridge Tracking'!$A$3:$J$999, 3, FALSE), "")</f>
        <v/>
      </c>
      <c r="F210" s="1" t="str">
        <f>IFERROR(VLOOKUP($B210,' Fridge Tracking'!$A$3:$J$999, 4, FALSE), "")</f>
        <v/>
      </c>
      <c r="G210" s="1" t="str">
        <f>IFERROR(VLOOKUP($B210,' Fridge Tracking'!$A$3:$J$999, 5, FALSE), "")</f>
        <v/>
      </c>
      <c r="H210" s="13" t="str">
        <f>IFERROR(VLOOKUP($B210,' Fridge Tracking'!$A$3:$J$999, 8, FALSE), "")</f>
        <v/>
      </c>
      <c r="I210" s="56" t="str">
        <f t="shared" si="1"/>
        <v/>
      </c>
      <c r="J210" s="59"/>
      <c r="K210" s="57" t="str">
        <f>IFERROR(VLOOKUP($J210,'Router Collection'!B208:M1205, 10, FALSE), "")</f>
        <v/>
      </c>
      <c r="L210" s="57" t="str">
        <f>IFERROR(VLOOKUP($J210,'Router Tracking'!$A$3:$H$1000, 2, FALSE), "")</f>
        <v/>
      </c>
      <c r="M210" s="57" t="str">
        <f>IFERROR(VLOOKUP($J210,'Router Tracking'!$A$3:$H$1000, 3, FALSE), "")</f>
        <v/>
      </c>
      <c r="N210" s="58" t="str">
        <f>IFERROR(VLOOKUP($J210,'Router Tracking'!$A$3:$H$1000, 6, FALSE), "")</f>
        <v/>
      </c>
      <c r="Q210" s="13"/>
    </row>
    <row r="211" spans="1:17">
      <c r="A211" s="38" t="str">
        <f t="shared" si="0"/>
        <v/>
      </c>
      <c r="C211" s="1" t="str">
        <f>IFERROR(VLOOKUP($B211,'Fridge Collection'!B209:L1206, 10, FALSE), "")</f>
        <v/>
      </c>
      <c r="D211" s="1" t="str">
        <f>IFERROR(VLOOKUP($B211,' Fridge Tracking'!$A$3:$J$999, 2, FALSE), "")</f>
        <v/>
      </c>
      <c r="E211" s="1" t="str">
        <f>IFERROR(VLOOKUP($B211,' Fridge Tracking'!$A$3:$J$999, 3, FALSE), "")</f>
        <v/>
      </c>
      <c r="F211" s="1" t="str">
        <f>IFERROR(VLOOKUP($B211,' Fridge Tracking'!$A$3:$J$999, 4, FALSE), "")</f>
        <v/>
      </c>
      <c r="G211" s="1" t="str">
        <f>IFERROR(VLOOKUP($B211,' Fridge Tracking'!$A$3:$J$999, 5, FALSE), "")</f>
        <v/>
      </c>
      <c r="H211" s="13" t="str">
        <f>IFERROR(VLOOKUP($B211,' Fridge Tracking'!$A$3:$J$999, 8, FALSE), "")</f>
        <v/>
      </c>
      <c r="I211" s="56" t="str">
        <f t="shared" si="1"/>
        <v/>
      </c>
      <c r="J211" s="59"/>
      <c r="K211" s="57" t="str">
        <f>IFERROR(VLOOKUP($J211,'Router Collection'!B209:M1206, 10, FALSE), "")</f>
        <v/>
      </c>
      <c r="L211" s="57" t="str">
        <f>IFERROR(VLOOKUP($J211,'Router Tracking'!$A$3:$H$1000, 2, FALSE), "")</f>
        <v/>
      </c>
      <c r="M211" s="57" t="str">
        <f>IFERROR(VLOOKUP($J211,'Router Tracking'!$A$3:$H$1000, 3, FALSE), "")</f>
        <v/>
      </c>
      <c r="N211" s="58" t="str">
        <f>IFERROR(VLOOKUP($J211,'Router Tracking'!$A$3:$H$1000, 6, FALSE), "")</f>
        <v/>
      </c>
      <c r="Q211" s="13"/>
    </row>
    <row r="212" spans="1:17">
      <c r="A212" s="38" t="str">
        <f t="shared" si="0"/>
        <v/>
      </c>
      <c r="C212" s="1" t="str">
        <f>IFERROR(VLOOKUP($B212,'Fridge Collection'!B210:L1207, 10, FALSE), "")</f>
        <v/>
      </c>
      <c r="D212" s="1" t="str">
        <f>IFERROR(VLOOKUP($B212,' Fridge Tracking'!$A$3:$J$999, 2, FALSE), "")</f>
        <v/>
      </c>
      <c r="E212" s="1" t="str">
        <f>IFERROR(VLOOKUP($B212,' Fridge Tracking'!$A$3:$J$999, 3, FALSE), "")</f>
        <v/>
      </c>
      <c r="F212" s="1" t="str">
        <f>IFERROR(VLOOKUP($B212,' Fridge Tracking'!$A$3:$J$999, 4, FALSE), "")</f>
        <v/>
      </c>
      <c r="G212" s="1" t="str">
        <f>IFERROR(VLOOKUP($B212,' Fridge Tracking'!$A$3:$J$999, 5, FALSE), "")</f>
        <v/>
      </c>
      <c r="H212" s="13" t="str">
        <f>IFERROR(VLOOKUP($B212,' Fridge Tracking'!$A$3:$J$999, 8, FALSE), "")</f>
        <v/>
      </c>
      <c r="I212" s="56" t="str">
        <f t="shared" si="1"/>
        <v/>
      </c>
      <c r="J212" s="59"/>
      <c r="K212" s="57" t="str">
        <f>IFERROR(VLOOKUP($J212,'Router Collection'!B210:M1207, 10, FALSE), "")</f>
        <v/>
      </c>
      <c r="L212" s="57" t="str">
        <f>IFERROR(VLOOKUP($J212,'Router Tracking'!$A$3:$H$1000, 2, FALSE), "")</f>
        <v/>
      </c>
      <c r="M212" s="57" t="str">
        <f>IFERROR(VLOOKUP($J212,'Router Tracking'!$A$3:$H$1000, 3, FALSE), "")</f>
        <v/>
      </c>
      <c r="N212" s="58" t="str">
        <f>IFERROR(VLOOKUP($J212,'Router Tracking'!$A$3:$H$1000, 6, FALSE), "")</f>
        <v/>
      </c>
      <c r="Q212" s="13"/>
    </row>
    <row r="213" spans="1:17">
      <c r="A213" s="38" t="str">
        <f t="shared" si="0"/>
        <v/>
      </c>
      <c r="C213" s="1" t="str">
        <f>IFERROR(VLOOKUP($B213,'Fridge Collection'!B211:L1208, 10, FALSE), "")</f>
        <v/>
      </c>
      <c r="D213" s="1" t="str">
        <f>IFERROR(VLOOKUP($B213,' Fridge Tracking'!$A$3:$J$999, 2, FALSE), "")</f>
        <v/>
      </c>
      <c r="E213" s="1" t="str">
        <f>IFERROR(VLOOKUP($B213,' Fridge Tracking'!$A$3:$J$999, 3, FALSE), "")</f>
        <v/>
      </c>
      <c r="F213" s="1" t="str">
        <f>IFERROR(VLOOKUP($B213,' Fridge Tracking'!$A$3:$J$999, 4, FALSE), "")</f>
        <v/>
      </c>
      <c r="G213" s="1" t="str">
        <f>IFERROR(VLOOKUP($B213,' Fridge Tracking'!$A$3:$J$999, 5, FALSE), "")</f>
        <v/>
      </c>
      <c r="H213" s="13" t="str">
        <f>IFERROR(VLOOKUP($B213,' Fridge Tracking'!$A$3:$J$999, 8, FALSE), "")</f>
        <v/>
      </c>
      <c r="I213" s="56" t="str">
        <f t="shared" si="1"/>
        <v/>
      </c>
      <c r="J213" s="59"/>
      <c r="K213" s="57" t="str">
        <f>IFERROR(VLOOKUP($J213,'Router Collection'!B211:M1208, 10, FALSE), "")</f>
        <v/>
      </c>
      <c r="L213" s="57" t="str">
        <f>IFERROR(VLOOKUP($J213,'Router Tracking'!$A$3:$H$1000, 2, FALSE), "")</f>
        <v/>
      </c>
      <c r="M213" s="57" t="str">
        <f>IFERROR(VLOOKUP($J213,'Router Tracking'!$A$3:$H$1000, 3, FALSE), "")</f>
        <v/>
      </c>
      <c r="N213" s="58" t="str">
        <f>IFERROR(VLOOKUP($J213,'Router Tracking'!$A$3:$H$1000, 6, FALSE), "")</f>
        <v/>
      </c>
      <c r="Q213" s="13"/>
    </row>
    <row r="214" spans="1:17">
      <c r="A214" s="38" t="str">
        <f t="shared" si="0"/>
        <v/>
      </c>
      <c r="C214" s="1" t="str">
        <f>IFERROR(VLOOKUP($B214,'Fridge Collection'!B212:L1209, 10, FALSE), "")</f>
        <v/>
      </c>
      <c r="D214" s="1" t="str">
        <f>IFERROR(VLOOKUP($B214,' Fridge Tracking'!$A$3:$J$999, 2, FALSE), "")</f>
        <v/>
      </c>
      <c r="E214" s="1" t="str">
        <f>IFERROR(VLOOKUP($B214,' Fridge Tracking'!$A$3:$J$999, 3, FALSE), "")</f>
        <v/>
      </c>
      <c r="F214" s="1" t="str">
        <f>IFERROR(VLOOKUP($B214,' Fridge Tracking'!$A$3:$J$999, 4, FALSE), "")</f>
        <v/>
      </c>
      <c r="G214" s="1" t="str">
        <f>IFERROR(VLOOKUP($B214,' Fridge Tracking'!$A$3:$J$999, 5, FALSE), "")</f>
        <v/>
      </c>
      <c r="H214" s="13" t="str">
        <f>IFERROR(VLOOKUP($B214,' Fridge Tracking'!$A$3:$J$999, 8, FALSE), "")</f>
        <v/>
      </c>
      <c r="I214" s="56" t="str">
        <f t="shared" si="1"/>
        <v/>
      </c>
      <c r="J214" s="59"/>
      <c r="K214" s="57" t="str">
        <f>IFERROR(VLOOKUP($J214,'Router Collection'!B212:M1209, 10, FALSE), "")</f>
        <v/>
      </c>
      <c r="L214" s="57" t="str">
        <f>IFERROR(VLOOKUP($J214,'Router Tracking'!$A$3:$H$1000, 2, FALSE), "")</f>
        <v/>
      </c>
      <c r="M214" s="57" t="str">
        <f>IFERROR(VLOOKUP($J214,'Router Tracking'!$A$3:$H$1000, 3, FALSE), "")</f>
        <v/>
      </c>
      <c r="N214" s="58" t="str">
        <f>IFERROR(VLOOKUP($J214,'Router Tracking'!$A$3:$H$1000, 6, FALSE), "")</f>
        <v/>
      </c>
      <c r="Q214" s="13"/>
    </row>
    <row r="215" spans="1:17">
      <c r="A215" s="38" t="str">
        <f t="shared" si="0"/>
        <v/>
      </c>
      <c r="C215" s="1" t="str">
        <f>IFERROR(VLOOKUP($B215,'Fridge Collection'!B213:L1210, 10, FALSE), "")</f>
        <v/>
      </c>
      <c r="D215" s="1" t="str">
        <f>IFERROR(VLOOKUP($B215,' Fridge Tracking'!$A$3:$J$999, 2, FALSE), "")</f>
        <v/>
      </c>
      <c r="E215" s="1" t="str">
        <f>IFERROR(VLOOKUP($B215,' Fridge Tracking'!$A$3:$J$999, 3, FALSE), "")</f>
        <v/>
      </c>
      <c r="F215" s="1" t="str">
        <f>IFERROR(VLOOKUP($B215,' Fridge Tracking'!$A$3:$J$999, 4, FALSE), "")</f>
        <v/>
      </c>
      <c r="G215" s="1" t="str">
        <f>IFERROR(VLOOKUP($B215,' Fridge Tracking'!$A$3:$J$999, 5, FALSE), "")</f>
        <v/>
      </c>
      <c r="H215" s="13" t="str">
        <f>IFERROR(VLOOKUP($B215,' Fridge Tracking'!$A$3:$J$999, 8, FALSE), "")</f>
        <v/>
      </c>
      <c r="I215" s="56" t="str">
        <f t="shared" si="1"/>
        <v/>
      </c>
      <c r="J215" s="59"/>
      <c r="K215" s="57" t="str">
        <f>IFERROR(VLOOKUP($J215,'Router Collection'!B213:M1210, 10, FALSE), "")</f>
        <v/>
      </c>
      <c r="L215" s="57" t="str">
        <f>IFERROR(VLOOKUP($J215,'Router Tracking'!$A$3:$H$1000, 2, FALSE), "")</f>
        <v/>
      </c>
      <c r="M215" s="57" t="str">
        <f>IFERROR(VLOOKUP($J215,'Router Tracking'!$A$3:$H$1000, 3, FALSE), "")</f>
        <v/>
      </c>
      <c r="N215" s="58" t="str">
        <f>IFERROR(VLOOKUP($J215,'Router Tracking'!$A$3:$H$1000, 6, FALSE), "")</f>
        <v/>
      </c>
      <c r="Q215" s="13"/>
    </row>
    <row r="216" spans="1:17">
      <c r="A216" s="38" t="str">
        <f t="shared" si="0"/>
        <v/>
      </c>
      <c r="C216" s="1" t="str">
        <f>IFERROR(VLOOKUP($B216,'Fridge Collection'!B214:L1211, 10, FALSE), "")</f>
        <v/>
      </c>
      <c r="D216" s="1" t="str">
        <f>IFERROR(VLOOKUP($B216,' Fridge Tracking'!$A$3:$J$999, 2, FALSE), "")</f>
        <v/>
      </c>
      <c r="E216" s="1" t="str">
        <f>IFERROR(VLOOKUP($B216,' Fridge Tracking'!$A$3:$J$999, 3, FALSE), "")</f>
        <v/>
      </c>
      <c r="F216" s="1" t="str">
        <f>IFERROR(VLOOKUP($B216,' Fridge Tracking'!$A$3:$J$999, 4, FALSE), "")</f>
        <v/>
      </c>
      <c r="G216" s="1" t="str">
        <f>IFERROR(VLOOKUP($B216,' Fridge Tracking'!$A$3:$J$999, 5, FALSE), "")</f>
        <v/>
      </c>
      <c r="H216" s="13" t="str">
        <f>IFERROR(VLOOKUP($B216,' Fridge Tracking'!$A$3:$J$999, 8, FALSE), "")</f>
        <v/>
      </c>
      <c r="I216" s="56" t="str">
        <f t="shared" si="1"/>
        <v/>
      </c>
      <c r="J216" s="59"/>
      <c r="K216" s="57" t="str">
        <f>IFERROR(VLOOKUP($J216,'Router Collection'!B214:M1211, 10, FALSE), "")</f>
        <v/>
      </c>
      <c r="L216" s="57" t="str">
        <f>IFERROR(VLOOKUP($J216,'Router Tracking'!$A$3:$H$1000, 2, FALSE), "")</f>
        <v/>
      </c>
      <c r="M216" s="57" t="str">
        <f>IFERROR(VLOOKUP($J216,'Router Tracking'!$A$3:$H$1000, 3, FALSE), "")</f>
        <v/>
      </c>
      <c r="N216" s="58" t="str">
        <f>IFERROR(VLOOKUP($J216,'Router Tracking'!$A$3:$H$1000, 6, FALSE), "")</f>
        <v/>
      </c>
      <c r="Q216" s="13"/>
    </row>
    <row r="217" spans="1:17">
      <c r="A217" s="38" t="str">
        <f t="shared" si="0"/>
        <v/>
      </c>
      <c r="C217" s="1" t="str">
        <f>IFERROR(VLOOKUP($B217,'Fridge Collection'!B215:L1212, 10, FALSE), "")</f>
        <v/>
      </c>
      <c r="D217" s="1" t="str">
        <f>IFERROR(VLOOKUP($B217,' Fridge Tracking'!$A$3:$J$999, 2, FALSE), "")</f>
        <v/>
      </c>
      <c r="E217" s="1" t="str">
        <f>IFERROR(VLOOKUP($B217,' Fridge Tracking'!$A$3:$J$999, 3, FALSE), "")</f>
        <v/>
      </c>
      <c r="F217" s="1" t="str">
        <f>IFERROR(VLOOKUP($B217,' Fridge Tracking'!$A$3:$J$999, 4, FALSE), "")</f>
        <v/>
      </c>
      <c r="G217" s="1" t="str">
        <f>IFERROR(VLOOKUP($B217,' Fridge Tracking'!$A$3:$J$999, 5, FALSE), "")</f>
        <v/>
      </c>
      <c r="H217" s="13" t="str">
        <f>IFERROR(VLOOKUP($B217,' Fridge Tracking'!$A$3:$J$999, 8, FALSE), "")</f>
        <v/>
      </c>
      <c r="I217" s="56" t="str">
        <f t="shared" si="1"/>
        <v/>
      </c>
      <c r="J217" s="59"/>
      <c r="K217" s="57" t="str">
        <f>IFERROR(VLOOKUP($J217,'Router Collection'!B215:M1212, 10, FALSE), "")</f>
        <v/>
      </c>
      <c r="L217" s="57" t="str">
        <f>IFERROR(VLOOKUP($J217,'Router Tracking'!$A$3:$H$1000, 2, FALSE), "")</f>
        <v/>
      </c>
      <c r="M217" s="57" t="str">
        <f>IFERROR(VLOOKUP($J217,'Router Tracking'!$A$3:$H$1000, 3, FALSE), "")</f>
        <v/>
      </c>
      <c r="N217" s="58" t="str">
        <f>IFERROR(VLOOKUP($J217,'Router Tracking'!$A$3:$H$1000, 6, FALSE), "")</f>
        <v/>
      </c>
      <c r="Q217" s="13"/>
    </row>
    <row r="218" spans="1:17">
      <c r="A218" s="38" t="str">
        <f t="shared" si="0"/>
        <v/>
      </c>
      <c r="C218" s="1" t="str">
        <f>IFERROR(VLOOKUP($B218,'Fridge Collection'!B216:L1213, 10, FALSE), "")</f>
        <v/>
      </c>
      <c r="D218" s="1" t="str">
        <f>IFERROR(VLOOKUP($B218,' Fridge Tracking'!$A$3:$J$999, 2, FALSE), "")</f>
        <v/>
      </c>
      <c r="E218" s="1" t="str">
        <f>IFERROR(VLOOKUP($B218,' Fridge Tracking'!$A$3:$J$999, 3, FALSE), "")</f>
        <v/>
      </c>
      <c r="F218" s="1" t="str">
        <f>IFERROR(VLOOKUP($B218,' Fridge Tracking'!$A$3:$J$999, 4, FALSE), "")</f>
        <v/>
      </c>
      <c r="G218" s="1" t="str">
        <f>IFERROR(VLOOKUP($B218,' Fridge Tracking'!$A$3:$J$999, 5, FALSE), "")</f>
        <v/>
      </c>
      <c r="H218" s="13" t="str">
        <f>IFERROR(VLOOKUP($B218,' Fridge Tracking'!$A$3:$J$999, 8, FALSE), "")</f>
        <v/>
      </c>
      <c r="I218" s="56" t="str">
        <f t="shared" si="1"/>
        <v/>
      </c>
      <c r="J218" s="59"/>
      <c r="K218" s="57" t="str">
        <f>IFERROR(VLOOKUP($J218,'Router Collection'!B216:M1213, 10, FALSE), "")</f>
        <v/>
      </c>
      <c r="L218" s="57" t="str">
        <f>IFERROR(VLOOKUP($J218,'Router Tracking'!$A$3:$H$1000, 2, FALSE), "")</f>
        <v/>
      </c>
      <c r="M218" s="57" t="str">
        <f>IFERROR(VLOOKUP($J218,'Router Tracking'!$A$3:$H$1000, 3, FALSE), "")</f>
        <v/>
      </c>
      <c r="N218" s="58" t="str">
        <f>IFERROR(VLOOKUP($J218,'Router Tracking'!$A$3:$H$1000, 6, FALSE), "")</f>
        <v/>
      </c>
      <c r="Q218" s="13"/>
    </row>
    <row r="219" spans="1:17">
      <c r="A219" s="38" t="str">
        <f t="shared" si="0"/>
        <v/>
      </c>
      <c r="C219" s="1" t="str">
        <f>IFERROR(VLOOKUP($B219,'Fridge Collection'!B217:L1214, 10, FALSE), "")</f>
        <v/>
      </c>
      <c r="D219" s="1" t="str">
        <f>IFERROR(VLOOKUP($B219,' Fridge Tracking'!$A$3:$J$999, 2, FALSE), "")</f>
        <v/>
      </c>
      <c r="E219" s="1" t="str">
        <f>IFERROR(VLOOKUP($B219,' Fridge Tracking'!$A$3:$J$999, 3, FALSE), "")</f>
        <v/>
      </c>
      <c r="F219" s="1" t="str">
        <f>IFERROR(VLOOKUP($B219,' Fridge Tracking'!$A$3:$J$999, 4, FALSE), "")</f>
        <v/>
      </c>
      <c r="G219" s="1" t="str">
        <f>IFERROR(VLOOKUP($B219,' Fridge Tracking'!$A$3:$J$999, 5, FALSE), "")</f>
        <v/>
      </c>
      <c r="H219" s="13" t="str">
        <f>IFERROR(VLOOKUP($B219,' Fridge Tracking'!$A$3:$J$999, 8, FALSE), "")</f>
        <v/>
      </c>
      <c r="I219" s="56" t="str">
        <f t="shared" si="1"/>
        <v/>
      </c>
      <c r="J219" s="59"/>
      <c r="K219" s="57" t="str">
        <f>IFERROR(VLOOKUP($J219,'Router Collection'!B217:M1214, 10, FALSE), "")</f>
        <v/>
      </c>
      <c r="L219" s="57" t="str">
        <f>IFERROR(VLOOKUP($J219,'Router Tracking'!$A$3:$H$1000, 2, FALSE), "")</f>
        <v/>
      </c>
      <c r="M219" s="57" t="str">
        <f>IFERROR(VLOOKUP($J219,'Router Tracking'!$A$3:$H$1000, 3, FALSE), "")</f>
        <v/>
      </c>
      <c r="N219" s="58" t="str">
        <f>IFERROR(VLOOKUP($J219,'Router Tracking'!$A$3:$H$1000, 6, FALSE), "")</f>
        <v/>
      </c>
      <c r="Q219" s="13"/>
    </row>
    <row r="220" spans="1:17">
      <c r="A220" s="38" t="str">
        <f t="shared" si="0"/>
        <v/>
      </c>
      <c r="C220" s="1" t="str">
        <f>IFERROR(VLOOKUP($B220,'Fridge Collection'!B218:L1215, 10, FALSE), "")</f>
        <v/>
      </c>
      <c r="D220" s="1" t="str">
        <f>IFERROR(VLOOKUP($B220,' Fridge Tracking'!$A$3:$J$999, 2, FALSE), "")</f>
        <v/>
      </c>
      <c r="E220" s="1" t="str">
        <f>IFERROR(VLOOKUP($B220,' Fridge Tracking'!$A$3:$J$999, 3, FALSE), "")</f>
        <v/>
      </c>
      <c r="F220" s="1" t="str">
        <f>IFERROR(VLOOKUP($B220,' Fridge Tracking'!$A$3:$J$999, 4, FALSE), "")</f>
        <v/>
      </c>
      <c r="G220" s="1" t="str">
        <f>IFERROR(VLOOKUP($B220,' Fridge Tracking'!$A$3:$J$999, 5, FALSE), "")</f>
        <v/>
      </c>
      <c r="H220" s="13" t="str">
        <f>IFERROR(VLOOKUP($B220,' Fridge Tracking'!$A$3:$J$999, 8, FALSE), "")</f>
        <v/>
      </c>
      <c r="I220" s="56" t="str">
        <f t="shared" si="1"/>
        <v/>
      </c>
      <c r="J220" s="59"/>
      <c r="K220" s="57" t="str">
        <f>IFERROR(VLOOKUP($J220,'Router Collection'!B218:M1215, 10, FALSE), "")</f>
        <v/>
      </c>
      <c r="L220" s="57" t="str">
        <f>IFERROR(VLOOKUP($J220,'Router Tracking'!$A$3:$H$1000, 2, FALSE), "")</f>
        <v/>
      </c>
      <c r="M220" s="57" t="str">
        <f>IFERROR(VLOOKUP($J220,'Router Tracking'!$A$3:$H$1000, 3, FALSE), "")</f>
        <v/>
      </c>
      <c r="N220" s="58" t="str">
        <f>IFERROR(VLOOKUP($J220,'Router Tracking'!$A$3:$H$1000, 6, FALSE), "")</f>
        <v/>
      </c>
      <c r="Q220" s="13"/>
    </row>
    <row r="221" spans="1:17">
      <c r="A221" s="38" t="str">
        <f t="shared" si="0"/>
        <v/>
      </c>
      <c r="C221" s="1" t="str">
        <f>IFERROR(VLOOKUP($B221,'Fridge Collection'!B219:L1216, 10, FALSE), "")</f>
        <v/>
      </c>
      <c r="D221" s="1" t="str">
        <f>IFERROR(VLOOKUP($B221,' Fridge Tracking'!$A$3:$J$999, 2, FALSE), "")</f>
        <v/>
      </c>
      <c r="E221" s="1" t="str">
        <f>IFERROR(VLOOKUP($B221,' Fridge Tracking'!$A$3:$J$999, 3, FALSE), "")</f>
        <v/>
      </c>
      <c r="F221" s="1" t="str">
        <f>IFERROR(VLOOKUP($B221,' Fridge Tracking'!$A$3:$J$999, 4, FALSE), "")</f>
        <v/>
      </c>
      <c r="G221" s="1" t="str">
        <f>IFERROR(VLOOKUP($B221,' Fridge Tracking'!$A$3:$J$999, 5, FALSE), "")</f>
        <v/>
      </c>
      <c r="H221" s="13" t="str">
        <f>IFERROR(VLOOKUP($B221,' Fridge Tracking'!$A$3:$J$999, 8, FALSE), "")</f>
        <v/>
      </c>
      <c r="I221" s="56" t="str">
        <f t="shared" si="1"/>
        <v/>
      </c>
      <c r="J221" s="59"/>
      <c r="K221" s="57" t="str">
        <f>IFERROR(VLOOKUP($J221,'Router Collection'!B219:M1216, 10, FALSE), "")</f>
        <v/>
      </c>
      <c r="L221" s="57" t="str">
        <f>IFERROR(VLOOKUP($J221,'Router Tracking'!$A$3:$H$1000, 2, FALSE), "")</f>
        <v/>
      </c>
      <c r="M221" s="57" t="str">
        <f>IFERROR(VLOOKUP($J221,'Router Tracking'!$A$3:$H$1000, 3, FALSE), "")</f>
        <v/>
      </c>
      <c r="N221" s="58" t="str">
        <f>IFERROR(VLOOKUP($J221,'Router Tracking'!$A$3:$H$1000, 6, FALSE), "")</f>
        <v/>
      </c>
      <c r="Q221" s="13"/>
    </row>
    <row r="222" spans="1:17">
      <c r="A222" s="38" t="str">
        <f t="shared" si="0"/>
        <v/>
      </c>
      <c r="C222" s="1" t="str">
        <f>IFERROR(VLOOKUP($B222,'Fridge Collection'!B220:L1217, 10, FALSE), "")</f>
        <v/>
      </c>
      <c r="D222" s="1" t="str">
        <f>IFERROR(VLOOKUP($B222,' Fridge Tracking'!$A$3:$J$999, 2, FALSE), "")</f>
        <v/>
      </c>
      <c r="E222" s="1" t="str">
        <f>IFERROR(VLOOKUP($B222,' Fridge Tracking'!$A$3:$J$999, 3, FALSE), "")</f>
        <v/>
      </c>
      <c r="F222" s="1" t="str">
        <f>IFERROR(VLOOKUP($B222,' Fridge Tracking'!$A$3:$J$999, 4, FALSE), "")</f>
        <v/>
      </c>
      <c r="G222" s="1" t="str">
        <f>IFERROR(VLOOKUP($B222,' Fridge Tracking'!$A$3:$J$999, 5, FALSE), "")</f>
        <v/>
      </c>
      <c r="H222" s="13" t="str">
        <f>IFERROR(VLOOKUP($B222,' Fridge Tracking'!$A$3:$J$999, 8, FALSE), "")</f>
        <v/>
      </c>
      <c r="I222" s="56" t="str">
        <f t="shared" si="1"/>
        <v/>
      </c>
      <c r="J222" s="59"/>
      <c r="K222" s="57" t="str">
        <f>IFERROR(VLOOKUP($J222,'Router Collection'!B220:M1217, 10, FALSE), "")</f>
        <v/>
      </c>
      <c r="L222" s="57" t="str">
        <f>IFERROR(VLOOKUP($J222,'Router Tracking'!$A$3:$H$1000, 2, FALSE), "")</f>
        <v/>
      </c>
      <c r="M222" s="57" t="str">
        <f>IFERROR(VLOOKUP($J222,'Router Tracking'!$A$3:$H$1000, 3, FALSE), "")</f>
        <v/>
      </c>
      <c r="N222" s="58" t="str">
        <f>IFERROR(VLOOKUP($J222,'Router Tracking'!$A$3:$H$1000, 6, FALSE), "")</f>
        <v/>
      </c>
      <c r="Q222" s="13"/>
    </row>
    <row r="223" spans="1:17">
      <c r="A223" s="38" t="str">
        <f t="shared" si="0"/>
        <v/>
      </c>
      <c r="C223" s="1" t="str">
        <f>IFERROR(VLOOKUP($B223,'Fridge Collection'!B221:L1218, 10, FALSE), "")</f>
        <v/>
      </c>
      <c r="D223" s="1" t="str">
        <f>IFERROR(VLOOKUP($B223,' Fridge Tracking'!$A$3:$J$999, 2, FALSE), "")</f>
        <v/>
      </c>
      <c r="E223" s="1" t="str">
        <f>IFERROR(VLOOKUP($B223,' Fridge Tracking'!$A$3:$J$999, 3, FALSE), "")</f>
        <v/>
      </c>
      <c r="F223" s="1" t="str">
        <f>IFERROR(VLOOKUP($B223,' Fridge Tracking'!$A$3:$J$999, 4, FALSE), "")</f>
        <v/>
      </c>
      <c r="G223" s="1" t="str">
        <f>IFERROR(VLOOKUP($B223,' Fridge Tracking'!$A$3:$J$999, 5, FALSE), "")</f>
        <v/>
      </c>
      <c r="H223" s="13" t="str">
        <f>IFERROR(VLOOKUP($B223,' Fridge Tracking'!$A$3:$J$999, 8, FALSE), "")</f>
        <v/>
      </c>
      <c r="I223" s="56" t="str">
        <f t="shared" si="1"/>
        <v/>
      </c>
      <c r="J223" s="59"/>
      <c r="K223" s="57" t="str">
        <f>IFERROR(VLOOKUP($J223,'Router Collection'!B221:M1218, 10, FALSE), "")</f>
        <v/>
      </c>
      <c r="L223" s="57" t="str">
        <f>IFERROR(VLOOKUP($J223,'Router Tracking'!$A$3:$H$1000, 2, FALSE), "")</f>
        <v/>
      </c>
      <c r="M223" s="57" t="str">
        <f>IFERROR(VLOOKUP($J223,'Router Tracking'!$A$3:$H$1000, 3, FALSE), "")</f>
        <v/>
      </c>
      <c r="N223" s="58" t="str">
        <f>IFERROR(VLOOKUP($J223,'Router Tracking'!$A$3:$H$1000, 6, FALSE), "")</f>
        <v/>
      </c>
      <c r="Q223" s="13"/>
    </row>
    <row r="224" spans="1:17">
      <c r="A224" s="38" t="str">
        <f t="shared" si="0"/>
        <v/>
      </c>
      <c r="C224" s="1" t="str">
        <f>IFERROR(VLOOKUP($B224,'Fridge Collection'!B222:L1219, 10, FALSE), "")</f>
        <v/>
      </c>
      <c r="D224" s="1" t="str">
        <f>IFERROR(VLOOKUP($B224,' Fridge Tracking'!$A$3:$J$999, 2, FALSE), "")</f>
        <v/>
      </c>
      <c r="E224" s="1" t="str">
        <f>IFERROR(VLOOKUP($B224,' Fridge Tracking'!$A$3:$J$999, 3, FALSE), "")</f>
        <v/>
      </c>
      <c r="F224" s="1" t="str">
        <f>IFERROR(VLOOKUP($B224,' Fridge Tracking'!$A$3:$J$999, 4, FALSE), "")</f>
        <v/>
      </c>
      <c r="G224" s="1" t="str">
        <f>IFERROR(VLOOKUP($B224,' Fridge Tracking'!$A$3:$J$999, 5, FALSE), "")</f>
        <v/>
      </c>
      <c r="H224" s="13" t="str">
        <f>IFERROR(VLOOKUP($B224,' Fridge Tracking'!$A$3:$J$999, 8, FALSE), "")</f>
        <v/>
      </c>
      <c r="I224" s="56" t="str">
        <f t="shared" si="1"/>
        <v/>
      </c>
      <c r="J224" s="59"/>
      <c r="K224" s="57" t="str">
        <f>IFERROR(VLOOKUP($J224,'Router Collection'!B222:M1219, 10, FALSE), "")</f>
        <v/>
      </c>
      <c r="L224" s="57" t="str">
        <f>IFERROR(VLOOKUP($J224,'Router Tracking'!$A$3:$H$1000, 2, FALSE), "")</f>
        <v/>
      </c>
      <c r="M224" s="57" t="str">
        <f>IFERROR(VLOOKUP($J224,'Router Tracking'!$A$3:$H$1000, 3, FALSE), "")</f>
        <v/>
      </c>
      <c r="N224" s="58" t="str">
        <f>IFERROR(VLOOKUP($J224,'Router Tracking'!$A$3:$H$1000, 6, FALSE), "")</f>
        <v/>
      </c>
      <c r="Q224" s="13"/>
    </row>
    <row r="225" spans="1:17">
      <c r="A225" s="38" t="str">
        <f t="shared" si="0"/>
        <v/>
      </c>
      <c r="C225" s="1" t="str">
        <f>IFERROR(VLOOKUP($B225,'Fridge Collection'!B223:L1220, 10, FALSE), "")</f>
        <v/>
      </c>
      <c r="D225" s="1" t="str">
        <f>IFERROR(VLOOKUP($B225,' Fridge Tracking'!$A$3:$J$999, 2, FALSE), "")</f>
        <v/>
      </c>
      <c r="E225" s="1" t="str">
        <f>IFERROR(VLOOKUP($B225,' Fridge Tracking'!$A$3:$J$999, 3, FALSE), "")</f>
        <v/>
      </c>
      <c r="F225" s="1" t="str">
        <f>IFERROR(VLOOKUP($B225,' Fridge Tracking'!$A$3:$J$999, 4, FALSE), "")</f>
        <v/>
      </c>
      <c r="G225" s="1" t="str">
        <f>IFERROR(VLOOKUP($B225,' Fridge Tracking'!$A$3:$J$999, 5, FALSE), "")</f>
        <v/>
      </c>
      <c r="H225" s="13" t="str">
        <f>IFERROR(VLOOKUP($B225,' Fridge Tracking'!$A$3:$J$999, 8, FALSE), "")</f>
        <v/>
      </c>
      <c r="I225" s="56" t="str">
        <f t="shared" si="1"/>
        <v/>
      </c>
      <c r="J225" s="59"/>
      <c r="K225" s="57" t="str">
        <f>IFERROR(VLOOKUP($J225,'Router Collection'!B223:M1220, 10, FALSE), "")</f>
        <v/>
      </c>
      <c r="L225" s="57" t="str">
        <f>IFERROR(VLOOKUP($J225,'Router Tracking'!$A$3:$H$1000, 2, FALSE), "")</f>
        <v/>
      </c>
      <c r="M225" s="57" t="str">
        <f>IFERROR(VLOOKUP($J225,'Router Tracking'!$A$3:$H$1000, 3, FALSE), "")</f>
        <v/>
      </c>
      <c r="N225" s="58" t="str">
        <f>IFERROR(VLOOKUP($J225,'Router Tracking'!$A$3:$H$1000, 6, FALSE), "")</f>
        <v/>
      </c>
      <c r="Q225" s="13"/>
    </row>
    <row r="226" spans="1:17">
      <c r="A226" s="38" t="str">
        <f t="shared" si="0"/>
        <v/>
      </c>
      <c r="C226" s="1" t="str">
        <f>IFERROR(VLOOKUP($B226,'Fridge Collection'!B224:L1221, 10, FALSE), "")</f>
        <v/>
      </c>
      <c r="D226" s="1" t="str">
        <f>IFERROR(VLOOKUP($B226,' Fridge Tracking'!$A$3:$J$999, 2, FALSE), "")</f>
        <v/>
      </c>
      <c r="E226" s="1" t="str">
        <f>IFERROR(VLOOKUP($B226,' Fridge Tracking'!$A$3:$J$999, 3, FALSE), "")</f>
        <v/>
      </c>
      <c r="F226" s="1" t="str">
        <f>IFERROR(VLOOKUP($B226,' Fridge Tracking'!$A$3:$J$999, 4, FALSE), "")</f>
        <v/>
      </c>
      <c r="G226" s="1" t="str">
        <f>IFERROR(VLOOKUP($B226,' Fridge Tracking'!$A$3:$J$999, 5, FALSE), "")</f>
        <v/>
      </c>
      <c r="H226" s="13" t="str">
        <f>IFERROR(VLOOKUP($B226,' Fridge Tracking'!$A$3:$J$999, 8, FALSE), "")</f>
        <v/>
      </c>
      <c r="I226" s="56" t="str">
        <f t="shared" si="1"/>
        <v/>
      </c>
      <c r="J226" s="59"/>
      <c r="K226" s="57" t="str">
        <f>IFERROR(VLOOKUP($J226,'Router Collection'!B224:M1221, 10, FALSE), "")</f>
        <v/>
      </c>
      <c r="L226" s="57" t="str">
        <f>IFERROR(VLOOKUP($J226,'Router Tracking'!$A$3:$H$1000, 2, FALSE), "")</f>
        <v/>
      </c>
      <c r="M226" s="57" t="str">
        <f>IFERROR(VLOOKUP($J226,'Router Tracking'!$A$3:$H$1000, 3, FALSE), "")</f>
        <v/>
      </c>
      <c r="N226" s="58" t="str">
        <f>IFERROR(VLOOKUP($J226,'Router Tracking'!$A$3:$H$1000, 6, FALSE), "")</f>
        <v/>
      </c>
      <c r="Q226" s="13"/>
    </row>
    <row r="227" spans="1:17">
      <c r="A227" s="38" t="str">
        <f t="shared" si="0"/>
        <v/>
      </c>
      <c r="C227" s="1" t="str">
        <f>IFERROR(VLOOKUP($B227,'Fridge Collection'!B225:L1222, 10, FALSE), "")</f>
        <v/>
      </c>
      <c r="D227" s="1" t="str">
        <f>IFERROR(VLOOKUP($B227,' Fridge Tracking'!$A$3:$J$999, 2, FALSE), "")</f>
        <v/>
      </c>
      <c r="E227" s="1" t="str">
        <f>IFERROR(VLOOKUP($B227,' Fridge Tracking'!$A$3:$J$999, 3, FALSE), "")</f>
        <v/>
      </c>
      <c r="F227" s="1" t="str">
        <f>IFERROR(VLOOKUP($B227,' Fridge Tracking'!$A$3:$J$999, 4, FALSE), "")</f>
        <v/>
      </c>
      <c r="G227" s="1" t="str">
        <f>IFERROR(VLOOKUP($B227,' Fridge Tracking'!$A$3:$J$999, 5, FALSE), "")</f>
        <v/>
      </c>
      <c r="H227" s="13" t="str">
        <f>IFERROR(VLOOKUP($B227,' Fridge Tracking'!$A$3:$J$999, 8, FALSE), "")</f>
        <v/>
      </c>
      <c r="I227" s="56" t="str">
        <f t="shared" si="1"/>
        <v/>
      </c>
      <c r="J227" s="59"/>
      <c r="K227" s="57" t="str">
        <f>IFERROR(VLOOKUP($J227,'Router Collection'!B225:M1222, 10, FALSE), "")</f>
        <v/>
      </c>
      <c r="L227" s="57" t="str">
        <f>IFERROR(VLOOKUP($J227,'Router Tracking'!$A$3:$H$1000, 2, FALSE), "")</f>
        <v/>
      </c>
      <c r="M227" s="57" t="str">
        <f>IFERROR(VLOOKUP($J227,'Router Tracking'!$A$3:$H$1000, 3, FALSE), "")</f>
        <v/>
      </c>
      <c r="N227" s="58" t="str">
        <f>IFERROR(VLOOKUP($J227,'Router Tracking'!$A$3:$H$1000, 6, FALSE), "")</f>
        <v/>
      </c>
      <c r="Q227" s="13"/>
    </row>
    <row r="228" spans="1:17">
      <c r="A228" s="38" t="str">
        <f t="shared" si="0"/>
        <v/>
      </c>
      <c r="C228" s="1" t="str">
        <f>IFERROR(VLOOKUP($B228,'Fridge Collection'!B226:L1223, 10, FALSE), "")</f>
        <v/>
      </c>
      <c r="D228" s="1" t="str">
        <f>IFERROR(VLOOKUP($B228,' Fridge Tracking'!$A$3:$J$999, 2, FALSE), "")</f>
        <v/>
      </c>
      <c r="E228" s="1" t="str">
        <f>IFERROR(VLOOKUP($B228,' Fridge Tracking'!$A$3:$J$999, 3, FALSE), "")</f>
        <v/>
      </c>
      <c r="F228" s="1" t="str">
        <f>IFERROR(VLOOKUP($B228,' Fridge Tracking'!$A$3:$J$999, 4, FALSE), "")</f>
        <v/>
      </c>
      <c r="G228" s="1" t="str">
        <f>IFERROR(VLOOKUP($B228,' Fridge Tracking'!$A$3:$J$999, 5, FALSE), "")</f>
        <v/>
      </c>
      <c r="H228" s="13" t="str">
        <f>IFERROR(VLOOKUP($B228,' Fridge Tracking'!$A$3:$J$999, 8, FALSE), "")</f>
        <v/>
      </c>
      <c r="I228" s="56" t="str">
        <f t="shared" si="1"/>
        <v/>
      </c>
      <c r="J228" s="59"/>
      <c r="K228" s="57" t="str">
        <f>IFERROR(VLOOKUP($J228,'Router Collection'!B226:M1223, 10, FALSE), "")</f>
        <v/>
      </c>
      <c r="L228" s="57" t="str">
        <f>IFERROR(VLOOKUP($J228,'Router Tracking'!$A$3:$H$1000, 2, FALSE), "")</f>
        <v/>
      </c>
      <c r="M228" s="57" t="str">
        <f>IFERROR(VLOOKUP($J228,'Router Tracking'!$A$3:$H$1000, 3, FALSE), "")</f>
        <v/>
      </c>
      <c r="N228" s="58" t="str">
        <f>IFERROR(VLOOKUP($J228,'Router Tracking'!$A$3:$H$1000, 6, FALSE), "")</f>
        <v/>
      </c>
      <c r="Q228" s="13"/>
    </row>
    <row r="229" spans="1:17">
      <c r="A229" s="38" t="str">
        <f t="shared" si="0"/>
        <v/>
      </c>
      <c r="C229" s="1" t="str">
        <f>IFERROR(VLOOKUP($B229,'Fridge Collection'!B227:L1224, 10, FALSE), "")</f>
        <v/>
      </c>
      <c r="D229" s="1" t="str">
        <f>IFERROR(VLOOKUP($B229,' Fridge Tracking'!$A$3:$J$999, 2, FALSE), "")</f>
        <v/>
      </c>
      <c r="E229" s="1" t="str">
        <f>IFERROR(VLOOKUP($B229,' Fridge Tracking'!$A$3:$J$999, 3, FALSE), "")</f>
        <v/>
      </c>
      <c r="F229" s="1" t="str">
        <f>IFERROR(VLOOKUP($B229,' Fridge Tracking'!$A$3:$J$999, 4, FALSE), "")</f>
        <v/>
      </c>
      <c r="G229" s="1" t="str">
        <f>IFERROR(VLOOKUP($B229,' Fridge Tracking'!$A$3:$J$999, 5, FALSE), "")</f>
        <v/>
      </c>
      <c r="H229" s="13" t="str">
        <f>IFERROR(VLOOKUP($B229,' Fridge Tracking'!$A$3:$J$999, 8, FALSE), "")</f>
        <v/>
      </c>
      <c r="I229" s="56" t="str">
        <f t="shared" si="1"/>
        <v/>
      </c>
      <c r="J229" s="59"/>
      <c r="K229" s="57" t="str">
        <f>IFERROR(VLOOKUP($J229,'Router Collection'!B227:M1224, 10, FALSE), "")</f>
        <v/>
      </c>
      <c r="L229" s="57" t="str">
        <f>IFERROR(VLOOKUP($J229,'Router Tracking'!$A$3:$H$1000, 2, FALSE), "")</f>
        <v/>
      </c>
      <c r="M229" s="57" t="str">
        <f>IFERROR(VLOOKUP($J229,'Router Tracking'!$A$3:$H$1000, 3, FALSE), "")</f>
        <v/>
      </c>
      <c r="N229" s="58" t="str">
        <f>IFERROR(VLOOKUP($J229,'Router Tracking'!$A$3:$H$1000, 6, FALSE), "")</f>
        <v/>
      </c>
      <c r="Q229" s="13"/>
    </row>
    <row r="230" spans="1:17">
      <c r="A230" s="38" t="str">
        <f t="shared" si="0"/>
        <v/>
      </c>
      <c r="C230" s="1" t="str">
        <f>IFERROR(VLOOKUP($B230,'Fridge Collection'!B228:L1225, 10, FALSE), "")</f>
        <v/>
      </c>
      <c r="D230" s="1" t="str">
        <f>IFERROR(VLOOKUP($B230,' Fridge Tracking'!$A$3:$J$999, 2, FALSE), "")</f>
        <v/>
      </c>
      <c r="E230" s="1" t="str">
        <f>IFERROR(VLOOKUP($B230,' Fridge Tracking'!$A$3:$J$999, 3, FALSE), "")</f>
        <v/>
      </c>
      <c r="F230" s="1" t="str">
        <f>IFERROR(VLOOKUP($B230,' Fridge Tracking'!$A$3:$J$999, 4, FALSE), "")</f>
        <v/>
      </c>
      <c r="G230" s="1" t="str">
        <f>IFERROR(VLOOKUP($B230,' Fridge Tracking'!$A$3:$J$999, 5, FALSE), "")</f>
        <v/>
      </c>
      <c r="H230" s="13" t="str">
        <f>IFERROR(VLOOKUP($B230,' Fridge Tracking'!$A$3:$J$999, 8, FALSE), "")</f>
        <v/>
      </c>
      <c r="I230" s="56" t="str">
        <f t="shared" si="1"/>
        <v/>
      </c>
      <c r="J230" s="59"/>
      <c r="K230" s="57" t="str">
        <f>IFERROR(VLOOKUP($J230,'Router Collection'!B228:M1225, 10, FALSE), "")</f>
        <v/>
      </c>
      <c r="L230" s="57" t="str">
        <f>IFERROR(VLOOKUP($J230,'Router Tracking'!$A$3:$H$1000, 2, FALSE), "")</f>
        <v/>
      </c>
      <c r="M230" s="57" t="str">
        <f>IFERROR(VLOOKUP($J230,'Router Tracking'!$A$3:$H$1000, 3, FALSE), "")</f>
        <v/>
      </c>
      <c r="N230" s="58" t="str">
        <f>IFERROR(VLOOKUP($J230,'Router Tracking'!$A$3:$H$1000, 6, FALSE), "")</f>
        <v/>
      </c>
      <c r="Q230" s="13"/>
    </row>
    <row r="231" spans="1:17">
      <c r="A231" s="38" t="str">
        <f t="shared" si="0"/>
        <v/>
      </c>
      <c r="C231" s="1" t="str">
        <f>IFERROR(VLOOKUP($B231,'Fridge Collection'!B229:L1226, 10, FALSE), "")</f>
        <v/>
      </c>
      <c r="D231" s="1" t="str">
        <f>IFERROR(VLOOKUP($B231,' Fridge Tracking'!$A$3:$J$999, 2, FALSE), "")</f>
        <v/>
      </c>
      <c r="E231" s="1" t="str">
        <f>IFERROR(VLOOKUP($B231,' Fridge Tracking'!$A$3:$J$999, 3, FALSE), "")</f>
        <v/>
      </c>
      <c r="F231" s="1" t="str">
        <f>IFERROR(VLOOKUP($B231,' Fridge Tracking'!$A$3:$J$999, 4, FALSE), "")</f>
        <v/>
      </c>
      <c r="G231" s="1" t="str">
        <f>IFERROR(VLOOKUP($B231,' Fridge Tracking'!$A$3:$J$999, 5, FALSE), "")</f>
        <v/>
      </c>
      <c r="H231" s="13" t="str">
        <f>IFERROR(VLOOKUP($B231,' Fridge Tracking'!$A$3:$J$999, 8, FALSE), "")</f>
        <v/>
      </c>
      <c r="I231" s="56" t="str">
        <f t="shared" si="1"/>
        <v/>
      </c>
      <c r="J231" s="59"/>
      <c r="K231" s="57" t="str">
        <f>IFERROR(VLOOKUP($J231,'Router Collection'!B229:M1226, 10, FALSE), "")</f>
        <v/>
      </c>
      <c r="L231" s="57" t="str">
        <f>IFERROR(VLOOKUP($J231,'Router Tracking'!$A$3:$H$1000, 2, FALSE), "")</f>
        <v/>
      </c>
      <c r="M231" s="57" t="str">
        <f>IFERROR(VLOOKUP($J231,'Router Tracking'!$A$3:$H$1000, 3, FALSE), "")</f>
        <v/>
      </c>
      <c r="N231" s="58" t="str">
        <f>IFERROR(VLOOKUP($J231,'Router Tracking'!$A$3:$H$1000, 6, FALSE), "")</f>
        <v/>
      </c>
      <c r="Q231" s="13"/>
    </row>
    <row r="232" spans="1:17">
      <c r="A232" s="38" t="str">
        <f t="shared" si="0"/>
        <v/>
      </c>
      <c r="C232" s="1" t="str">
        <f>IFERROR(VLOOKUP($B232,'Fridge Collection'!B230:L1227, 10, FALSE), "")</f>
        <v/>
      </c>
      <c r="D232" s="1" t="str">
        <f>IFERROR(VLOOKUP($B232,' Fridge Tracking'!$A$3:$J$999, 2, FALSE), "")</f>
        <v/>
      </c>
      <c r="E232" s="1" t="str">
        <f>IFERROR(VLOOKUP($B232,' Fridge Tracking'!$A$3:$J$999, 3, FALSE), "")</f>
        <v/>
      </c>
      <c r="F232" s="1" t="str">
        <f>IFERROR(VLOOKUP($B232,' Fridge Tracking'!$A$3:$J$999, 4, FALSE), "")</f>
        <v/>
      </c>
      <c r="G232" s="1" t="str">
        <f>IFERROR(VLOOKUP($B232,' Fridge Tracking'!$A$3:$J$999, 5, FALSE), "")</f>
        <v/>
      </c>
      <c r="H232" s="13" t="str">
        <f>IFERROR(VLOOKUP($B232,' Fridge Tracking'!$A$3:$J$999, 8, FALSE), "")</f>
        <v/>
      </c>
      <c r="I232" s="56" t="str">
        <f t="shared" si="1"/>
        <v/>
      </c>
      <c r="J232" s="59"/>
      <c r="K232" s="57" t="str">
        <f>IFERROR(VLOOKUP($J232,'Router Collection'!B230:M1227, 10, FALSE), "")</f>
        <v/>
      </c>
      <c r="L232" s="57" t="str">
        <f>IFERROR(VLOOKUP($J232,'Router Tracking'!$A$3:$H$1000, 2, FALSE), "")</f>
        <v/>
      </c>
      <c r="M232" s="57" t="str">
        <f>IFERROR(VLOOKUP($J232,'Router Tracking'!$A$3:$H$1000, 3, FALSE), "")</f>
        <v/>
      </c>
      <c r="N232" s="58" t="str">
        <f>IFERROR(VLOOKUP($J232,'Router Tracking'!$A$3:$H$1000, 6, FALSE), "")</f>
        <v/>
      </c>
      <c r="Q232" s="13"/>
    </row>
    <row r="233" spans="1:17">
      <c r="A233" s="38" t="str">
        <f t="shared" si="0"/>
        <v/>
      </c>
      <c r="C233" s="1" t="str">
        <f>IFERROR(VLOOKUP($B233,'Fridge Collection'!B231:L1228, 10, FALSE), "")</f>
        <v/>
      </c>
      <c r="D233" s="1" t="str">
        <f>IFERROR(VLOOKUP($B233,' Fridge Tracking'!$A$3:$J$999, 2, FALSE), "")</f>
        <v/>
      </c>
      <c r="E233" s="1" t="str">
        <f>IFERROR(VLOOKUP($B233,' Fridge Tracking'!$A$3:$J$999, 3, FALSE), "")</f>
        <v/>
      </c>
      <c r="F233" s="1" t="str">
        <f>IFERROR(VLOOKUP($B233,' Fridge Tracking'!$A$3:$J$999, 4, FALSE), "")</f>
        <v/>
      </c>
      <c r="G233" s="1" t="str">
        <f>IFERROR(VLOOKUP($B233,' Fridge Tracking'!$A$3:$J$999, 5, FALSE), "")</f>
        <v/>
      </c>
      <c r="H233" s="13" t="str">
        <f>IFERROR(VLOOKUP($B233,' Fridge Tracking'!$A$3:$J$999, 8, FALSE), "")</f>
        <v/>
      </c>
      <c r="I233" s="56" t="str">
        <f t="shared" si="1"/>
        <v/>
      </c>
      <c r="J233" s="59"/>
      <c r="K233" s="57" t="str">
        <f>IFERROR(VLOOKUP($J233,'Router Collection'!B231:M1228, 10, FALSE), "")</f>
        <v/>
      </c>
      <c r="L233" s="57" t="str">
        <f>IFERROR(VLOOKUP($J233,'Router Tracking'!$A$3:$H$1000, 2, FALSE), "")</f>
        <v/>
      </c>
      <c r="M233" s="57" t="str">
        <f>IFERROR(VLOOKUP($J233,'Router Tracking'!$A$3:$H$1000, 3, FALSE), "")</f>
        <v/>
      </c>
      <c r="N233" s="58" t="str">
        <f>IFERROR(VLOOKUP($J233,'Router Tracking'!$A$3:$H$1000, 6, FALSE), "")</f>
        <v/>
      </c>
      <c r="Q233" s="13"/>
    </row>
    <row r="234" spans="1:17">
      <c r="A234" s="38" t="str">
        <f t="shared" si="0"/>
        <v/>
      </c>
      <c r="C234" s="1" t="str">
        <f>IFERROR(VLOOKUP($B234,'Fridge Collection'!B232:L1229, 10, FALSE), "")</f>
        <v/>
      </c>
      <c r="D234" s="1" t="str">
        <f>IFERROR(VLOOKUP($B234,' Fridge Tracking'!$A$3:$J$999, 2, FALSE), "")</f>
        <v/>
      </c>
      <c r="E234" s="1" t="str">
        <f>IFERROR(VLOOKUP($B234,' Fridge Tracking'!$A$3:$J$999, 3, FALSE), "")</f>
        <v/>
      </c>
      <c r="F234" s="1" t="str">
        <f>IFERROR(VLOOKUP($B234,' Fridge Tracking'!$A$3:$J$999, 4, FALSE), "")</f>
        <v/>
      </c>
      <c r="G234" s="1" t="str">
        <f>IFERROR(VLOOKUP($B234,' Fridge Tracking'!$A$3:$J$999, 5, FALSE), "")</f>
        <v/>
      </c>
      <c r="H234" s="13" t="str">
        <f>IFERROR(VLOOKUP($B234,' Fridge Tracking'!$A$3:$J$999, 8, FALSE), "")</f>
        <v/>
      </c>
      <c r="I234" s="56" t="str">
        <f t="shared" si="1"/>
        <v/>
      </c>
      <c r="J234" s="59"/>
      <c r="K234" s="57" t="str">
        <f>IFERROR(VLOOKUP($J234,'Router Collection'!B232:M1229, 10, FALSE), "")</f>
        <v/>
      </c>
      <c r="L234" s="57" t="str">
        <f>IFERROR(VLOOKUP($J234,'Router Tracking'!$A$3:$H$1000, 2, FALSE), "")</f>
        <v/>
      </c>
      <c r="M234" s="57" t="str">
        <f>IFERROR(VLOOKUP($J234,'Router Tracking'!$A$3:$H$1000, 3, FALSE), "")</f>
        <v/>
      </c>
      <c r="N234" s="58" t="str">
        <f>IFERROR(VLOOKUP($J234,'Router Tracking'!$A$3:$H$1000, 6, FALSE), "")</f>
        <v/>
      </c>
      <c r="Q234" s="13"/>
    </row>
    <row r="235" spans="1:17">
      <c r="A235" s="38" t="str">
        <f t="shared" si="0"/>
        <v/>
      </c>
      <c r="C235" s="1" t="str">
        <f>IFERROR(VLOOKUP($B235,'Fridge Collection'!B233:L1230, 10, FALSE), "")</f>
        <v/>
      </c>
      <c r="D235" s="1" t="str">
        <f>IFERROR(VLOOKUP($B235,' Fridge Tracking'!$A$3:$J$999, 2, FALSE), "")</f>
        <v/>
      </c>
      <c r="E235" s="1" t="str">
        <f>IFERROR(VLOOKUP($B235,' Fridge Tracking'!$A$3:$J$999, 3, FALSE), "")</f>
        <v/>
      </c>
      <c r="F235" s="1" t="str">
        <f>IFERROR(VLOOKUP($B235,' Fridge Tracking'!$A$3:$J$999, 4, FALSE), "")</f>
        <v/>
      </c>
      <c r="G235" s="1" t="str">
        <f>IFERROR(VLOOKUP($B235,' Fridge Tracking'!$A$3:$J$999, 5, FALSE), "")</f>
        <v/>
      </c>
      <c r="H235" s="13" t="str">
        <f>IFERROR(VLOOKUP($B235,' Fridge Tracking'!$A$3:$J$999, 8, FALSE), "")</f>
        <v/>
      </c>
      <c r="I235" s="56" t="str">
        <f t="shared" si="1"/>
        <v/>
      </c>
      <c r="J235" s="59"/>
      <c r="K235" s="57" t="str">
        <f>IFERROR(VLOOKUP($J235,'Router Collection'!B233:M1230, 10, FALSE), "")</f>
        <v/>
      </c>
      <c r="L235" s="57" t="str">
        <f>IFERROR(VLOOKUP($J235,'Router Tracking'!$A$3:$H$1000, 2, FALSE), "")</f>
        <v/>
      </c>
      <c r="M235" s="57" t="str">
        <f>IFERROR(VLOOKUP($J235,'Router Tracking'!$A$3:$H$1000, 3, FALSE), "")</f>
        <v/>
      </c>
      <c r="N235" s="58" t="str">
        <f>IFERROR(VLOOKUP($J235,'Router Tracking'!$A$3:$H$1000, 6, FALSE), "")</f>
        <v/>
      </c>
      <c r="Q235" s="13"/>
    </row>
    <row r="236" spans="1:17">
      <c r="A236" s="38" t="str">
        <f t="shared" si="0"/>
        <v/>
      </c>
      <c r="C236" s="1" t="str">
        <f>IFERROR(VLOOKUP($B236,'Fridge Collection'!B234:L1231, 10, FALSE), "")</f>
        <v/>
      </c>
      <c r="D236" s="1" t="str">
        <f>IFERROR(VLOOKUP($B236,' Fridge Tracking'!$A$3:$J$999, 2, FALSE), "")</f>
        <v/>
      </c>
      <c r="E236" s="1" t="str">
        <f>IFERROR(VLOOKUP($B236,' Fridge Tracking'!$A$3:$J$999, 3, FALSE), "")</f>
        <v/>
      </c>
      <c r="F236" s="1" t="str">
        <f>IFERROR(VLOOKUP($B236,' Fridge Tracking'!$A$3:$J$999, 4, FALSE), "")</f>
        <v/>
      </c>
      <c r="G236" s="1" t="str">
        <f>IFERROR(VLOOKUP($B236,' Fridge Tracking'!$A$3:$J$999, 5, FALSE), "")</f>
        <v/>
      </c>
      <c r="H236" s="13" t="str">
        <f>IFERROR(VLOOKUP($B236,' Fridge Tracking'!$A$3:$J$999, 8, FALSE), "")</f>
        <v/>
      </c>
      <c r="I236" s="56" t="str">
        <f t="shared" si="1"/>
        <v/>
      </c>
      <c r="J236" s="59"/>
      <c r="K236" s="57" t="str">
        <f>IFERROR(VLOOKUP($J236,'Router Collection'!B234:M1231, 10, FALSE), "")</f>
        <v/>
      </c>
      <c r="L236" s="57" t="str">
        <f>IFERROR(VLOOKUP($J236,'Router Tracking'!$A$3:$H$1000, 2, FALSE), "")</f>
        <v/>
      </c>
      <c r="M236" s="57" t="str">
        <f>IFERROR(VLOOKUP($J236,'Router Tracking'!$A$3:$H$1000, 3, FALSE), "")</f>
        <v/>
      </c>
      <c r="N236" s="58" t="str">
        <f>IFERROR(VLOOKUP($J236,'Router Tracking'!$A$3:$H$1000, 6, FALSE), "")</f>
        <v/>
      </c>
      <c r="Q236" s="13"/>
    </row>
    <row r="237" spans="1:17">
      <c r="A237" s="38" t="str">
        <f t="shared" si="0"/>
        <v/>
      </c>
      <c r="C237" s="1" t="str">
        <f>IFERROR(VLOOKUP($B237,'Fridge Collection'!B235:L1232, 10, FALSE), "")</f>
        <v/>
      </c>
      <c r="D237" s="1" t="str">
        <f>IFERROR(VLOOKUP($B237,' Fridge Tracking'!$A$3:$J$999, 2, FALSE), "")</f>
        <v/>
      </c>
      <c r="E237" s="1" t="str">
        <f>IFERROR(VLOOKUP($B237,' Fridge Tracking'!$A$3:$J$999, 3, FALSE), "")</f>
        <v/>
      </c>
      <c r="F237" s="1" t="str">
        <f>IFERROR(VLOOKUP($B237,' Fridge Tracking'!$A$3:$J$999, 4, FALSE), "")</f>
        <v/>
      </c>
      <c r="G237" s="1" t="str">
        <f>IFERROR(VLOOKUP($B237,' Fridge Tracking'!$A$3:$J$999, 5, FALSE), "")</f>
        <v/>
      </c>
      <c r="H237" s="13" t="str">
        <f>IFERROR(VLOOKUP($B237,' Fridge Tracking'!$A$3:$J$999, 8, FALSE), "")</f>
        <v/>
      </c>
      <c r="I237" s="56" t="str">
        <f t="shared" si="1"/>
        <v/>
      </c>
      <c r="J237" s="59"/>
      <c r="K237" s="57" t="str">
        <f>IFERROR(VLOOKUP($J237,'Router Collection'!B235:M1232, 10, FALSE), "")</f>
        <v/>
      </c>
      <c r="L237" s="57" t="str">
        <f>IFERROR(VLOOKUP($J237,'Router Tracking'!$A$3:$H$1000, 2, FALSE), "")</f>
        <v/>
      </c>
      <c r="M237" s="57" t="str">
        <f>IFERROR(VLOOKUP($J237,'Router Tracking'!$A$3:$H$1000, 3, FALSE), "")</f>
        <v/>
      </c>
      <c r="N237" s="58" t="str">
        <f>IFERROR(VLOOKUP($J237,'Router Tracking'!$A$3:$H$1000, 6, FALSE), "")</f>
        <v/>
      </c>
      <c r="Q237" s="13"/>
    </row>
    <row r="238" spans="1:17">
      <c r="A238" s="38" t="str">
        <f t="shared" si="0"/>
        <v/>
      </c>
      <c r="C238" s="1" t="str">
        <f>IFERROR(VLOOKUP($B238,'Fridge Collection'!B236:L1233, 10, FALSE), "")</f>
        <v/>
      </c>
      <c r="D238" s="1" t="str">
        <f>IFERROR(VLOOKUP($B238,' Fridge Tracking'!$A$3:$J$999, 2, FALSE), "")</f>
        <v/>
      </c>
      <c r="E238" s="1" t="str">
        <f>IFERROR(VLOOKUP($B238,' Fridge Tracking'!$A$3:$J$999, 3, FALSE), "")</f>
        <v/>
      </c>
      <c r="F238" s="1" t="str">
        <f>IFERROR(VLOOKUP($B238,' Fridge Tracking'!$A$3:$J$999, 4, FALSE), "")</f>
        <v/>
      </c>
      <c r="G238" s="1" t="str">
        <f>IFERROR(VLOOKUP($B238,' Fridge Tracking'!$A$3:$J$999, 5, FALSE), "")</f>
        <v/>
      </c>
      <c r="H238" s="13" t="str">
        <f>IFERROR(VLOOKUP($B238,' Fridge Tracking'!$A$3:$J$999, 8, FALSE), "")</f>
        <v/>
      </c>
      <c r="I238" s="56" t="str">
        <f t="shared" si="1"/>
        <v/>
      </c>
      <c r="J238" s="59"/>
      <c r="K238" s="57" t="str">
        <f>IFERROR(VLOOKUP($J238,'Router Collection'!B236:M1233, 10, FALSE), "")</f>
        <v/>
      </c>
      <c r="L238" s="57" t="str">
        <f>IFERROR(VLOOKUP($J238,'Router Tracking'!$A$3:$H$1000, 2, FALSE), "")</f>
        <v/>
      </c>
      <c r="M238" s="57" t="str">
        <f>IFERROR(VLOOKUP($J238,'Router Tracking'!$A$3:$H$1000, 3, FALSE), "")</f>
        <v/>
      </c>
      <c r="N238" s="58" t="str">
        <f>IFERROR(VLOOKUP($J238,'Router Tracking'!$A$3:$H$1000, 6, FALSE), "")</f>
        <v/>
      </c>
      <c r="Q238" s="13"/>
    </row>
    <row r="239" spans="1:17">
      <c r="A239" s="38" t="str">
        <f t="shared" si="0"/>
        <v/>
      </c>
      <c r="C239" s="1" t="str">
        <f>IFERROR(VLOOKUP($B239,'Fridge Collection'!B237:L1234, 10, FALSE), "")</f>
        <v/>
      </c>
      <c r="D239" s="1" t="str">
        <f>IFERROR(VLOOKUP($B239,' Fridge Tracking'!$A$3:$J$999, 2, FALSE), "")</f>
        <v/>
      </c>
      <c r="E239" s="1" t="str">
        <f>IFERROR(VLOOKUP($B239,' Fridge Tracking'!$A$3:$J$999, 3, FALSE), "")</f>
        <v/>
      </c>
      <c r="F239" s="1" t="str">
        <f>IFERROR(VLOOKUP($B239,' Fridge Tracking'!$A$3:$J$999, 4, FALSE), "")</f>
        <v/>
      </c>
      <c r="G239" s="1" t="str">
        <f>IFERROR(VLOOKUP($B239,' Fridge Tracking'!$A$3:$J$999, 5, FALSE), "")</f>
        <v/>
      </c>
      <c r="H239" s="13" t="str">
        <f>IFERROR(VLOOKUP($B239,' Fridge Tracking'!$A$3:$J$999, 8, FALSE), "")</f>
        <v/>
      </c>
      <c r="I239" s="56" t="str">
        <f t="shared" si="1"/>
        <v/>
      </c>
      <c r="J239" s="59"/>
      <c r="K239" s="57" t="str">
        <f>IFERROR(VLOOKUP($J239,'Router Collection'!B237:M1234, 10, FALSE), "")</f>
        <v/>
      </c>
      <c r="L239" s="57" t="str">
        <f>IFERROR(VLOOKUP($J239,'Router Tracking'!$A$3:$H$1000, 2, FALSE), "")</f>
        <v/>
      </c>
      <c r="M239" s="57" t="str">
        <f>IFERROR(VLOOKUP($J239,'Router Tracking'!$A$3:$H$1000, 3, FALSE), "")</f>
        <v/>
      </c>
      <c r="N239" s="58" t="str">
        <f>IFERROR(VLOOKUP($J239,'Router Tracking'!$A$3:$H$1000, 6, FALSE), "")</f>
        <v/>
      </c>
      <c r="Q239" s="13"/>
    </row>
    <row r="240" spans="1:17">
      <c r="A240" s="38" t="str">
        <f t="shared" si="0"/>
        <v/>
      </c>
      <c r="C240" s="1" t="str">
        <f>IFERROR(VLOOKUP($B240,'Fridge Collection'!B238:L1235, 10, FALSE), "")</f>
        <v/>
      </c>
      <c r="D240" s="1" t="str">
        <f>IFERROR(VLOOKUP($B240,' Fridge Tracking'!$A$3:$J$999, 2, FALSE), "")</f>
        <v/>
      </c>
      <c r="E240" s="1" t="str">
        <f>IFERROR(VLOOKUP($B240,' Fridge Tracking'!$A$3:$J$999, 3, FALSE), "")</f>
        <v/>
      </c>
      <c r="F240" s="1" t="str">
        <f>IFERROR(VLOOKUP($B240,' Fridge Tracking'!$A$3:$J$999, 4, FALSE), "")</f>
        <v/>
      </c>
      <c r="G240" s="1" t="str">
        <f>IFERROR(VLOOKUP($B240,' Fridge Tracking'!$A$3:$J$999, 5, FALSE), "")</f>
        <v/>
      </c>
      <c r="H240" s="13" t="str">
        <f>IFERROR(VLOOKUP($B240,' Fridge Tracking'!$A$3:$J$999, 8, FALSE), "")</f>
        <v/>
      </c>
      <c r="I240" s="56" t="str">
        <f t="shared" si="1"/>
        <v/>
      </c>
      <c r="J240" s="59"/>
      <c r="K240" s="57" t="str">
        <f>IFERROR(VLOOKUP($J240,'Router Collection'!B238:M1235, 10, FALSE), "")</f>
        <v/>
      </c>
      <c r="L240" s="57" t="str">
        <f>IFERROR(VLOOKUP($J240,'Router Tracking'!$A$3:$H$1000, 2, FALSE), "")</f>
        <v/>
      </c>
      <c r="M240" s="57" t="str">
        <f>IFERROR(VLOOKUP($J240,'Router Tracking'!$A$3:$H$1000, 3, FALSE), "")</f>
        <v/>
      </c>
      <c r="N240" s="58" t="str">
        <f>IFERROR(VLOOKUP($J240,'Router Tracking'!$A$3:$H$1000, 6, FALSE), "")</f>
        <v/>
      </c>
      <c r="Q240" s="13"/>
    </row>
    <row r="241" spans="1:17">
      <c r="A241" s="38" t="str">
        <f t="shared" si="0"/>
        <v/>
      </c>
      <c r="C241" s="1" t="str">
        <f>IFERROR(VLOOKUP($B241,'Fridge Collection'!B239:L1236, 10, FALSE), "")</f>
        <v/>
      </c>
      <c r="D241" s="1" t="str">
        <f>IFERROR(VLOOKUP($B241,' Fridge Tracking'!$A$3:$J$999, 2, FALSE), "")</f>
        <v/>
      </c>
      <c r="E241" s="1" t="str">
        <f>IFERROR(VLOOKUP($B241,' Fridge Tracking'!$A$3:$J$999, 3, FALSE), "")</f>
        <v/>
      </c>
      <c r="F241" s="1" t="str">
        <f>IFERROR(VLOOKUP($B241,' Fridge Tracking'!$A$3:$J$999, 4, FALSE), "")</f>
        <v/>
      </c>
      <c r="G241" s="1" t="str">
        <f>IFERROR(VLOOKUP($B241,' Fridge Tracking'!$A$3:$J$999, 5, FALSE), "")</f>
        <v/>
      </c>
      <c r="H241" s="13" t="str">
        <f>IFERROR(VLOOKUP($B241,' Fridge Tracking'!$A$3:$J$999, 8, FALSE), "")</f>
        <v/>
      </c>
      <c r="I241" s="56" t="str">
        <f t="shared" si="1"/>
        <v/>
      </c>
      <c r="J241" s="59"/>
      <c r="K241" s="57" t="str">
        <f>IFERROR(VLOOKUP($J241,'Router Collection'!B239:M1236, 10, FALSE), "")</f>
        <v/>
      </c>
      <c r="L241" s="57" t="str">
        <f>IFERROR(VLOOKUP($J241,'Router Tracking'!$A$3:$H$1000, 2, FALSE), "")</f>
        <v/>
      </c>
      <c r="M241" s="57" t="str">
        <f>IFERROR(VLOOKUP($J241,'Router Tracking'!$A$3:$H$1000, 3, FALSE), "")</f>
        <v/>
      </c>
      <c r="N241" s="58" t="str">
        <f>IFERROR(VLOOKUP($J241,'Router Tracking'!$A$3:$H$1000, 6, FALSE), "")</f>
        <v/>
      </c>
      <c r="Q241" s="13"/>
    </row>
    <row r="242" spans="1:17">
      <c r="A242" s="38" t="str">
        <f t="shared" si="0"/>
        <v/>
      </c>
      <c r="C242" s="1" t="str">
        <f>IFERROR(VLOOKUP($B242,'Fridge Collection'!B240:L1237, 10, FALSE), "")</f>
        <v/>
      </c>
      <c r="D242" s="1" t="str">
        <f>IFERROR(VLOOKUP($B242,' Fridge Tracking'!$A$3:$J$999, 2, FALSE), "")</f>
        <v/>
      </c>
      <c r="E242" s="1" t="str">
        <f>IFERROR(VLOOKUP($B242,' Fridge Tracking'!$A$3:$J$999, 3, FALSE), "")</f>
        <v/>
      </c>
      <c r="F242" s="1" t="str">
        <f>IFERROR(VLOOKUP($B242,' Fridge Tracking'!$A$3:$J$999, 4, FALSE), "")</f>
        <v/>
      </c>
      <c r="G242" s="1" t="str">
        <f>IFERROR(VLOOKUP($B242,' Fridge Tracking'!$A$3:$J$999, 5, FALSE), "")</f>
        <v/>
      </c>
      <c r="H242" s="13" t="str">
        <f>IFERROR(VLOOKUP($B242,' Fridge Tracking'!$A$3:$J$999, 8, FALSE), "")</f>
        <v/>
      </c>
      <c r="I242" s="56" t="str">
        <f t="shared" si="1"/>
        <v/>
      </c>
      <c r="J242" s="59"/>
      <c r="K242" s="57" t="str">
        <f>IFERROR(VLOOKUP($J242,'Router Collection'!B240:M1237, 10, FALSE), "")</f>
        <v/>
      </c>
      <c r="L242" s="57" t="str">
        <f>IFERROR(VLOOKUP($J242,'Router Tracking'!$A$3:$H$1000, 2, FALSE), "")</f>
        <v/>
      </c>
      <c r="M242" s="57" t="str">
        <f>IFERROR(VLOOKUP($J242,'Router Tracking'!$A$3:$H$1000, 3, FALSE), "")</f>
        <v/>
      </c>
      <c r="N242" s="58" t="str">
        <f>IFERROR(VLOOKUP($J242,'Router Tracking'!$A$3:$H$1000, 6, FALSE), "")</f>
        <v/>
      </c>
      <c r="Q242" s="13"/>
    </row>
    <row r="243" spans="1:17">
      <c r="A243" s="38" t="str">
        <f t="shared" si="0"/>
        <v/>
      </c>
      <c r="C243" s="1" t="str">
        <f>IFERROR(VLOOKUP($B243,'Fridge Collection'!B241:L1238, 10, FALSE), "")</f>
        <v/>
      </c>
      <c r="D243" s="1" t="str">
        <f>IFERROR(VLOOKUP($B243,' Fridge Tracking'!$A$3:$J$999, 2, FALSE), "")</f>
        <v/>
      </c>
      <c r="E243" s="1" t="str">
        <f>IFERROR(VLOOKUP($B243,' Fridge Tracking'!$A$3:$J$999, 3, FALSE), "")</f>
        <v/>
      </c>
      <c r="F243" s="1" t="str">
        <f>IFERROR(VLOOKUP($B243,' Fridge Tracking'!$A$3:$J$999, 4, FALSE), "")</f>
        <v/>
      </c>
      <c r="G243" s="1" t="str">
        <f>IFERROR(VLOOKUP($B243,' Fridge Tracking'!$A$3:$J$999, 5, FALSE), "")</f>
        <v/>
      </c>
      <c r="H243" s="13" t="str">
        <f>IFERROR(VLOOKUP($B243,' Fridge Tracking'!$A$3:$J$999, 8, FALSE), "")</f>
        <v/>
      </c>
      <c r="I243" s="56" t="str">
        <f t="shared" si="1"/>
        <v/>
      </c>
      <c r="J243" s="59"/>
      <c r="K243" s="57" t="str">
        <f>IFERROR(VLOOKUP($J243,'Router Collection'!B241:M1238, 10, FALSE), "")</f>
        <v/>
      </c>
      <c r="L243" s="57" t="str">
        <f>IFERROR(VLOOKUP($J243,'Router Tracking'!$A$3:$H$1000, 2, FALSE), "")</f>
        <v/>
      </c>
      <c r="M243" s="57" t="str">
        <f>IFERROR(VLOOKUP($J243,'Router Tracking'!$A$3:$H$1000, 3, FALSE), "")</f>
        <v/>
      </c>
      <c r="N243" s="58" t="str">
        <f>IFERROR(VLOOKUP($J243,'Router Tracking'!$A$3:$H$1000, 6, FALSE), "")</f>
        <v/>
      </c>
      <c r="Q243" s="13"/>
    </row>
    <row r="244" spans="1:17">
      <c r="A244" s="38" t="str">
        <f t="shared" si="0"/>
        <v/>
      </c>
      <c r="C244" s="1" t="str">
        <f>IFERROR(VLOOKUP($B244,'Fridge Collection'!B242:L1239, 10, FALSE), "")</f>
        <v/>
      </c>
      <c r="D244" s="1" t="str">
        <f>IFERROR(VLOOKUP($B244,' Fridge Tracking'!$A$3:$J$999, 2, FALSE), "")</f>
        <v/>
      </c>
      <c r="E244" s="1" t="str">
        <f>IFERROR(VLOOKUP($B244,' Fridge Tracking'!$A$3:$J$999, 3, FALSE), "")</f>
        <v/>
      </c>
      <c r="F244" s="1" t="str">
        <f>IFERROR(VLOOKUP($B244,' Fridge Tracking'!$A$3:$J$999, 4, FALSE), "")</f>
        <v/>
      </c>
      <c r="G244" s="1" t="str">
        <f>IFERROR(VLOOKUP($B244,' Fridge Tracking'!$A$3:$J$999, 5, FALSE), "")</f>
        <v/>
      </c>
      <c r="H244" s="13" t="str">
        <f>IFERROR(VLOOKUP($B244,' Fridge Tracking'!$A$3:$J$999, 8, FALSE), "")</f>
        <v/>
      </c>
      <c r="I244" s="56" t="str">
        <f t="shared" si="1"/>
        <v/>
      </c>
      <c r="J244" s="59"/>
      <c r="K244" s="57" t="str">
        <f>IFERROR(VLOOKUP($J244,'Router Collection'!B242:M1239, 10, FALSE), "")</f>
        <v/>
      </c>
      <c r="L244" s="57" t="str">
        <f>IFERROR(VLOOKUP($J244,'Router Tracking'!$A$3:$H$1000, 2, FALSE), "")</f>
        <v/>
      </c>
      <c r="M244" s="57" t="str">
        <f>IFERROR(VLOOKUP($J244,'Router Tracking'!$A$3:$H$1000, 3, FALSE), "")</f>
        <v/>
      </c>
      <c r="N244" s="58" t="str">
        <f>IFERROR(VLOOKUP($J244,'Router Tracking'!$A$3:$H$1000, 6, FALSE), "")</f>
        <v/>
      </c>
      <c r="Q244" s="13"/>
    </row>
    <row r="245" spans="1:17">
      <c r="A245" s="38" t="str">
        <f t="shared" si="0"/>
        <v/>
      </c>
      <c r="C245" s="1" t="str">
        <f>IFERROR(VLOOKUP($B245,'Fridge Collection'!B243:L1240, 10, FALSE), "")</f>
        <v/>
      </c>
      <c r="D245" s="1" t="str">
        <f>IFERROR(VLOOKUP($B245,' Fridge Tracking'!$A$3:$J$999, 2, FALSE), "")</f>
        <v/>
      </c>
      <c r="E245" s="1" t="str">
        <f>IFERROR(VLOOKUP($B245,' Fridge Tracking'!$A$3:$J$999, 3, FALSE), "")</f>
        <v/>
      </c>
      <c r="F245" s="1" t="str">
        <f>IFERROR(VLOOKUP($B245,' Fridge Tracking'!$A$3:$J$999, 4, FALSE), "")</f>
        <v/>
      </c>
      <c r="G245" s="1" t="str">
        <f>IFERROR(VLOOKUP($B245,' Fridge Tracking'!$A$3:$J$999, 5, FALSE), "")</f>
        <v/>
      </c>
      <c r="H245" s="13" t="str">
        <f>IFERROR(VLOOKUP($B245,' Fridge Tracking'!$A$3:$J$999, 8, FALSE), "")</f>
        <v/>
      </c>
      <c r="I245" s="56" t="str">
        <f t="shared" si="1"/>
        <v/>
      </c>
      <c r="J245" s="59"/>
      <c r="K245" s="57" t="str">
        <f>IFERROR(VLOOKUP($J245,'Router Collection'!B243:M1240, 10, FALSE), "")</f>
        <v/>
      </c>
      <c r="L245" s="57" t="str">
        <f>IFERROR(VLOOKUP($J245,'Router Tracking'!$A$3:$H$1000, 2, FALSE), "")</f>
        <v/>
      </c>
      <c r="M245" s="57" t="str">
        <f>IFERROR(VLOOKUP($J245,'Router Tracking'!$A$3:$H$1000, 3, FALSE), "")</f>
        <v/>
      </c>
      <c r="N245" s="58" t="str">
        <f>IFERROR(VLOOKUP($J245,'Router Tracking'!$A$3:$H$1000, 6, FALSE), "")</f>
        <v/>
      </c>
      <c r="Q245" s="13"/>
    </row>
    <row r="246" spans="1:17">
      <c r="A246" s="38" t="str">
        <f t="shared" si="0"/>
        <v/>
      </c>
      <c r="C246" s="1" t="str">
        <f>IFERROR(VLOOKUP($B246,'Fridge Collection'!B244:L1241, 10, FALSE), "")</f>
        <v/>
      </c>
      <c r="D246" s="1" t="str">
        <f>IFERROR(VLOOKUP($B246,' Fridge Tracking'!$A$3:$J$999, 2, FALSE), "")</f>
        <v/>
      </c>
      <c r="E246" s="1" t="str">
        <f>IFERROR(VLOOKUP($B246,' Fridge Tracking'!$A$3:$J$999, 3, FALSE), "")</f>
        <v/>
      </c>
      <c r="F246" s="1" t="str">
        <f>IFERROR(VLOOKUP($B246,' Fridge Tracking'!$A$3:$J$999, 4, FALSE), "")</f>
        <v/>
      </c>
      <c r="G246" s="1" t="str">
        <f>IFERROR(VLOOKUP($B246,' Fridge Tracking'!$A$3:$J$999, 5, FALSE), "")</f>
        <v/>
      </c>
      <c r="H246" s="13" t="str">
        <f>IFERROR(VLOOKUP($B246,' Fridge Tracking'!$A$3:$J$999, 8, FALSE), "")</f>
        <v/>
      </c>
      <c r="I246" s="56" t="str">
        <f t="shared" si="1"/>
        <v/>
      </c>
      <c r="J246" s="59"/>
      <c r="K246" s="57" t="str">
        <f>IFERROR(VLOOKUP($J246,'Router Collection'!B244:M1241, 10, FALSE), "")</f>
        <v/>
      </c>
      <c r="L246" s="57" t="str">
        <f>IFERROR(VLOOKUP($J246,'Router Tracking'!$A$3:$H$1000, 2, FALSE), "")</f>
        <v/>
      </c>
      <c r="M246" s="57" t="str">
        <f>IFERROR(VLOOKUP($J246,'Router Tracking'!$A$3:$H$1000, 3, FALSE), "")</f>
        <v/>
      </c>
      <c r="N246" s="58" t="str">
        <f>IFERROR(VLOOKUP($J246,'Router Tracking'!$A$3:$H$1000, 6, FALSE), "")</f>
        <v/>
      </c>
      <c r="Q246" s="13"/>
    </row>
    <row r="247" spans="1:17">
      <c r="A247" s="38" t="str">
        <f t="shared" si="0"/>
        <v/>
      </c>
      <c r="C247" s="1" t="str">
        <f>IFERROR(VLOOKUP($B247,'Fridge Collection'!B245:L1242, 10, FALSE), "")</f>
        <v/>
      </c>
      <c r="D247" s="1" t="str">
        <f>IFERROR(VLOOKUP($B247,' Fridge Tracking'!$A$3:$J$999, 2, FALSE), "")</f>
        <v/>
      </c>
      <c r="E247" s="1" t="str">
        <f>IFERROR(VLOOKUP($B247,' Fridge Tracking'!$A$3:$J$999, 3, FALSE), "")</f>
        <v/>
      </c>
      <c r="F247" s="1" t="str">
        <f>IFERROR(VLOOKUP($B247,' Fridge Tracking'!$A$3:$J$999, 4, FALSE), "")</f>
        <v/>
      </c>
      <c r="G247" s="1" t="str">
        <f>IFERROR(VLOOKUP($B247,' Fridge Tracking'!$A$3:$J$999, 5, FALSE), "")</f>
        <v/>
      </c>
      <c r="H247" s="13" t="str">
        <f>IFERROR(VLOOKUP($B247,' Fridge Tracking'!$A$3:$J$999, 8, FALSE), "")</f>
        <v/>
      </c>
      <c r="I247" s="56" t="str">
        <f t="shared" si="1"/>
        <v/>
      </c>
      <c r="J247" s="59"/>
      <c r="K247" s="57" t="str">
        <f>IFERROR(VLOOKUP($J247,'Router Collection'!B245:M1242, 10, FALSE), "")</f>
        <v/>
      </c>
      <c r="L247" s="57" t="str">
        <f>IFERROR(VLOOKUP($J247,'Router Tracking'!$A$3:$H$1000, 2, FALSE), "")</f>
        <v/>
      </c>
      <c r="M247" s="57" t="str">
        <f>IFERROR(VLOOKUP($J247,'Router Tracking'!$A$3:$H$1000, 3, FALSE), "")</f>
        <v/>
      </c>
      <c r="N247" s="58" t="str">
        <f>IFERROR(VLOOKUP($J247,'Router Tracking'!$A$3:$H$1000, 6, FALSE), "")</f>
        <v/>
      </c>
      <c r="Q247" s="13"/>
    </row>
    <row r="248" spans="1:17">
      <c r="A248" s="38" t="str">
        <f t="shared" si="0"/>
        <v/>
      </c>
      <c r="C248" s="1" t="str">
        <f>IFERROR(VLOOKUP($B248,'Fridge Collection'!B246:L1243, 10, FALSE), "")</f>
        <v/>
      </c>
      <c r="D248" s="1" t="str">
        <f>IFERROR(VLOOKUP($B248,' Fridge Tracking'!$A$3:$J$999, 2, FALSE), "")</f>
        <v/>
      </c>
      <c r="E248" s="1" t="str">
        <f>IFERROR(VLOOKUP($B248,' Fridge Tracking'!$A$3:$J$999, 3, FALSE), "")</f>
        <v/>
      </c>
      <c r="F248" s="1" t="str">
        <f>IFERROR(VLOOKUP($B248,' Fridge Tracking'!$A$3:$J$999, 4, FALSE), "")</f>
        <v/>
      </c>
      <c r="G248" s="1" t="str">
        <f>IFERROR(VLOOKUP($B248,' Fridge Tracking'!$A$3:$J$999, 5, FALSE), "")</f>
        <v/>
      </c>
      <c r="H248" s="13" t="str">
        <f>IFERROR(VLOOKUP($B248,' Fridge Tracking'!$A$3:$J$999, 8, FALSE), "")</f>
        <v/>
      </c>
      <c r="I248" s="56" t="str">
        <f t="shared" si="1"/>
        <v/>
      </c>
      <c r="J248" s="59"/>
      <c r="K248" s="57" t="str">
        <f>IFERROR(VLOOKUP($J248,'Router Collection'!B246:M1243, 10, FALSE), "")</f>
        <v/>
      </c>
      <c r="L248" s="57" t="str">
        <f>IFERROR(VLOOKUP($J248,'Router Tracking'!$A$3:$H$1000, 2, FALSE), "")</f>
        <v/>
      </c>
      <c r="M248" s="57" t="str">
        <f>IFERROR(VLOOKUP($J248,'Router Tracking'!$A$3:$H$1000, 3, FALSE), "")</f>
        <v/>
      </c>
      <c r="N248" s="58" t="str">
        <f>IFERROR(VLOOKUP($J248,'Router Tracking'!$A$3:$H$1000, 6, FALSE), "")</f>
        <v/>
      </c>
      <c r="Q248" s="13"/>
    </row>
    <row r="249" spans="1:17">
      <c r="A249" s="38" t="str">
        <f t="shared" si="0"/>
        <v/>
      </c>
      <c r="C249" s="1" t="str">
        <f>IFERROR(VLOOKUP($B249,'Fridge Collection'!B247:L1244, 10, FALSE), "")</f>
        <v/>
      </c>
      <c r="D249" s="1" t="str">
        <f>IFERROR(VLOOKUP($B249,' Fridge Tracking'!$A$3:$J$999, 2, FALSE), "")</f>
        <v/>
      </c>
      <c r="E249" s="1" t="str">
        <f>IFERROR(VLOOKUP($B249,' Fridge Tracking'!$A$3:$J$999, 3, FALSE), "")</f>
        <v/>
      </c>
      <c r="F249" s="1" t="str">
        <f>IFERROR(VLOOKUP($B249,' Fridge Tracking'!$A$3:$J$999, 4, FALSE), "")</f>
        <v/>
      </c>
      <c r="G249" s="1" t="str">
        <f>IFERROR(VLOOKUP($B249,' Fridge Tracking'!$A$3:$J$999, 5, FALSE), "")</f>
        <v/>
      </c>
      <c r="H249" s="13" t="str">
        <f>IFERROR(VLOOKUP($B249,' Fridge Tracking'!$A$3:$J$999, 8, FALSE), "")</f>
        <v/>
      </c>
      <c r="I249" s="56" t="str">
        <f t="shared" si="1"/>
        <v/>
      </c>
      <c r="J249" s="59"/>
      <c r="K249" s="57" t="str">
        <f>IFERROR(VLOOKUP($J249,'Router Collection'!B247:M1244, 10, FALSE), "")</f>
        <v/>
      </c>
      <c r="L249" s="57" t="str">
        <f>IFERROR(VLOOKUP($J249,'Router Tracking'!$A$3:$H$1000, 2, FALSE), "")</f>
        <v/>
      </c>
      <c r="M249" s="57" t="str">
        <f>IFERROR(VLOOKUP($J249,'Router Tracking'!$A$3:$H$1000, 3, FALSE), "")</f>
        <v/>
      </c>
      <c r="N249" s="58" t="str">
        <f>IFERROR(VLOOKUP($J249,'Router Tracking'!$A$3:$H$1000, 6, FALSE), "")</f>
        <v/>
      </c>
      <c r="Q249" s="13"/>
    </row>
    <row r="250" spans="1:17">
      <c r="A250" s="38" t="str">
        <f t="shared" si="0"/>
        <v/>
      </c>
      <c r="C250" s="1" t="str">
        <f>IFERROR(VLOOKUP($B250,'Fridge Collection'!B248:L1245, 10, FALSE), "")</f>
        <v/>
      </c>
      <c r="D250" s="1" t="str">
        <f>IFERROR(VLOOKUP($B250,' Fridge Tracking'!$A$3:$J$999, 2, FALSE), "")</f>
        <v/>
      </c>
      <c r="E250" s="1" t="str">
        <f>IFERROR(VLOOKUP($B250,' Fridge Tracking'!$A$3:$J$999, 3, FALSE), "")</f>
        <v/>
      </c>
      <c r="F250" s="1" t="str">
        <f>IFERROR(VLOOKUP($B250,' Fridge Tracking'!$A$3:$J$999, 4, FALSE), "")</f>
        <v/>
      </c>
      <c r="G250" s="1" t="str">
        <f>IFERROR(VLOOKUP($B250,' Fridge Tracking'!$A$3:$J$999, 5, FALSE), "")</f>
        <v/>
      </c>
      <c r="H250" s="13" t="str">
        <f>IFERROR(VLOOKUP($B250,' Fridge Tracking'!$A$3:$J$999, 8, FALSE), "")</f>
        <v/>
      </c>
      <c r="I250" s="56" t="str">
        <f t="shared" si="1"/>
        <v/>
      </c>
      <c r="J250" s="59"/>
      <c r="K250" s="57" t="str">
        <f>IFERROR(VLOOKUP($J250,'Router Collection'!B248:M1245, 10, FALSE), "")</f>
        <v/>
      </c>
      <c r="L250" s="57" t="str">
        <f>IFERROR(VLOOKUP($J250,'Router Tracking'!$A$3:$H$1000, 2, FALSE), "")</f>
        <v/>
      </c>
      <c r="M250" s="57" t="str">
        <f>IFERROR(VLOOKUP($J250,'Router Tracking'!$A$3:$H$1000, 3, FALSE), "")</f>
        <v/>
      </c>
      <c r="N250" s="58" t="str">
        <f>IFERROR(VLOOKUP($J250,'Router Tracking'!$A$3:$H$1000, 6, FALSE), "")</f>
        <v/>
      </c>
      <c r="Q250" s="13"/>
    </row>
    <row r="251" spans="1:17">
      <c r="A251" s="38" t="str">
        <f t="shared" si="0"/>
        <v/>
      </c>
      <c r="C251" s="1" t="str">
        <f>IFERROR(VLOOKUP($B251,'Fridge Collection'!B249:L1246, 10, FALSE), "")</f>
        <v/>
      </c>
      <c r="D251" s="1" t="str">
        <f>IFERROR(VLOOKUP($B251,' Fridge Tracking'!$A$3:$J$999, 2, FALSE), "")</f>
        <v/>
      </c>
      <c r="E251" s="1" t="str">
        <f>IFERROR(VLOOKUP($B251,' Fridge Tracking'!$A$3:$J$999, 3, FALSE), "")</f>
        <v/>
      </c>
      <c r="F251" s="1" t="str">
        <f>IFERROR(VLOOKUP($B251,' Fridge Tracking'!$A$3:$J$999, 4, FALSE), "")</f>
        <v/>
      </c>
      <c r="G251" s="1" t="str">
        <f>IFERROR(VLOOKUP($B251,' Fridge Tracking'!$A$3:$J$999, 5, FALSE), "")</f>
        <v/>
      </c>
      <c r="H251" s="13" t="str">
        <f>IFERROR(VLOOKUP($B251,' Fridge Tracking'!$A$3:$J$999, 8, FALSE), "")</f>
        <v/>
      </c>
      <c r="I251" s="56" t="str">
        <f t="shared" si="1"/>
        <v/>
      </c>
      <c r="J251" s="59"/>
      <c r="K251" s="57" t="str">
        <f>IFERROR(VLOOKUP($J251,'Router Collection'!B249:M1246, 10, FALSE), "")</f>
        <v/>
      </c>
      <c r="L251" s="57" t="str">
        <f>IFERROR(VLOOKUP($J251,'Router Tracking'!$A$3:$H$1000, 2, FALSE), "")</f>
        <v/>
      </c>
      <c r="M251" s="57" t="str">
        <f>IFERROR(VLOOKUP($J251,'Router Tracking'!$A$3:$H$1000, 3, FALSE), "")</f>
        <v/>
      </c>
      <c r="N251" s="58" t="str">
        <f>IFERROR(VLOOKUP($J251,'Router Tracking'!$A$3:$H$1000, 6, FALSE), "")</f>
        <v/>
      </c>
      <c r="Q251" s="13"/>
    </row>
    <row r="252" spans="1:17">
      <c r="A252" s="38" t="str">
        <f t="shared" si="0"/>
        <v/>
      </c>
      <c r="C252" s="1" t="str">
        <f>IFERROR(VLOOKUP($B252,'Fridge Collection'!B250:L1247, 10, FALSE), "")</f>
        <v/>
      </c>
      <c r="D252" s="1" t="str">
        <f>IFERROR(VLOOKUP($B252,' Fridge Tracking'!$A$3:$J$999, 2, FALSE), "")</f>
        <v/>
      </c>
      <c r="E252" s="1" t="str">
        <f>IFERROR(VLOOKUP($B252,' Fridge Tracking'!$A$3:$J$999, 3, FALSE), "")</f>
        <v/>
      </c>
      <c r="F252" s="1" t="str">
        <f>IFERROR(VLOOKUP($B252,' Fridge Tracking'!$A$3:$J$999, 4, FALSE), "")</f>
        <v/>
      </c>
      <c r="G252" s="1" t="str">
        <f>IFERROR(VLOOKUP($B252,' Fridge Tracking'!$A$3:$J$999, 5, FALSE), "")</f>
        <v/>
      </c>
      <c r="H252" s="13" t="str">
        <f>IFERROR(VLOOKUP($B252,' Fridge Tracking'!$A$3:$J$999, 8, FALSE), "")</f>
        <v/>
      </c>
      <c r="I252" s="56" t="str">
        <f t="shared" si="1"/>
        <v/>
      </c>
      <c r="J252" s="59"/>
      <c r="K252" s="57" t="str">
        <f>IFERROR(VLOOKUP($J252,'Router Collection'!B250:M1247, 10, FALSE), "")</f>
        <v/>
      </c>
      <c r="L252" s="57" t="str">
        <f>IFERROR(VLOOKUP($J252,'Router Tracking'!$A$3:$H$1000, 2, FALSE), "")</f>
        <v/>
      </c>
      <c r="M252" s="57" t="str">
        <f>IFERROR(VLOOKUP($J252,'Router Tracking'!$A$3:$H$1000, 3, FALSE), "")</f>
        <v/>
      </c>
      <c r="N252" s="58" t="str">
        <f>IFERROR(VLOOKUP($J252,'Router Tracking'!$A$3:$H$1000, 6, FALSE), "")</f>
        <v/>
      </c>
      <c r="Q252" s="13"/>
    </row>
    <row r="253" spans="1:17">
      <c r="A253" s="38" t="str">
        <f t="shared" si="0"/>
        <v/>
      </c>
      <c r="C253" s="1" t="str">
        <f>IFERROR(VLOOKUP($B253,'Fridge Collection'!B251:L1248, 10, FALSE), "")</f>
        <v/>
      </c>
      <c r="D253" s="1" t="str">
        <f>IFERROR(VLOOKUP($B253,' Fridge Tracking'!$A$3:$J$999, 2, FALSE), "")</f>
        <v/>
      </c>
      <c r="E253" s="1" t="str">
        <f>IFERROR(VLOOKUP($B253,' Fridge Tracking'!$A$3:$J$999, 3, FALSE), "")</f>
        <v/>
      </c>
      <c r="F253" s="1" t="str">
        <f>IFERROR(VLOOKUP($B253,' Fridge Tracking'!$A$3:$J$999, 4, FALSE), "")</f>
        <v/>
      </c>
      <c r="G253" s="1" t="str">
        <f>IFERROR(VLOOKUP($B253,' Fridge Tracking'!$A$3:$J$999, 5, FALSE), "")</f>
        <v/>
      </c>
      <c r="H253" s="13" t="str">
        <f>IFERROR(VLOOKUP($B253,' Fridge Tracking'!$A$3:$J$999, 8, FALSE), "")</f>
        <v/>
      </c>
      <c r="I253" s="56" t="str">
        <f t="shared" si="1"/>
        <v/>
      </c>
      <c r="J253" s="59"/>
      <c r="K253" s="57" t="str">
        <f>IFERROR(VLOOKUP($J253,'Router Collection'!B251:M1248, 10, FALSE), "")</f>
        <v/>
      </c>
      <c r="L253" s="57" t="str">
        <f>IFERROR(VLOOKUP($J253,'Router Tracking'!$A$3:$H$1000, 2, FALSE), "")</f>
        <v/>
      </c>
      <c r="M253" s="57" t="str">
        <f>IFERROR(VLOOKUP($J253,'Router Tracking'!$A$3:$H$1000, 3, FALSE), "")</f>
        <v/>
      </c>
      <c r="N253" s="58" t="str">
        <f>IFERROR(VLOOKUP($J253,'Router Tracking'!$A$3:$H$1000, 6, FALSE), "")</f>
        <v/>
      </c>
      <c r="Q253" s="13"/>
    </row>
    <row r="254" spans="1:17">
      <c r="A254" s="38" t="str">
        <f t="shared" si="0"/>
        <v/>
      </c>
      <c r="C254" s="1" t="str">
        <f>IFERROR(VLOOKUP($B254,'Fridge Collection'!B252:L1249, 10, FALSE), "")</f>
        <v/>
      </c>
      <c r="D254" s="1" t="str">
        <f>IFERROR(VLOOKUP($B254,' Fridge Tracking'!$A$3:$J$999, 2, FALSE), "")</f>
        <v/>
      </c>
      <c r="E254" s="1" t="str">
        <f>IFERROR(VLOOKUP($B254,' Fridge Tracking'!$A$3:$J$999, 3, FALSE), "")</f>
        <v/>
      </c>
      <c r="F254" s="1" t="str">
        <f>IFERROR(VLOOKUP($B254,' Fridge Tracking'!$A$3:$J$999, 4, FALSE), "")</f>
        <v/>
      </c>
      <c r="G254" s="1" t="str">
        <f>IFERROR(VLOOKUP($B254,' Fridge Tracking'!$A$3:$J$999, 5, FALSE), "")</f>
        <v/>
      </c>
      <c r="H254" s="13" t="str">
        <f>IFERROR(VLOOKUP($B254,' Fridge Tracking'!$A$3:$J$999, 8, FALSE), "")</f>
        <v/>
      </c>
      <c r="I254" s="56" t="str">
        <f t="shared" si="1"/>
        <v/>
      </c>
      <c r="J254" s="59"/>
      <c r="K254" s="57" t="str">
        <f>IFERROR(VLOOKUP($J254,'Router Collection'!B252:M1249, 10, FALSE), "")</f>
        <v/>
      </c>
      <c r="L254" s="57" t="str">
        <f>IFERROR(VLOOKUP($J254,'Router Tracking'!$A$3:$H$1000, 2, FALSE), "")</f>
        <v/>
      </c>
      <c r="M254" s="57" t="str">
        <f>IFERROR(VLOOKUP($J254,'Router Tracking'!$A$3:$H$1000, 3, FALSE), "")</f>
        <v/>
      </c>
      <c r="N254" s="58" t="str">
        <f>IFERROR(VLOOKUP($J254,'Router Tracking'!$A$3:$H$1000, 6, FALSE), "")</f>
        <v/>
      </c>
      <c r="Q254" s="13"/>
    </row>
    <row r="255" spans="1:17">
      <c r="A255" s="38" t="str">
        <f t="shared" si="0"/>
        <v/>
      </c>
      <c r="C255" s="1" t="str">
        <f>IFERROR(VLOOKUP($B255,'Fridge Collection'!B253:L1250, 10, FALSE), "")</f>
        <v/>
      </c>
      <c r="D255" s="1" t="str">
        <f>IFERROR(VLOOKUP($B255,' Fridge Tracking'!$A$3:$J$999, 2, FALSE), "")</f>
        <v/>
      </c>
      <c r="E255" s="1" t="str">
        <f>IFERROR(VLOOKUP($B255,' Fridge Tracking'!$A$3:$J$999, 3, FALSE), "")</f>
        <v/>
      </c>
      <c r="F255" s="1" t="str">
        <f>IFERROR(VLOOKUP($B255,' Fridge Tracking'!$A$3:$J$999, 4, FALSE), "")</f>
        <v/>
      </c>
      <c r="G255" s="1" t="str">
        <f>IFERROR(VLOOKUP($B255,' Fridge Tracking'!$A$3:$J$999, 5, FALSE), "")</f>
        <v/>
      </c>
      <c r="H255" s="13" t="str">
        <f>IFERROR(VLOOKUP($B255,' Fridge Tracking'!$A$3:$J$999, 8, FALSE), "")</f>
        <v/>
      </c>
      <c r="I255" s="56" t="str">
        <f t="shared" si="1"/>
        <v/>
      </c>
      <c r="J255" s="59"/>
      <c r="K255" s="57" t="str">
        <f>IFERROR(VLOOKUP($J255,'Router Collection'!B253:M1250, 10, FALSE), "")</f>
        <v/>
      </c>
      <c r="L255" s="57" t="str">
        <f>IFERROR(VLOOKUP($J255,'Router Tracking'!$A$3:$H$1000, 2, FALSE), "")</f>
        <v/>
      </c>
      <c r="M255" s="57" t="str">
        <f>IFERROR(VLOOKUP($J255,'Router Tracking'!$A$3:$H$1000, 3, FALSE), "")</f>
        <v/>
      </c>
      <c r="N255" s="58" t="str">
        <f>IFERROR(VLOOKUP($J255,'Router Tracking'!$A$3:$H$1000, 6, FALSE), "")</f>
        <v/>
      </c>
      <c r="Q255" s="13"/>
    </row>
    <row r="256" spans="1:17">
      <c r="A256" s="38" t="str">
        <f t="shared" si="0"/>
        <v/>
      </c>
      <c r="C256" s="1" t="str">
        <f>IFERROR(VLOOKUP($B256,'Fridge Collection'!B254:L1251, 10, FALSE), "")</f>
        <v/>
      </c>
      <c r="D256" s="1" t="str">
        <f>IFERROR(VLOOKUP($B256,' Fridge Tracking'!$A$3:$J$999, 2, FALSE), "")</f>
        <v/>
      </c>
      <c r="E256" s="1" t="str">
        <f>IFERROR(VLOOKUP($B256,' Fridge Tracking'!$A$3:$J$999, 3, FALSE), "")</f>
        <v/>
      </c>
      <c r="F256" s="1" t="str">
        <f>IFERROR(VLOOKUP($B256,' Fridge Tracking'!$A$3:$J$999, 4, FALSE), "")</f>
        <v/>
      </c>
      <c r="G256" s="1" t="str">
        <f>IFERROR(VLOOKUP($B256,' Fridge Tracking'!$A$3:$J$999, 5, FALSE), "")</f>
        <v/>
      </c>
      <c r="H256" s="13" t="str">
        <f>IFERROR(VLOOKUP($B256,' Fridge Tracking'!$A$3:$J$999, 8, FALSE), "")</f>
        <v/>
      </c>
      <c r="I256" s="56" t="str">
        <f t="shared" si="1"/>
        <v/>
      </c>
      <c r="J256" s="59"/>
      <c r="K256" s="57" t="str">
        <f>IFERROR(VLOOKUP($J256,'Router Collection'!B254:M1251, 10, FALSE), "")</f>
        <v/>
      </c>
      <c r="L256" s="57" t="str">
        <f>IFERROR(VLOOKUP($J256,'Router Tracking'!$A$3:$H$1000, 2, FALSE), "")</f>
        <v/>
      </c>
      <c r="M256" s="57" t="str">
        <f>IFERROR(VLOOKUP($J256,'Router Tracking'!$A$3:$H$1000, 3, FALSE), "")</f>
        <v/>
      </c>
      <c r="N256" s="58" t="str">
        <f>IFERROR(VLOOKUP($J256,'Router Tracking'!$A$3:$H$1000, 6, FALSE), "")</f>
        <v/>
      </c>
      <c r="Q256" s="13"/>
    </row>
    <row r="257" spans="1:17">
      <c r="A257" s="38" t="str">
        <f t="shared" si="0"/>
        <v/>
      </c>
      <c r="C257" s="1" t="str">
        <f>IFERROR(VLOOKUP($B257,'Fridge Collection'!B255:L1252, 10, FALSE), "")</f>
        <v/>
      </c>
      <c r="D257" s="1" t="str">
        <f>IFERROR(VLOOKUP($B257,' Fridge Tracking'!$A$3:$J$999, 2, FALSE), "")</f>
        <v/>
      </c>
      <c r="E257" s="1" t="str">
        <f>IFERROR(VLOOKUP($B257,' Fridge Tracking'!$A$3:$J$999, 3, FALSE), "")</f>
        <v/>
      </c>
      <c r="F257" s="1" t="str">
        <f>IFERROR(VLOOKUP($B257,' Fridge Tracking'!$A$3:$J$999, 4, FALSE), "")</f>
        <v/>
      </c>
      <c r="G257" s="1" t="str">
        <f>IFERROR(VLOOKUP($B257,' Fridge Tracking'!$A$3:$J$999, 5, FALSE), "")</f>
        <v/>
      </c>
      <c r="H257" s="13" t="str">
        <f>IFERROR(VLOOKUP($B257,' Fridge Tracking'!$A$3:$J$999, 8, FALSE), "")</f>
        <v/>
      </c>
      <c r="I257" s="56" t="str">
        <f t="shared" si="1"/>
        <v/>
      </c>
      <c r="J257" s="59"/>
      <c r="K257" s="57" t="str">
        <f>IFERROR(VLOOKUP($J257,'Router Collection'!B255:M1252, 10, FALSE), "")</f>
        <v/>
      </c>
      <c r="L257" s="57" t="str">
        <f>IFERROR(VLOOKUP($J257,'Router Tracking'!$A$3:$H$1000, 2, FALSE), "")</f>
        <v/>
      </c>
      <c r="M257" s="57" t="str">
        <f>IFERROR(VLOOKUP($J257,'Router Tracking'!$A$3:$H$1000, 3, FALSE), "")</f>
        <v/>
      </c>
      <c r="N257" s="58" t="str">
        <f>IFERROR(VLOOKUP($J257,'Router Tracking'!$A$3:$H$1000, 6, FALSE), "")</f>
        <v/>
      </c>
      <c r="Q257" s="13"/>
    </row>
    <row r="258" spans="1:17">
      <c r="A258" s="38" t="str">
        <f t="shared" si="0"/>
        <v/>
      </c>
      <c r="C258" s="1" t="str">
        <f>IFERROR(VLOOKUP($B258,'Fridge Collection'!B256:L1253, 10, FALSE), "")</f>
        <v/>
      </c>
      <c r="D258" s="1" t="str">
        <f>IFERROR(VLOOKUP($B258,' Fridge Tracking'!$A$3:$J$999, 2, FALSE), "")</f>
        <v/>
      </c>
      <c r="E258" s="1" t="str">
        <f>IFERROR(VLOOKUP($B258,' Fridge Tracking'!$A$3:$J$999, 3, FALSE), "")</f>
        <v/>
      </c>
      <c r="F258" s="1" t="str">
        <f>IFERROR(VLOOKUP($B258,' Fridge Tracking'!$A$3:$J$999, 4, FALSE), "")</f>
        <v/>
      </c>
      <c r="G258" s="1" t="str">
        <f>IFERROR(VLOOKUP($B258,' Fridge Tracking'!$A$3:$J$999, 5, FALSE), "")</f>
        <v/>
      </c>
      <c r="H258" s="13" t="str">
        <f>IFERROR(VLOOKUP($B258,' Fridge Tracking'!$A$3:$J$999, 8, FALSE), "")</f>
        <v/>
      </c>
      <c r="I258" s="56" t="str">
        <f t="shared" si="1"/>
        <v/>
      </c>
      <c r="J258" s="59"/>
      <c r="K258" s="57" t="str">
        <f>IFERROR(VLOOKUP($J258,'Router Collection'!B256:M1253, 10, FALSE), "")</f>
        <v/>
      </c>
      <c r="L258" s="57" t="str">
        <f>IFERROR(VLOOKUP($J258,'Router Tracking'!$A$3:$H$1000, 2, FALSE), "")</f>
        <v/>
      </c>
      <c r="M258" s="57" t="str">
        <f>IFERROR(VLOOKUP($J258,'Router Tracking'!$A$3:$H$1000, 3, FALSE), "")</f>
        <v/>
      </c>
      <c r="N258" s="58" t="str">
        <f>IFERROR(VLOOKUP($J258,'Router Tracking'!$A$3:$H$1000, 6, FALSE), "")</f>
        <v/>
      </c>
      <c r="Q258" s="13"/>
    </row>
    <row r="259" spans="1:17">
      <c r="A259" s="38" t="str">
        <f t="shared" si="0"/>
        <v/>
      </c>
      <c r="C259" s="1" t="str">
        <f>IFERROR(VLOOKUP($B259,'Fridge Collection'!B257:L1254, 10, FALSE), "")</f>
        <v/>
      </c>
      <c r="D259" s="1" t="str">
        <f>IFERROR(VLOOKUP($B259,' Fridge Tracking'!$A$3:$J$999, 2, FALSE), "")</f>
        <v/>
      </c>
      <c r="E259" s="1" t="str">
        <f>IFERROR(VLOOKUP($B259,' Fridge Tracking'!$A$3:$J$999, 3, FALSE), "")</f>
        <v/>
      </c>
      <c r="F259" s="1" t="str">
        <f>IFERROR(VLOOKUP($B259,' Fridge Tracking'!$A$3:$J$999, 4, FALSE), "")</f>
        <v/>
      </c>
      <c r="G259" s="1" t="str">
        <f>IFERROR(VLOOKUP($B259,' Fridge Tracking'!$A$3:$J$999, 5, FALSE), "")</f>
        <v/>
      </c>
      <c r="H259" s="13" t="str">
        <f>IFERROR(VLOOKUP($B259,' Fridge Tracking'!$A$3:$J$999, 8, FALSE), "")</f>
        <v/>
      </c>
      <c r="I259" s="56" t="str">
        <f t="shared" si="1"/>
        <v/>
      </c>
      <c r="J259" s="59"/>
      <c r="K259" s="57" t="str">
        <f>IFERROR(VLOOKUP($J259,'Router Collection'!B257:M1254, 10, FALSE), "")</f>
        <v/>
      </c>
      <c r="L259" s="57" t="str">
        <f>IFERROR(VLOOKUP($J259,'Router Tracking'!$A$3:$H$1000, 2, FALSE), "")</f>
        <v/>
      </c>
      <c r="M259" s="57" t="str">
        <f>IFERROR(VLOOKUP($J259,'Router Tracking'!$A$3:$H$1000, 3, FALSE), "")</f>
        <v/>
      </c>
      <c r="N259" s="58" t="str">
        <f>IFERROR(VLOOKUP($J259,'Router Tracking'!$A$3:$H$1000, 6, FALSE), "")</f>
        <v/>
      </c>
      <c r="Q259" s="13"/>
    </row>
    <row r="260" spans="1:17">
      <c r="A260" s="38" t="str">
        <f t="shared" ref="A260:A514" si="6">IF(D260&lt;&gt;"", "F" &amp; ROW() - 4, "")</f>
        <v/>
      </c>
      <c r="C260" s="1" t="str">
        <f>IFERROR(VLOOKUP($B260,'Fridge Collection'!B258:L1255, 10, FALSE), "")</f>
        <v/>
      </c>
      <c r="D260" s="1" t="str">
        <f>IFERROR(VLOOKUP($B260,' Fridge Tracking'!$A$3:$J$999, 2, FALSE), "")</f>
        <v/>
      </c>
      <c r="E260" s="1" t="str">
        <f>IFERROR(VLOOKUP($B260,' Fridge Tracking'!$A$3:$J$999, 3, FALSE), "")</f>
        <v/>
      </c>
      <c r="F260" s="1" t="str">
        <f>IFERROR(VLOOKUP($B260,' Fridge Tracking'!$A$3:$J$999, 4, FALSE), "")</f>
        <v/>
      </c>
      <c r="G260" s="1" t="str">
        <f>IFERROR(VLOOKUP($B260,' Fridge Tracking'!$A$3:$J$999, 5, FALSE), "")</f>
        <v/>
      </c>
      <c r="H260" s="13" t="str">
        <f>IFERROR(VLOOKUP($B260,' Fridge Tracking'!$A$3:$J$999, 8, FALSE), "")</f>
        <v/>
      </c>
      <c r="I260" s="56" t="str">
        <f t="shared" ref="I260:I514" si="7">IF(L260&lt;&gt;"", "R" &amp; ROW() - 4, "")</f>
        <v/>
      </c>
      <c r="J260" s="59"/>
      <c r="K260" s="57" t="str">
        <f>IFERROR(VLOOKUP($J260,'Router Collection'!B258:M1255, 10, FALSE), "")</f>
        <v/>
      </c>
      <c r="L260" s="57" t="str">
        <f>IFERROR(VLOOKUP($J260,'Router Tracking'!$A$3:$H$1000, 2, FALSE), "")</f>
        <v/>
      </c>
      <c r="M260" s="57" t="str">
        <f>IFERROR(VLOOKUP($J260,'Router Tracking'!$A$3:$H$1000, 3, FALSE), "")</f>
        <v/>
      </c>
      <c r="N260" s="58" t="str">
        <f>IFERROR(VLOOKUP($J260,'Router Tracking'!$A$3:$H$1000, 6, FALSE), "")</f>
        <v/>
      </c>
      <c r="Q260" s="13"/>
    </row>
    <row r="261" spans="1:17">
      <c r="A261" s="38" t="str">
        <f t="shared" si="6"/>
        <v/>
      </c>
      <c r="C261" s="1" t="str">
        <f>IFERROR(VLOOKUP($B261,'Fridge Collection'!B259:L1256, 10, FALSE), "")</f>
        <v/>
      </c>
      <c r="D261" s="1" t="str">
        <f>IFERROR(VLOOKUP($B261,' Fridge Tracking'!$A$3:$J$999, 2, FALSE), "")</f>
        <v/>
      </c>
      <c r="E261" s="1" t="str">
        <f>IFERROR(VLOOKUP($B261,' Fridge Tracking'!$A$3:$J$999, 3, FALSE), "")</f>
        <v/>
      </c>
      <c r="F261" s="1" t="str">
        <f>IFERROR(VLOOKUP($B261,' Fridge Tracking'!$A$3:$J$999, 4, FALSE), "")</f>
        <v/>
      </c>
      <c r="G261" s="1" t="str">
        <f>IFERROR(VLOOKUP($B261,' Fridge Tracking'!$A$3:$J$999, 5, FALSE), "")</f>
        <v/>
      </c>
      <c r="H261" s="13" t="str">
        <f>IFERROR(VLOOKUP($B261,' Fridge Tracking'!$A$3:$J$999, 8, FALSE), "")</f>
        <v/>
      </c>
      <c r="I261" s="56" t="str">
        <f t="shared" si="7"/>
        <v/>
      </c>
      <c r="J261" s="59"/>
      <c r="K261" s="57" t="str">
        <f>IFERROR(VLOOKUP($J261,'Router Collection'!B259:M1256, 10, FALSE), "")</f>
        <v/>
      </c>
      <c r="L261" s="57" t="str">
        <f>IFERROR(VLOOKUP($J261,'Router Tracking'!$A$3:$H$1000, 2, FALSE), "")</f>
        <v/>
      </c>
      <c r="M261" s="57" t="str">
        <f>IFERROR(VLOOKUP($J261,'Router Tracking'!$A$3:$H$1000, 3, FALSE), "")</f>
        <v/>
      </c>
      <c r="N261" s="58" t="str">
        <f>IFERROR(VLOOKUP($J261,'Router Tracking'!$A$3:$H$1000, 6, FALSE), "")</f>
        <v/>
      </c>
      <c r="Q261" s="13"/>
    </row>
    <row r="262" spans="1:17">
      <c r="A262" s="38" t="str">
        <f t="shared" si="6"/>
        <v/>
      </c>
      <c r="C262" s="1" t="str">
        <f>IFERROR(VLOOKUP($B262,'Fridge Collection'!B260:L1257, 10, FALSE), "")</f>
        <v/>
      </c>
      <c r="D262" s="1" t="str">
        <f>IFERROR(VLOOKUP($B262,' Fridge Tracking'!$A$3:$J$999, 2, FALSE), "")</f>
        <v/>
      </c>
      <c r="E262" s="1" t="str">
        <f>IFERROR(VLOOKUP($B262,' Fridge Tracking'!$A$3:$J$999, 3, FALSE), "")</f>
        <v/>
      </c>
      <c r="F262" s="1" t="str">
        <f>IFERROR(VLOOKUP($B262,' Fridge Tracking'!$A$3:$J$999, 4, FALSE), "")</f>
        <v/>
      </c>
      <c r="G262" s="1" t="str">
        <f>IFERROR(VLOOKUP($B262,' Fridge Tracking'!$A$3:$J$999, 5, FALSE), "")</f>
        <v/>
      </c>
      <c r="H262" s="13" t="str">
        <f>IFERROR(VLOOKUP($B262,' Fridge Tracking'!$A$3:$J$999, 8, FALSE), "")</f>
        <v/>
      </c>
      <c r="I262" s="56" t="str">
        <f t="shared" si="7"/>
        <v/>
      </c>
      <c r="J262" s="59"/>
      <c r="K262" s="57" t="str">
        <f>IFERROR(VLOOKUP($J262,'Router Collection'!B260:M1257, 10, FALSE), "")</f>
        <v/>
      </c>
      <c r="L262" s="57" t="str">
        <f>IFERROR(VLOOKUP($J262,'Router Tracking'!$A$3:$H$1000, 2, FALSE), "")</f>
        <v/>
      </c>
      <c r="M262" s="57" t="str">
        <f>IFERROR(VLOOKUP($J262,'Router Tracking'!$A$3:$H$1000, 3, FALSE), "")</f>
        <v/>
      </c>
      <c r="N262" s="58" t="str">
        <f>IFERROR(VLOOKUP($J262,'Router Tracking'!$A$3:$H$1000, 6, FALSE), "")</f>
        <v/>
      </c>
      <c r="Q262" s="13"/>
    </row>
    <row r="263" spans="1:17">
      <c r="A263" s="38" t="str">
        <f t="shared" si="6"/>
        <v/>
      </c>
      <c r="C263" s="1" t="str">
        <f>IFERROR(VLOOKUP($B263,'Fridge Collection'!B261:L1258, 10, FALSE), "")</f>
        <v/>
      </c>
      <c r="D263" s="1" t="str">
        <f>IFERROR(VLOOKUP($B263,' Fridge Tracking'!$A$3:$J$999, 2, FALSE), "")</f>
        <v/>
      </c>
      <c r="E263" s="1" t="str">
        <f>IFERROR(VLOOKUP($B263,' Fridge Tracking'!$A$3:$J$999, 3, FALSE), "")</f>
        <v/>
      </c>
      <c r="F263" s="1" t="str">
        <f>IFERROR(VLOOKUP($B263,' Fridge Tracking'!$A$3:$J$999, 4, FALSE), "")</f>
        <v/>
      </c>
      <c r="G263" s="1" t="str">
        <f>IFERROR(VLOOKUP($B263,' Fridge Tracking'!$A$3:$J$999, 5, FALSE), "")</f>
        <v/>
      </c>
      <c r="H263" s="13" t="str">
        <f>IFERROR(VLOOKUP($B263,' Fridge Tracking'!$A$3:$J$999, 8, FALSE), "")</f>
        <v/>
      </c>
      <c r="I263" s="56" t="str">
        <f t="shared" si="7"/>
        <v/>
      </c>
      <c r="J263" s="59"/>
      <c r="K263" s="57" t="str">
        <f>IFERROR(VLOOKUP($J263,'Router Collection'!B261:M1258, 10, FALSE), "")</f>
        <v/>
      </c>
      <c r="L263" s="57" t="str">
        <f>IFERROR(VLOOKUP($J263,'Router Tracking'!$A$3:$H$1000, 2, FALSE), "")</f>
        <v/>
      </c>
      <c r="M263" s="57" t="str">
        <f>IFERROR(VLOOKUP($J263,'Router Tracking'!$A$3:$H$1000, 3, FALSE), "")</f>
        <v/>
      </c>
      <c r="N263" s="58" t="str">
        <f>IFERROR(VLOOKUP($J263,'Router Tracking'!$A$3:$H$1000, 6, FALSE), "")</f>
        <v/>
      </c>
      <c r="Q263" s="13"/>
    </row>
    <row r="264" spans="1:17">
      <c r="A264" s="38" t="str">
        <f t="shared" si="6"/>
        <v/>
      </c>
      <c r="C264" s="1" t="str">
        <f>IFERROR(VLOOKUP($B264,'Fridge Collection'!B262:L1259, 10, FALSE), "")</f>
        <v/>
      </c>
      <c r="D264" s="1" t="str">
        <f>IFERROR(VLOOKUP($B264,' Fridge Tracking'!$A$3:$J$999, 2, FALSE), "")</f>
        <v/>
      </c>
      <c r="E264" s="1" t="str">
        <f>IFERROR(VLOOKUP($B264,' Fridge Tracking'!$A$3:$J$999, 3, FALSE), "")</f>
        <v/>
      </c>
      <c r="F264" s="1" t="str">
        <f>IFERROR(VLOOKUP($B264,' Fridge Tracking'!$A$3:$J$999, 4, FALSE), "")</f>
        <v/>
      </c>
      <c r="G264" s="1" t="str">
        <f>IFERROR(VLOOKUP($B264,' Fridge Tracking'!$A$3:$J$999, 5, FALSE), "")</f>
        <v/>
      </c>
      <c r="H264" s="13" t="str">
        <f>IFERROR(VLOOKUP($B264,' Fridge Tracking'!$A$3:$J$999, 8, FALSE), "")</f>
        <v/>
      </c>
      <c r="I264" s="56" t="str">
        <f t="shared" si="7"/>
        <v/>
      </c>
      <c r="J264" s="59"/>
      <c r="K264" s="57" t="str">
        <f>IFERROR(VLOOKUP($J264,'Router Collection'!B262:M1259, 10, FALSE), "")</f>
        <v/>
      </c>
      <c r="L264" s="57" t="str">
        <f>IFERROR(VLOOKUP($J264,'Router Tracking'!$A$3:$H$1000, 2, FALSE), "")</f>
        <v/>
      </c>
      <c r="M264" s="57" t="str">
        <f>IFERROR(VLOOKUP($J264,'Router Tracking'!$A$3:$H$1000, 3, FALSE), "")</f>
        <v/>
      </c>
      <c r="N264" s="58" t="str">
        <f>IFERROR(VLOOKUP($J264,'Router Tracking'!$A$3:$H$1000, 6, FALSE), "")</f>
        <v/>
      </c>
      <c r="Q264" s="13"/>
    </row>
    <row r="265" spans="1:17">
      <c r="A265" s="38" t="str">
        <f t="shared" si="6"/>
        <v/>
      </c>
      <c r="C265" s="1" t="str">
        <f>IFERROR(VLOOKUP($B265,'Fridge Collection'!B263:L1260, 10, FALSE), "")</f>
        <v/>
      </c>
      <c r="D265" s="1" t="str">
        <f>IFERROR(VLOOKUP($B265,' Fridge Tracking'!$A$3:$J$999, 2, FALSE), "")</f>
        <v/>
      </c>
      <c r="E265" s="1" t="str">
        <f>IFERROR(VLOOKUP($B265,' Fridge Tracking'!$A$3:$J$999, 3, FALSE), "")</f>
        <v/>
      </c>
      <c r="F265" s="1" t="str">
        <f>IFERROR(VLOOKUP($B265,' Fridge Tracking'!$A$3:$J$999, 4, FALSE), "")</f>
        <v/>
      </c>
      <c r="G265" s="1" t="str">
        <f>IFERROR(VLOOKUP($B265,' Fridge Tracking'!$A$3:$J$999, 5, FALSE), "")</f>
        <v/>
      </c>
      <c r="H265" s="13" t="str">
        <f>IFERROR(VLOOKUP($B265,' Fridge Tracking'!$A$3:$J$999, 8, FALSE), "")</f>
        <v/>
      </c>
      <c r="I265" s="56" t="str">
        <f t="shared" si="7"/>
        <v/>
      </c>
      <c r="J265" s="59"/>
      <c r="K265" s="57" t="str">
        <f>IFERROR(VLOOKUP($J265,'Router Collection'!B263:M1260, 10, FALSE), "")</f>
        <v/>
      </c>
      <c r="L265" s="57" t="str">
        <f>IFERROR(VLOOKUP($J265,'Router Tracking'!$A$3:$H$1000, 2, FALSE), "")</f>
        <v/>
      </c>
      <c r="M265" s="57" t="str">
        <f>IFERROR(VLOOKUP($J265,'Router Tracking'!$A$3:$H$1000, 3, FALSE), "")</f>
        <v/>
      </c>
      <c r="N265" s="58" t="str">
        <f>IFERROR(VLOOKUP($J265,'Router Tracking'!$A$3:$H$1000, 6, FALSE), "")</f>
        <v/>
      </c>
      <c r="Q265" s="13"/>
    </row>
    <row r="266" spans="1:17">
      <c r="A266" s="38" t="str">
        <f t="shared" si="6"/>
        <v/>
      </c>
      <c r="C266" s="1" t="str">
        <f>IFERROR(VLOOKUP($B266,'Fridge Collection'!B264:L1261, 10, FALSE), "")</f>
        <v/>
      </c>
      <c r="D266" s="1" t="str">
        <f>IFERROR(VLOOKUP($B266,' Fridge Tracking'!$A$3:$J$999, 2, FALSE), "")</f>
        <v/>
      </c>
      <c r="E266" s="1" t="str">
        <f>IFERROR(VLOOKUP($B266,' Fridge Tracking'!$A$3:$J$999, 3, FALSE), "")</f>
        <v/>
      </c>
      <c r="F266" s="1" t="str">
        <f>IFERROR(VLOOKUP($B266,' Fridge Tracking'!$A$3:$J$999, 4, FALSE), "")</f>
        <v/>
      </c>
      <c r="G266" s="1" t="str">
        <f>IFERROR(VLOOKUP($B266,' Fridge Tracking'!$A$3:$J$999, 5, FALSE), "")</f>
        <v/>
      </c>
      <c r="H266" s="13" t="str">
        <f>IFERROR(VLOOKUP($B266,' Fridge Tracking'!$A$3:$J$999, 8, FALSE), "")</f>
        <v/>
      </c>
      <c r="I266" s="56" t="str">
        <f t="shared" si="7"/>
        <v/>
      </c>
      <c r="J266" s="59"/>
      <c r="K266" s="57" t="str">
        <f>IFERROR(VLOOKUP($J266,'Router Collection'!B264:M1261, 10, FALSE), "")</f>
        <v/>
      </c>
      <c r="L266" s="57" t="str">
        <f>IFERROR(VLOOKUP($J266,'Router Tracking'!$A$3:$H$1000, 2, FALSE), "")</f>
        <v/>
      </c>
      <c r="M266" s="57" t="str">
        <f>IFERROR(VLOOKUP($J266,'Router Tracking'!$A$3:$H$1000, 3, FALSE), "")</f>
        <v/>
      </c>
      <c r="N266" s="58" t="str">
        <f>IFERROR(VLOOKUP($J266,'Router Tracking'!$A$3:$H$1000, 6, FALSE), "")</f>
        <v/>
      </c>
      <c r="Q266" s="13"/>
    </row>
    <row r="267" spans="1:17">
      <c r="A267" s="38" t="str">
        <f t="shared" si="6"/>
        <v/>
      </c>
      <c r="C267" s="1" t="str">
        <f>IFERROR(VLOOKUP($B267,'Fridge Collection'!B265:L1262, 10, FALSE), "")</f>
        <v/>
      </c>
      <c r="D267" s="1" t="str">
        <f>IFERROR(VLOOKUP($B267,' Fridge Tracking'!$A$3:$J$999, 2, FALSE), "")</f>
        <v/>
      </c>
      <c r="E267" s="1" t="str">
        <f>IFERROR(VLOOKUP($B267,' Fridge Tracking'!$A$3:$J$999, 3, FALSE), "")</f>
        <v/>
      </c>
      <c r="F267" s="1" t="str">
        <f>IFERROR(VLOOKUP($B267,' Fridge Tracking'!$A$3:$J$999, 4, FALSE), "")</f>
        <v/>
      </c>
      <c r="G267" s="1" t="str">
        <f>IFERROR(VLOOKUP($B267,' Fridge Tracking'!$A$3:$J$999, 5, FALSE), "")</f>
        <v/>
      </c>
      <c r="H267" s="13" t="str">
        <f>IFERROR(VLOOKUP($B267,' Fridge Tracking'!$A$3:$J$999, 8, FALSE), "")</f>
        <v/>
      </c>
      <c r="I267" s="56" t="str">
        <f t="shared" si="7"/>
        <v/>
      </c>
      <c r="J267" s="59"/>
      <c r="K267" s="57" t="str">
        <f>IFERROR(VLOOKUP($J267,'Router Collection'!B265:M1262, 10, FALSE), "")</f>
        <v/>
      </c>
      <c r="L267" s="57" t="str">
        <f>IFERROR(VLOOKUP($J267,'Router Tracking'!$A$3:$H$1000, 2, FALSE), "")</f>
        <v/>
      </c>
      <c r="M267" s="57" t="str">
        <f>IFERROR(VLOOKUP($J267,'Router Tracking'!$A$3:$H$1000, 3, FALSE), "")</f>
        <v/>
      </c>
      <c r="N267" s="58" t="str">
        <f>IFERROR(VLOOKUP($J267,'Router Tracking'!$A$3:$H$1000, 6, FALSE), "")</f>
        <v/>
      </c>
      <c r="Q267" s="13"/>
    </row>
    <row r="268" spans="1:17">
      <c r="A268" s="38" t="str">
        <f t="shared" si="6"/>
        <v/>
      </c>
      <c r="C268" s="1" t="str">
        <f>IFERROR(VLOOKUP($B268,'Fridge Collection'!B266:L1263, 10, FALSE), "")</f>
        <v/>
      </c>
      <c r="D268" s="1" t="str">
        <f>IFERROR(VLOOKUP($B268,' Fridge Tracking'!$A$3:$J$999, 2, FALSE), "")</f>
        <v/>
      </c>
      <c r="E268" s="1" t="str">
        <f>IFERROR(VLOOKUP($B268,' Fridge Tracking'!$A$3:$J$999, 3, FALSE), "")</f>
        <v/>
      </c>
      <c r="F268" s="1" t="str">
        <f>IFERROR(VLOOKUP($B268,' Fridge Tracking'!$A$3:$J$999, 4, FALSE), "")</f>
        <v/>
      </c>
      <c r="G268" s="1" t="str">
        <f>IFERROR(VLOOKUP($B268,' Fridge Tracking'!$A$3:$J$999, 5, FALSE), "")</f>
        <v/>
      </c>
      <c r="H268" s="13" t="str">
        <f>IFERROR(VLOOKUP($B268,' Fridge Tracking'!$A$3:$J$999, 8, FALSE), "")</f>
        <v/>
      </c>
      <c r="I268" s="56" t="str">
        <f t="shared" si="7"/>
        <v/>
      </c>
      <c r="J268" s="59"/>
      <c r="K268" s="57" t="str">
        <f>IFERROR(VLOOKUP($J268,'Router Collection'!B266:M1263, 10, FALSE), "")</f>
        <v/>
      </c>
      <c r="L268" s="57" t="str">
        <f>IFERROR(VLOOKUP($J268,'Router Tracking'!$A$3:$H$1000, 2, FALSE), "")</f>
        <v/>
      </c>
      <c r="M268" s="57" t="str">
        <f>IFERROR(VLOOKUP($J268,'Router Tracking'!$A$3:$H$1000, 3, FALSE), "")</f>
        <v/>
      </c>
      <c r="N268" s="58" t="str">
        <f>IFERROR(VLOOKUP($J268,'Router Tracking'!$A$3:$H$1000, 6, FALSE), "")</f>
        <v/>
      </c>
      <c r="Q268" s="13"/>
    </row>
    <row r="269" spans="1:17">
      <c r="A269" s="38" t="str">
        <f t="shared" si="6"/>
        <v/>
      </c>
      <c r="C269" s="1" t="str">
        <f>IFERROR(VLOOKUP($B269,'Fridge Collection'!B267:L1264, 10, FALSE), "")</f>
        <v/>
      </c>
      <c r="D269" s="1" t="str">
        <f>IFERROR(VLOOKUP($B269,' Fridge Tracking'!$A$3:$J$999, 2, FALSE), "")</f>
        <v/>
      </c>
      <c r="E269" s="1" t="str">
        <f>IFERROR(VLOOKUP($B269,' Fridge Tracking'!$A$3:$J$999, 3, FALSE), "")</f>
        <v/>
      </c>
      <c r="F269" s="1" t="str">
        <f>IFERROR(VLOOKUP($B269,' Fridge Tracking'!$A$3:$J$999, 4, FALSE), "")</f>
        <v/>
      </c>
      <c r="G269" s="1" t="str">
        <f>IFERROR(VLOOKUP($B269,' Fridge Tracking'!$A$3:$J$999, 5, FALSE), "")</f>
        <v/>
      </c>
      <c r="H269" s="13" t="str">
        <f>IFERROR(VLOOKUP($B269,' Fridge Tracking'!$A$3:$J$999, 8, FALSE), "")</f>
        <v/>
      </c>
      <c r="I269" s="56" t="str">
        <f t="shared" si="7"/>
        <v/>
      </c>
      <c r="J269" s="59"/>
      <c r="K269" s="57" t="str">
        <f>IFERROR(VLOOKUP($J269,'Router Collection'!B267:M1264, 10, FALSE), "")</f>
        <v/>
      </c>
      <c r="L269" s="57" t="str">
        <f>IFERROR(VLOOKUP($J269,'Router Tracking'!$A$3:$H$1000, 2, FALSE), "")</f>
        <v/>
      </c>
      <c r="M269" s="57" t="str">
        <f>IFERROR(VLOOKUP($J269,'Router Tracking'!$A$3:$H$1000, 3, FALSE), "")</f>
        <v/>
      </c>
      <c r="N269" s="58" t="str">
        <f>IFERROR(VLOOKUP($J269,'Router Tracking'!$A$3:$H$1000, 6, FALSE), "")</f>
        <v/>
      </c>
      <c r="Q269" s="13"/>
    </row>
    <row r="270" spans="1:17">
      <c r="A270" s="38" t="str">
        <f t="shared" si="6"/>
        <v/>
      </c>
      <c r="C270" s="1" t="str">
        <f>IFERROR(VLOOKUP($B270,'Fridge Collection'!B268:L1265, 10, FALSE), "")</f>
        <v/>
      </c>
      <c r="D270" s="1" t="str">
        <f>IFERROR(VLOOKUP($B270,' Fridge Tracking'!$A$3:$J$999, 2, FALSE), "")</f>
        <v/>
      </c>
      <c r="E270" s="1" t="str">
        <f>IFERROR(VLOOKUP($B270,' Fridge Tracking'!$A$3:$J$999, 3, FALSE), "")</f>
        <v/>
      </c>
      <c r="F270" s="1" t="str">
        <f>IFERROR(VLOOKUP($B270,' Fridge Tracking'!$A$3:$J$999, 4, FALSE), "")</f>
        <v/>
      </c>
      <c r="G270" s="1" t="str">
        <f>IFERROR(VLOOKUP($B270,' Fridge Tracking'!$A$3:$J$999, 5, FALSE), "")</f>
        <v/>
      </c>
      <c r="H270" s="13" t="str">
        <f>IFERROR(VLOOKUP($B270,' Fridge Tracking'!$A$3:$J$999, 8, FALSE), "")</f>
        <v/>
      </c>
      <c r="I270" s="56" t="str">
        <f t="shared" si="7"/>
        <v/>
      </c>
      <c r="J270" s="59"/>
      <c r="K270" s="57" t="str">
        <f>IFERROR(VLOOKUP($J270,'Router Collection'!B268:M1265, 10, FALSE), "")</f>
        <v/>
      </c>
      <c r="L270" s="57" t="str">
        <f>IFERROR(VLOOKUP($J270,'Router Tracking'!$A$3:$H$1000, 2, FALSE), "")</f>
        <v/>
      </c>
      <c r="M270" s="57" t="str">
        <f>IFERROR(VLOOKUP($J270,'Router Tracking'!$A$3:$H$1000, 3, FALSE), "")</f>
        <v/>
      </c>
      <c r="N270" s="58" t="str">
        <f>IFERROR(VLOOKUP($J270,'Router Tracking'!$A$3:$H$1000, 6, FALSE), "")</f>
        <v/>
      </c>
      <c r="Q270" s="13"/>
    </row>
    <row r="271" spans="1:17">
      <c r="A271" s="38" t="str">
        <f t="shared" si="6"/>
        <v/>
      </c>
      <c r="C271" s="1" t="str">
        <f>IFERROR(VLOOKUP($B271,'Fridge Collection'!B269:L1266, 10, FALSE), "")</f>
        <v/>
      </c>
      <c r="D271" s="1" t="str">
        <f>IFERROR(VLOOKUP($B271,' Fridge Tracking'!$A$3:$J$999, 2, FALSE), "")</f>
        <v/>
      </c>
      <c r="E271" s="1" t="str">
        <f>IFERROR(VLOOKUP($B271,' Fridge Tracking'!$A$3:$J$999, 3, FALSE), "")</f>
        <v/>
      </c>
      <c r="F271" s="1" t="str">
        <f>IFERROR(VLOOKUP($B271,' Fridge Tracking'!$A$3:$J$999, 4, FALSE), "")</f>
        <v/>
      </c>
      <c r="G271" s="1" t="str">
        <f>IFERROR(VLOOKUP($B271,' Fridge Tracking'!$A$3:$J$999, 5, FALSE), "")</f>
        <v/>
      </c>
      <c r="H271" s="13" t="str">
        <f>IFERROR(VLOOKUP($B271,' Fridge Tracking'!$A$3:$J$999, 8, FALSE), "")</f>
        <v/>
      </c>
      <c r="I271" s="56" t="str">
        <f t="shared" si="7"/>
        <v/>
      </c>
      <c r="J271" s="59"/>
      <c r="K271" s="57" t="str">
        <f>IFERROR(VLOOKUP($J271,'Router Collection'!B269:M1266, 10, FALSE), "")</f>
        <v/>
      </c>
      <c r="L271" s="57" t="str">
        <f>IFERROR(VLOOKUP($J271,'Router Tracking'!$A$3:$H$1000, 2, FALSE), "")</f>
        <v/>
      </c>
      <c r="M271" s="57" t="str">
        <f>IFERROR(VLOOKUP($J271,'Router Tracking'!$A$3:$H$1000, 3, FALSE), "")</f>
        <v/>
      </c>
      <c r="N271" s="58" t="str">
        <f>IFERROR(VLOOKUP($J271,'Router Tracking'!$A$3:$H$1000, 6, FALSE), "")</f>
        <v/>
      </c>
      <c r="Q271" s="13"/>
    </row>
    <row r="272" spans="1:17">
      <c r="A272" s="38" t="str">
        <f t="shared" si="6"/>
        <v/>
      </c>
      <c r="C272" s="1" t="str">
        <f>IFERROR(VLOOKUP($B272,'Fridge Collection'!B270:L1267, 10, FALSE), "")</f>
        <v/>
      </c>
      <c r="D272" s="1" t="str">
        <f>IFERROR(VLOOKUP($B272,' Fridge Tracking'!$A$3:$J$999, 2, FALSE), "")</f>
        <v/>
      </c>
      <c r="E272" s="1" t="str">
        <f>IFERROR(VLOOKUP($B272,' Fridge Tracking'!$A$3:$J$999, 3, FALSE), "")</f>
        <v/>
      </c>
      <c r="F272" s="1" t="str">
        <f>IFERROR(VLOOKUP($B272,' Fridge Tracking'!$A$3:$J$999, 4, FALSE), "")</f>
        <v/>
      </c>
      <c r="G272" s="1" t="str">
        <f>IFERROR(VLOOKUP($B272,' Fridge Tracking'!$A$3:$J$999, 5, FALSE), "")</f>
        <v/>
      </c>
      <c r="H272" s="13" t="str">
        <f>IFERROR(VLOOKUP($B272,' Fridge Tracking'!$A$3:$J$999, 8, FALSE), "")</f>
        <v/>
      </c>
      <c r="I272" s="56" t="str">
        <f t="shared" si="7"/>
        <v/>
      </c>
      <c r="J272" s="59"/>
      <c r="K272" s="57" t="str">
        <f>IFERROR(VLOOKUP($J272,'Router Collection'!B270:M1267, 10, FALSE), "")</f>
        <v/>
      </c>
      <c r="L272" s="57" t="str">
        <f>IFERROR(VLOOKUP($J272,'Router Tracking'!$A$3:$H$1000, 2, FALSE), "")</f>
        <v/>
      </c>
      <c r="M272" s="57" t="str">
        <f>IFERROR(VLOOKUP($J272,'Router Tracking'!$A$3:$H$1000, 3, FALSE), "")</f>
        <v/>
      </c>
      <c r="N272" s="58" t="str">
        <f>IFERROR(VLOOKUP($J272,'Router Tracking'!$A$3:$H$1000, 6, FALSE), "")</f>
        <v/>
      </c>
      <c r="Q272" s="13"/>
    </row>
    <row r="273" spans="1:17">
      <c r="A273" s="38" t="str">
        <f t="shared" si="6"/>
        <v/>
      </c>
      <c r="C273" s="1" t="str">
        <f>IFERROR(VLOOKUP($B273,'Fridge Collection'!B271:L1268, 10, FALSE), "")</f>
        <v/>
      </c>
      <c r="D273" s="1" t="str">
        <f>IFERROR(VLOOKUP($B273,' Fridge Tracking'!$A$3:$J$999, 2, FALSE), "")</f>
        <v/>
      </c>
      <c r="E273" s="1" t="str">
        <f>IFERROR(VLOOKUP($B273,' Fridge Tracking'!$A$3:$J$999, 3, FALSE), "")</f>
        <v/>
      </c>
      <c r="F273" s="1" t="str">
        <f>IFERROR(VLOOKUP($B273,' Fridge Tracking'!$A$3:$J$999, 4, FALSE), "")</f>
        <v/>
      </c>
      <c r="G273" s="1" t="str">
        <f>IFERROR(VLOOKUP($B273,' Fridge Tracking'!$A$3:$J$999, 5, FALSE), "")</f>
        <v/>
      </c>
      <c r="H273" s="13" t="str">
        <f>IFERROR(VLOOKUP($B273,' Fridge Tracking'!$A$3:$J$999, 8, FALSE), "")</f>
        <v/>
      </c>
      <c r="I273" s="56" t="str">
        <f t="shared" si="7"/>
        <v/>
      </c>
      <c r="J273" s="59"/>
      <c r="K273" s="57" t="str">
        <f>IFERROR(VLOOKUP($J273,'Router Collection'!B271:M1268, 10, FALSE), "")</f>
        <v/>
      </c>
      <c r="L273" s="57" t="str">
        <f>IFERROR(VLOOKUP($J273,'Router Tracking'!$A$3:$H$1000, 2, FALSE), "")</f>
        <v/>
      </c>
      <c r="M273" s="57" t="str">
        <f>IFERROR(VLOOKUP($J273,'Router Tracking'!$A$3:$H$1000, 3, FALSE), "")</f>
        <v/>
      </c>
      <c r="N273" s="58" t="str">
        <f>IFERROR(VLOOKUP($J273,'Router Tracking'!$A$3:$H$1000, 6, FALSE), "")</f>
        <v/>
      </c>
      <c r="Q273" s="13"/>
    </row>
    <row r="274" spans="1:17">
      <c r="A274" s="38" t="str">
        <f t="shared" si="6"/>
        <v/>
      </c>
      <c r="C274" s="1" t="str">
        <f>IFERROR(VLOOKUP($B274,'Fridge Collection'!B272:L1269, 10, FALSE), "")</f>
        <v/>
      </c>
      <c r="D274" s="1" t="str">
        <f>IFERROR(VLOOKUP($B274,' Fridge Tracking'!$A$3:$J$999, 2, FALSE), "")</f>
        <v/>
      </c>
      <c r="E274" s="1" t="str">
        <f>IFERROR(VLOOKUP($B274,' Fridge Tracking'!$A$3:$J$999, 3, FALSE), "")</f>
        <v/>
      </c>
      <c r="F274" s="1" t="str">
        <f>IFERROR(VLOOKUP($B274,' Fridge Tracking'!$A$3:$J$999, 4, FALSE), "")</f>
        <v/>
      </c>
      <c r="G274" s="1" t="str">
        <f>IFERROR(VLOOKUP($B274,' Fridge Tracking'!$A$3:$J$999, 5, FALSE), "")</f>
        <v/>
      </c>
      <c r="H274" s="13" t="str">
        <f>IFERROR(VLOOKUP($B274,' Fridge Tracking'!$A$3:$J$999, 8, FALSE), "")</f>
        <v/>
      </c>
      <c r="I274" s="56" t="str">
        <f t="shared" si="7"/>
        <v/>
      </c>
      <c r="J274" s="59"/>
      <c r="K274" s="57" t="str">
        <f>IFERROR(VLOOKUP($J274,'Router Collection'!B272:M1269, 10, FALSE), "")</f>
        <v/>
      </c>
      <c r="L274" s="57" t="str">
        <f>IFERROR(VLOOKUP($J274,'Router Tracking'!$A$3:$H$1000, 2, FALSE), "")</f>
        <v/>
      </c>
      <c r="M274" s="57" t="str">
        <f>IFERROR(VLOOKUP($J274,'Router Tracking'!$A$3:$H$1000, 3, FALSE), "")</f>
        <v/>
      </c>
      <c r="N274" s="58" t="str">
        <f>IFERROR(VLOOKUP($J274,'Router Tracking'!$A$3:$H$1000, 6, FALSE), "")</f>
        <v/>
      </c>
      <c r="Q274" s="13"/>
    </row>
    <row r="275" spans="1:17">
      <c r="A275" s="38" t="str">
        <f t="shared" si="6"/>
        <v/>
      </c>
      <c r="C275" s="1" t="str">
        <f>IFERROR(VLOOKUP($B275,'Fridge Collection'!B273:L1270, 10, FALSE), "")</f>
        <v/>
      </c>
      <c r="D275" s="1" t="str">
        <f>IFERROR(VLOOKUP($B275,' Fridge Tracking'!$A$3:$J$999, 2, FALSE), "")</f>
        <v/>
      </c>
      <c r="E275" s="1" t="str">
        <f>IFERROR(VLOOKUP($B275,' Fridge Tracking'!$A$3:$J$999, 3, FALSE), "")</f>
        <v/>
      </c>
      <c r="F275" s="1" t="str">
        <f>IFERROR(VLOOKUP($B275,' Fridge Tracking'!$A$3:$J$999, 4, FALSE), "")</f>
        <v/>
      </c>
      <c r="G275" s="1" t="str">
        <f>IFERROR(VLOOKUP($B275,' Fridge Tracking'!$A$3:$J$999, 5, FALSE), "")</f>
        <v/>
      </c>
      <c r="H275" s="13" t="str">
        <f>IFERROR(VLOOKUP($B275,' Fridge Tracking'!$A$3:$J$999, 8, FALSE), "")</f>
        <v/>
      </c>
      <c r="I275" s="56" t="str">
        <f t="shared" si="7"/>
        <v/>
      </c>
      <c r="J275" s="59"/>
      <c r="K275" s="57" t="str">
        <f>IFERROR(VLOOKUP($J275,'Router Collection'!B273:M1270, 10, FALSE), "")</f>
        <v/>
      </c>
      <c r="L275" s="57" t="str">
        <f>IFERROR(VLOOKUP($J275,'Router Tracking'!$A$3:$H$1000, 2, FALSE), "")</f>
        <v/>
      </c>
      <c r="M275" s="57" t="str">
        <f>IFERROR(VLOOKUP($J275,'Router Tracking'!$A$3:$H$1000, 3, FALSE), "")</f>
        <v/>
      </c>
      <c r="N275" s="58" t="str">
        <f>IFERROR(VLOOKUP($J275,'Router Tracking'!$A$3:$H$1000, 6, FALSE), "")</f>
        <v/>
      </c>
      <c r="Q275" s="13"/>
    </row>
    <row r="276" spans="1:17">
      <c r="A276" s="38" t="str">
        <f t="shared" si="6"/>
        <v/>
      </c>
      <c r="C276" s="1" t="str">
        <f>IFERROR(VLOOKUP($B276,'Fridge Collection'!B274:L1271, 10, FALSE), "")</f>
        <v/>
      </c>
      <c r="D276" s="1" t="str">
        <f>IFERROR(VLOOKUP($B276,' Fridge Tracking'!$A$3:$J$999, 2, FALSE), "")</f>
        <v/>
      </c>
      <c r="E276" s="1" t="str">
        <f>IFERROR(VLOOKUP($B276,' Fridge Tracking'!$A$3:$J$999, 3, FALSE), "")</f>
        <v/>
      </c>
      <c r="F276" s="1" t="str">
        <f>IFERROR(VLOOKUP($B276,' Fridge Tracking'!$A$3:$J$999, 4, FALSE), "")</f>
        <v/>
      </c>
      <c r="G276" s="1" t="str">
        <f>IFERROR(VLOOKUP($B276,' Fridge Tracking'!$A$3:$J$999, 5, FALSE), "")</f>
        <v/>
      </c>
      <c r="H276" s="13" t="str">
        <f>IFERROR(VLOOKUP($B276,' Fridge Tracking'!$A$3:$J$999, 8, FALSE), "")</f>
        <v/>
      </c>
      <c r="I276" s="56" t="str">
        <f t="shared" si="7"/>
        <v/>
      </c>
      <c r="J276" s="59"/>
      <c r="K276" s="57" t="str">
        <f>IFERROR(VLOOKUP($J276,'Router Collection'!B274:M1271, 10, FALSE), "")</f>
        <v/>
      </c>
      <c r="L276" s="57" t="str">
        <f>IFERROR(VLOOKUP($J276,'Router Tracking'!$A$3:$H$1000, 2, FALSE), "")</f>
        <v/>
      </c>
      <c r="M276" s="57" t="str">
        <f>IFERROR(VLOOKUP($J276,'Router Tracking'!$A$3:$H$1000, 3, FALSE), "")</f>
        <v/>
      </c>
      <c r="N276" s="58" t="str">
        <f>IFERROR(VLOOKUP($J276,'Router Tracking'!$A$3:$H$1000, 6, FALSE), "")</f>
        <v/>
      </c>
      <c r="Q276" s="13"/>
    </row>
    <row r="277" spans="1:17">
      <c r="A277" s="38" t="str">
        <f t="shared" si="6"/>
        <v/>
      </c>
      <c r="C277" s="1" t="str">
        <f>IFERROR(VLOOKUP($B277,'Fridge Collection'!B275:L1272, 10, FALSE), "")</f>
        <v/>
      </c>
      <c r="D277" s="1" t="str">
        <f>IFERROR(VLOOKUP($B277,' Fridge Tracking'!$A$3:$J$999, 2, FALSE), "")</f>
        <v/>
      </c>
      <c r="E277" s="1" t="str">
        <f>IFERROR(VLOOKUP($B277,' Fridge Tracking'!$A$3:$J$999, 3, FALSE), "")</f>
        <v/>
      </c>
      <c r="F277" s="1" t="str">
        <f>IFERROR(VLOOKUP($B277,' Fridge Tracking'!$A$3:$J$999, 4, FALSE), "")</f>
        <v/>
      </c>
      <c r="G277" s="1" t="str">
        <f>IFERROR(VLOOKUP($B277,' Fridge Tracking'!$A$3:$J$999, 5, FALSE), "")</f>
        <v/>
      </c>
      <c r="H277" s="13" t="str">
        <f>IFERROR(VLOOKUP($B277,' Fridge Tracking'!$A$3:$J$999, 8, FALSE), "")</f>
        <v/>
      </c>
      <c r="I277" s="56" t="str">
        <f t="shared" si="7"/>
        <v/>
      </c>
      <c r="J277" s="59"/>
      <c r="K277" s="57" t="str">
        <f>IFERROR(VLOOKUP($J277,'Router Collection'!B275:M1272, 10, FALSE), "")</f>
        <v/>
      </c>
      <c r="L277" s="57" t="str">
        <f>IFERROR(VLOOKUP($J277,'Router Tracking'!$A$3:$H$1000, 2, FALSE), "")</f>
        <v/>
      </c>
      <c r="M277" s="57" t="str">
        <f>IFERROR(VLOOKUP($J277,'Router Tracking'!$A$3:$H$1000, 3, FALSE), "")</f>
        <v/>
      </c>
      <c r="N277" s="58" t="str">
        <f>IFERROR(VLOOKUP($J277,'Router Tracking'!$A$3:$H$1000, 6, FALSE), "")</f>
        <v/>
      </c>
      <c r="Q277" s="13"/>
    </row>
    <row r="278" spans="1:17">
      <c r="A278" s="38" t="str">
        <f t="shared" si="6"/>
        <v/>
      </c>
      <c r="C278" s="1" t="str">
        <f>IFERROR(VLOOKUP($B278,'Fridge Collection'!B276:L1273, 10, FALSE), "")</f>
        <v/>
      </c>
      <c r="D278" s="1" t="str">
        <f>IFERROR(VLOOKUP($B278,' Fridge Tracking'!$A$3:$J$999, 2, FALSE), "")</f>
        <v/>
      </c>
      <c r="E278" s="1" t="str">
        <f>IFERROR(VLOOKUP($B278,' Fridge Tracking'!$A$3:$J$999, 3, FALSE), "")</f>
        <v/>
      </c>
      <c r="F278" s="1" t="str">
        <f>IFERROR(VLOOKUP($B278,' Fridge Tracking'!$A$3:$J$999, 4, FALSE), "")</f>
        <v/>
      </c>
      <c r="G278" s="1" t="str">
        <f>IFERROR(VLOOKUP($B278,' Fridge Tracking'!$A$3:$J$999, 5, FALSE), "")</f>
        <v/>
      </c>
      <c r="H278" s="13" t="str">
        <f>IFERROR(VLOOKUP($B278,' Fridge Tracking'!$A$3:$J$999, 8, FALSE), "")</f>
        <v/>
      </c>
      <c r="I278" s="56" t="str">
        <f t="shared" si="7"/>
        <v/>
      </c>
      <c r="J278" s="59"/>
      <c r="K278" s="57" t="str">
        <f>IFERROR(VLOOKUP($J278,'Router Collection'!B276:M1273, 10, FALSE), "")</f>
        <v/>
      </c>
      <c r="L278" s="57" t="str">
        <f>IFERROR(VLOOKUP($J278,'Router Tracking'!$A$3:$H$1000, 2, FALSE), "")</f>
        <v/>
      </c>
      <c r="M278" s="57" t="str">
        <f>IFERROR(VLOOKUP($J278,'Router Tracking'!$A$3:$H$1000, 3, FALSE), "")</f>
        <v/>
      </c>
      <c r="N278" s="58" t="str">
        <f>IFERROR(VLOOKUP($J278,'Router Tracking'!$A$3:$H$1000, 6, FALSE), "")</f>
        <v/>
      </c>
      <c r="Q278" s="13"/>
    </row>
    <row r="279" spans="1:17">
      <c r="A279" s="38" t="str">
        <f t="shared" si="6"/>
        <v/>
      </c>
      <c r="C279" s="1" t="str">
        <f>IFERROR(VLOOKUP($B279,'Fridge Collection'!B277:L1274, 10, FALSE), "")</f>
        <v/>
      </c>
      <c r="D279" s="1" t="str">
        <f>IFERROR(VLOOKUP($B279,' Fridge Tracking'!$A$3:$J$999, 2, FALSE), "")</f>
        <v/>
      </c>
      <c r="E279" s="1" t="str">
        <f>IFERROR(VLOOKUP($B279,' Fridge Tracking'!$A$3:$J$999, 3, FALSE), "")</f>
        <v/>
      </c>
      <c r="F279" s="1" t="str">
        <f>IFERROR(VLOOKUP($B279,' Fridge Tracking'!$A$3:$J$999, 4, FALSE), "")</f>
        <v/>
      </c>
      <c r="G279" s="1" t="str">
        <f>IFERROR(VLOOKUP($B279,' Fridge Tracking'!$A$3:$J$999, 5, FALSE), "")</f>
        <v/>
      </c>
      <c r="H279" s="13" t="str">
        <f>IFERROR(VLOOKUP($B279,' Fridge Tracking'!$A$3:$J$999, 8, FALSE), "")</f>
        <v/>
      </c>
      <c r="I279" s="56" t="str">
        <f t="shared" si="7"/>
        <v/>
      </c>
      <c r="J279" s="59"/>
      <c r="K279" s="57" t="str">
        <f>IFERROR(VLOOKUP($J279,'Router Collection'!B277:M1274, 10, FALSE), "")</f>
        <v/>
      </c>
      <c r="L279" s="57" t="str">
        <f>IFERROR(VLOOKUP($J279,'Router Tracking'!$A$3:$H$1000, 2, FALSE), "")</f>
        <v/>
      </c>
      <c r="M279" s="57" t="str">
        <f>IFERROR(VLOOKUP($J279,'Router Tracking'!$A$3:$H$1000, 3, FALSE), "")</f>
        <v/>
      </c>
      <c r="N279" s="58" t="str">
        <f>IFERROR(VLOOKUP($J279,'Router Tracking'!$A$3:$H$1000, 6, FALSE), "")</f>
        <v/>
      </c>
      <c r="Q279" s="13"/>
    </row>
    <row r="280" spans="1:17">
      <c r="A280" s="38" t="str">
        <f t="shared" si="6"/>
        <v/>
      </c>
      <c r="C280" s="1" t="str">
        <f>IFERROR(VLOOKUP($B280,'Fridge Collection'!B278:L1275, 10, FALSE), "")</f>
        <v/>
      </c>
      <c r="D280" s="1" t="str">
        <f>IFERROR(VLOOKUP($B280,' Fridge Tracking'!$A$3:$J$999, 2, FALSE), "")</f>
        <v/>
      </c>
      <c r="E280" s="1" t="str">
        <f>IFERROR(VLOOKUP($B280,' Fridge Tracking'!$A$3:$J$999, 3, FALSE), "")</f>
        <v/>
      </c>
      <c r="F280" s="1" t="str">
        <f>IFERROR(VLOOKUP($B280,' Fridge Tracking'!$A$3:$J$999, 4, FALSE), "")</f>
        <v/>
      </c>
      <c r="G280" s="1" t="str">
        <f>IFERROR(VLOOKUP($B280,' Fridge Tracking'!$A$3:$J$999, 5, FALSE), "")</f>
        <v/>
      </c>
      <c r="H280" s="13" t="str">
        <f>IFERROR(VLOOKUP($B280,' Fridge Tracking'!$A$3:$J$999, 8, FALSE), "")</f>
        <v/>
      </c>
      <c r="I280" s="56" t="str">
        <f t="shared" si="7"/>
        <v/>
      </c>
      <c r="J280" s="59"/>
      <c r="K280" s="57" t="str">
        <f>IFERROR(VLOOKUP($J280,'Router Collection'!B278:M1275, 10, FALSE), "")</f>
        <v/>
      </c>
      <c r="L280" s="57" t="str">
        <f>IFERROR(VLOOKUP($J280,'Router Tracking'!$A$3:$H$1000, 2, FALSE), "")</f>
        <v/>
      </c>
      <c r="M280" s="57" t="str">
        <f>IFERROR(VLOOKUP($J280,'Router Tracking'!$A$3:$H$1000, 3, FALSE), "")</f>
        <v/>
      </c>
      <c r="N280" s="58" t="str">
        <f>IFERROR(VLOOKUP($J280,'Router Tracking'!$A$3:$H$1000, 6, FALSE), "")</f>
        <v/>
      </c>
      <c r="Q280" s="13"/>
    </row>
    <row r="281" spans="1:17">
      <c r="A281" s="38" t="str">
        <f t="shared" si="6"/>
        <v/>
      </c>
      <c r="C281" s="1" t="str">
        <f>IFERROR(VLOOKUP($B281,'Fridge Collection'!B279:L1276, 10, FALSE), "")</f>
        <v/>
      </c>
      <c r="D281" s="1" t="str">
        <f>IFERROR(VLOOKUP($B281,' Fridge Tracking'!$A$3:$J$999, 2, FALSE), "")</f>
        <v/>
      </c>
      <c r="E281" s="1" t="str">
        <f>IFERROR(VLOOKUP($B281,' Fridge Tracking'!$A$3:$J$999, 3, FALSE), "")</f>
        <v/>
      </c>
      <c r="F281" s="1" t="str">
        <f>IFERROR(VLOOKUP($B281,' Fridge Tracking'!$A$3:$J$999, 4, FALSE), "")</f>
        <v/>
      </c>
      <c r="G281" s="1" t="str">
        <f>IFERROR(VLOOKUP($B281,' Fridge Tracking'!$A$3:$J$999, 5, FALSE), "")</f>
        <v/>
      </c>
      <c r="H281" s="13" t="str">
        <f>IFERROR(VLOOKUP($B281,' Fridge Tracking'!$A$3:$J$999, 8, FALSE), "")</f>
        <v/>
      </c>
      <c r="I281" s="56" t="str">
        <f t="shared" si="7"/>
        <v/>
      </c>
      <c r="J281" s="59"/>
      <c r="K281" s="57" t="str">
        <f>IFERROR(VLOOKUP($J281,'Router Collection'!B279:M1276, 10, FALSE), "")</f>
        <v/>
      </c>
      <c r="L281" s="57" t="str">
        <f>IFERROR(VLOOKUP($J281,'Router Tracking'!$A$3:$H$1000, 2, FALSE), "")</f>
        <v/>
      </c>
      <c r="M281" s="57" t="str">
        <f>IFERROR(VLOOKUP($J281,'Router Tracking'!$A$3:$H$1000, 3, FALSE), "")</f>
        <v/>
      </c>
      <c r="N281" s="58" t="str">
        <f>IFERROR(VLOOKUP($J281,'Router Tracking'!$A$3:$H$1000, 6, FALSE), "")</f>
        <v/>
      </c>
      <c r="Q281" s="13"/>
    </row>
    <row r="282" spans="1:17">
      <c r="A282" s="38" t="str">
        <f t="shared" si="6"/>
        <v/>
      </c>
      <c r="C282" s="1" t="str">
        <f>IFERROR(VLOOKUP($B282,'Fridge Collection'!B280:L1277, 10, FALSE), "")</f>
        <v/>
      </c>
      <c r="D282" s="1" t="str">
        <f>IFERROR(VLOOKUP($B282,' Fridge Tracking'!$A$3:$J$999, 2, FALSE), "")</f>
        <v/>
      </c>
      <c r="E282" s="1" t="str">
        <f>IFERROR(VLOOKUP($B282,' Fridge Tracking'!$A$3:$J$999, 3, FALSE), "")</f>
        <v/>
      </c>
      <c r="F282" s="1" t="str">
        <f>IFERROR(VLOOKUP($B282,' Fridge Tracking'!$A$3:$J$999, 4, FALSE), "")</f>
        <v/>
      </c>
      <c r="G282" s="1" t="str">
        <f>IFERROR(VLOOKUP($B282,' Fridge Tracking'!$A$3:$J$999, 5, FALSE), "")</f>
        <v/>
      </c>
      <c r="H282" s="13" t="str">
        <f>IFERROR(VLOOKUP($B282,' Fridge Tracking'!$A$3:$J$999, 8, FALSE), "")</f>
        <v/>
      </c>
      <c r="I282" s="56" t="str">
        <f t="shared" si="7"/>
        <v/>
      </c>
      <c r="J282" s="59"/>
      <c r="K282" s="57" t="str">
        <f>IFERROR(VLOOKUP($J282,'Router Collection'!B280:M1277, 10, FALSE), "")</f>
        <v/>
      </c>
      <c r="L282" s="57" t="str">
        <f>IFERROR(VLOOKUP($J282,'Router Tracking'!$A$3:$H$1000, 2, FALSE), "")</f>
        <v/>
      </c>
      <c r="M282" s="57" t="str">
        <f>IFERROR(VLOOKUP($J282,'Router Tracking'!$A$3:$H$1000, 3, FALSE), "")</f>
        <v/>
      </c>
      <c r="N282" s="58" t="str">
        <f>IFERROR(VLOOKUP($J282,'Router Tracking'!$A$3:$H$1000, 6, FALSE), "")</f>
        <v/>
      </c>
      <c r="Q282" s="13"/>
    </row>
    <row r="283" spans="1:17">
      <c r="A283" s="38" t="str">
        <f t="shared" si="6"/>
        <v/>
      </c>
      <c r="C283" s="1" t="str">
        <f>IFERROR(VLOOKUP($B283,'Fridge Collection'!B281:L1278, 10, FALSE), "")</f>
        <v/>
      </c>
      <c r="D283" s="1" t="str">
        <f>IFERROR(VLOOKUP($B283,' Fridge Tracking'!$A$3:$J$999, 2, FALSE), "")</f>
        <v/>
      </c>
      <c r="E283" s="1" t="str">
        <f>IFERROR(VLOOKUP($B283,' Fridge Tracking'!$A$3:$J$999, 3, FALSE), "")</f>
        <v/>
      </c>
      <c r="F283" s="1" t="str">
        <f>IFERROR(VLOOKUP($B283,' Fridge Tracking'!$A$3:$J$999, 4, FALSE), "")</f>
        <v/>
      </c>
      <c r="G283" s="1" t="str">
        <f>IFERROR(VLOOKUP($B283,' Fridge Tracking'!$A$3:$J$999, 5, FALSE), "")</f>
        <v/>
      </c>
      <c r="H283" s="13" t="str">
        <f>IFERROR(VLOOKUP($B283,' Fridge Tracking'!$A$3:$J$999, 8, FALSE), "")</f>
        <v/>
      </c>
      <c r="I283" s="56" t="str">
        <f t="shared" si="7"/>
        <v/>
      </c>
      <c r="J283" s="59"/>
      <c r="K283" s="57" t="str">
        <f>IFERROR(VLOOKUP($J283,'Router Collection'!B281:M1278, 10, FALSE), "")</f>
        <v/>
      </c>
      <c r="L283" s="57" t="str">
        <f>IFERROR(VLOOKUP($J283,'Router Tracking'!$A$3:$H$1000, 2, FALSE), "")</f>
        <v/>
      </c>
      <c r="M283" s="57" t="str">
        <f>IFERROR(VLOOKUP($J283,'Router Tracking'!$A$3:$H$1000, 3, FALSE), "")</f>
        <v/>
      </c>
      <c r="N283" s="58" t="str">
        <f>IFERROR(VLOOKUP($J283,'Router Tracking'!$A$3:$H$1000, 6, FALSE), "")</f>
        <v/>
      </c>
      <c r="Q283" s="13"/>
    </row>
    <row r="284" spans="1:17">
      <c r="A284" s="38" t="str">
        <f t="shared" si="6"/>
        <v/>
      </c>
      <c r="C284" s="1" t="str">
        <f>IFERROR(VLOOKUP($B284,'Fridge Collection'!B282:L1279, 10, FALSE), "")</f>
        <v/>
      </c>
      <c r="D284" s="1" t="str">
        <f>IFERROR(VLOOKUP($B284,' Fridge Tracking'!$A$3:$J$999, 2, FALSE), "")</f>
        <v/>
      </c>
      <c r="E284" s="1" t="str">
        <f>IFERROR(VLOOKUP($B284,' Fridge Tracking'!$A$3:$J$999, 3, FALSE), "")</f>
        <v/>
      </c>
      <c r="F284" s="1" t="str">
        <f>IFERROR(VLOOKUP($B284,' Fridge Tracking'!$A$3:$J$999, 4, FALSE), "")</f>
        <v/>
      </c>
      <c r="G284" s="1" t="str">
        <f>IFERROR(VLOOKUP($B284,' Fridge Tracking'!$A$3:$J$999, 5, FALSE), "")</f>
        <v/>
      </c>
      <c r="H284" s="13" t="str">
        <f>IFERROR(VLOOKUP($B284,' Fridge Tracking'!$A$3:$J$999, 8, FALSE), "")</f>
        <v/>
      </c>
      <c r="I284" s="56" t="str">
        <f t="shared" si="7"/>
        <v/>
      </c>
      <c r="J284" s="59"/>
      <c r="K284" s="57" t="str">
        <f>IFERROR(VLOOKUP($J284,'Router Collection'!B282:M1279, 10, FALSE), "")</f>
        <v/>
      </c>
      <c r="L284" s="57" t="str">
        <f>IFERROR(VLOOKUP($J284,'Router Tracking'!$A$3:$H$1000, 2, FALSE), "")</f>
        <v/>
      </c>
      <c r="M284" s="57" t="str">
        <f>IFERROR(VLOOKUP($J284,'Router Tracking'!$A$3:$H$1000, 3, FALSE), "")</f>
        <v/>
      </c>
      <c r="N284" s="58" t="str">
        <f>IFERROR(VLOOKUP($J284,'Router Tracking'!$A$3:$H$1000, 6, FALSE), "")</f>
        <v/>
      </c>
      <c r="Q284" s="13"/>
    </row>
    <row r="285" spans="1:17">
      <c r="A285" s="38" t="str">
        <f t="shared" si="6"/>
        <v/>
      </c>
      <c r="C285" s="1" t="str">
        <f>IFERROR(VLOOKUP($B285,'Fridge Collection'!B283:L1280, 10, FALSE), "")</f>
        <v/>
      </c>
      <c r="D285" s="1" t="str">
        <f>IFERROR(VLOOKUP($B285,' Fridge Tracking'!$A$3:$J$999, 2, FALSE), "")</f>
        <v/>
      </c>
      <c r="E285" s="1" t="str">
        <f>IFERROR(VLOOKUP($B285,' Fridge Tracking'!$A$3:$J$999, 3, FALSE), "")</f>
        <v/>
      </c>
      <c r="F285" s="1" t="str">
        <f>IFERROR(VLOOKUP($B285,' Fridge Tracking'!$A$3:$J$999, 4, FALSE), "")</f>
        <v/>
      </c>
      <c r="G285" s="1" t="str">
        <f>IFERROR(VLOOKUP($B285,' Fridge Tracking'!$A$3:$J$999, 5, FALSE), "")</f>
        <v/>
      </c>
      <c r="H285" s="13" t="str">
        <f>IFERROR(VLOOKUP($B285,' Fridge Tracking'!$A$3:$J$999, 8, FALSE), "")</f>
        <v/>
      </c>
      <c r="I285" s="56" t="str">
        <f t="shared" si="7"/>
        <v/>
      </c>
      <c r="J285" s="59"/>
      <c r="K285" s="57" t="str">
        <f>IFERROR(VLOOKUP($J285,'Router Collection'!B283:M1280, 10, FALSE), "")</f>
        <v/>
      </c>
      <c r="L285" s="57" t="str">
        <f>IFERROR(VLOOKUP($J285,'Router Tracking'!$A$3:$H$1000, 2, FALSE), "")</f>
        <v/>
      </c>
      <c r="M285" s="57" t="str">
        <f>IFERROR(VLOOKUP($J285,'Router Tracking'!$A$3:$H$1000, 3, FALSE), "")</f>
        <v/>
      </c>
      <c r="N285" s="58" t="str">
        <f>IFERROR(VLOOKUP($J285,'Router Tracking'!$A$3:$H$1000, 6, FALSE), "")</f>
        <v/>
      </c>
      <c r="Q285" s="13"/>
    </row>
    <row r="286" spans="1:17">
      <c r="A286" s="38" t="str">
        <f t="shared" si="6"/>
        <v/>
      </c>
      <c r="C286" s="1" t="str">
        <f>IFERROR(VLOOKUP($B286,'Fridge Collection'!B284:L1281, 10, FALSE), "")</f>
        <v/>
      </c>
      <c r="D286" s="1" t="str">
        <f>IFERROR(VLOOKUP($B286,' Fridge Tracking'!$A$3:$J$999, 2, FALSE), "")</f>
        <v/>
      </c>
      <c r="E286" s="1" t="str">
        <f>IFERROR(VLOOKUP($B286,' Fridge Tracking'!$A$3:$J$999, 3, FALSE), "")</f>
        <v/>
      </c>
      <c r="F286" s="1" t="str">
        <f>IFERROR(VLOOKUP($B286,' Fridge Tracking'!$A$3:$J$999, 4, FALSE), "")</f>
        <v/>
      </c>
      <c r="G286" s="1" t="str">
        <f>IFERROR(VLOOKUP($B286,' Fridge Tracking'!$A$3:$J$999, 5, FALSE), "")</f>
        <v/>
      </c>
      <c r="H286" s="13" t="str">
        <f>IFERROR(VLOOKUP($B286,' Fridge Tracking'!$A$3:$J$999, 8, FALSE), "")</f>
        <v/>
      </c>
      <c r="I286" s="56" t="str">
        <f t="shared" si="7"/>
        <v/>
      </c>
      <c r="J286" s="59"/>
      <c r="K286" s="57" t="str">
        <f>IFERROR(VLOOKUP($J286,'Router Collection'!B284:M1281, 10, FALSE), "")</f>
        <v/>
      </c>
      <c r="L286" s="57" t="str">
        <f>IFERROR(VLOOKUP($J286,'Router Tracking'!$A$3:$H$1000, 2, FALSE), "")</f>
        <v/>
      </c>
      <c r="M286" s="57" t="str">
        <f>IFERROR(VLOOKUP($J286,'Router Tracking'!$A$3:$H$1000, 3, FALSE), "")</f>
        <v/>
      </c>
      <c r="N286" s="58" t="str">
        <f>IFERROR(VLOOKUP($J286,'Router Tracking'!$A$3:$H$1000, 6, FALSE), "")</f>
        <v/>
      </c>
      <c r="Q286" s="13"/>
    </row>
    <row r="287" spans="1:17">
      <c r="A287" s="38" t="str">
        <f t="shared" si="6"/>
        <v/>
      </c>
      <c r="C287" s="1" t="str">
        <f>IFERROR(VLOOKUP($B287,'Fridge Collection'!B285:L1282, 10, FALSE), "")</f>
        <v/>
      </c>
      <c r="D287" s="1" t="str">
        <f>IFERROR(VLOOKUP($B287,' Fridge Tracking'!$A$3:$J$999, 2, FALSE), "")</f>
        <v/>
      </c>
      <c r="E287" s="1" t="str">
        <f>IFERROR(VLOOKUP($B287,' Fridge Tracking'!$A$3:$J$999, 3, FALSE), "")</f>
        <v/>
      </c>
      <c r="F287" s="1" t="str">
        <f>IFERROR(VLOOKUP($B287,' Fridge Tracking'!$A$3:$J$999, 4, FALSE), "")</f>
        <v/>
      </c>
      <c r="G287" s="1" t="str">
        <f>IFERROR(VLOOKUP($B287,' Fridge Tracking'!$A$3:$J$999, 5, FALSE), "")</f>
        <v/>
      </c>
      <c r="H287" s="13" t="str">
        <f>IFERROR(VLOOKUP($B287,' Fridge Tracking'!$A$3:$J$999, 8, FALSE), "")</f>
        <v/>
      </c>
      <c r="I287" s="56" t="str">
        <f t="shared" si="7"/>
        <v/>
      </c>
      <c r="J287" s="59"/>
      <c r="K287" s="57" t="str">
        <f>IFERROR(VLOOKUP($J287,'Router Collection'!B285:M1282, 10, FALSE), "")</f>
        <v/>
      </c>
      <c r="L287" s="57" t="str">
        <f>IFERROR(VLOOKUP($J287,'Router Tracking'!$A$3:$H$1000, 2, FALSE), "")</f>
        <v/>
      </c>
      <c r="M287" s="57" t="str">
        <f>IFERROR(VLOOKUP($J287,'Router Tracking'!$A$3:$H$1000, 3, FALSE), "")</f>
        <v/>
      </c>
      <c r="N287" s="58" t="str">
        <f>IFERROR(VLOOKUP($J287,'Router Tracking'!$A$3:$H$1000, 6, FALSE), "")</f>
        <v/>
      </c>
      <c r="Q287" s="13"/>
    </row>
    <row r="288" spans="1:17">
      <c r="A288" s="38" t="str">
        <f t="shared" si="6"/>
        <v/>
      </c>
      <c r="C288" s="1" t="str">
        <f>IFERROR(VLOOKUP($B288,'Fridge Collection'!B286:L1283, 10, FALSE), "")</f>
        <v/>
      </c>
      <c r="D288" s="1" t="str">
        <f>IFERROR(VLOOKUP($B288,' Fridge Tracking'!$A$3:$J$999, 2, FALSE), "")</f>
        <v/>
      </c>
      <c r="E288" s="1" t="str">
        <f>IFERROR(VLOOKUP($B288,' Fridge Tracking'!$A$3:$J$999, 3, FALSE), "")</f>
        <v/>
      </c>
      <c r="F288" s="1" t="str">
        <f>IFERROR(VLOOKUP($B288,' Fridge Tracking'!$A$3:$J$999, 4, FALSE), "")</f>
        <v/>
      </c>
      <c r="G288" s="1" t="str">
        <f>IFERROR(VLOOKUP($B288,' Fridge Tracking'!$A$3:$J$999, 5, FALSE), "")</f>
        <v/>
      </c>
      <c r="H288" s="13" t="str">
        <f>IFERROR(VLOOKUP($B288,' Fridge Tracking'!$A$3:$J$999, 8, FALSE), "")</f>
        <v/>
      </c>
      <c r="I288" s="56" t="str">
        <f t="shared" si="7"/>
        <v/>
      </c>
      <c r="J288" s="59"/>
      <c r="K288" s="57" t="str">
        <f>IFERROR(VLOOKUP($J288,'Router Collection'!B286:M1283, 10, FALSE), "")</f>
        <v/>
      </c>
      <c r="L288" s="57" t="str">
        <f>IFERROR(VLOOKUP($J288,'Router Tracking'!$A$3:$H$1000, 2, FALSE), "")</f>
        <v/>
      </c>
      <c r="M288" s="57" t="str">
        <f>IFERROR(VLOOKUP($J288,'Router Tracking'!$A$3:$H$1000, 3, FALSE), "")</f>
        <v/>
      </c>
      <c r="N288" s="58" t="str">
        <f>IFERROR(VLOOKUP($J288,'Router Tracking'!$A$3:$H$1000, 6, FALSE), "")</f>
        <v/>
      </c>
      <c r="Q288" s="13"/>
    </row>
    <row r="289" spans="1:17">
      <c r="A289" s="38" t="str">
        <f t="shared" si="6"/>
        <v/>
      </c>
      <c r="C289" s="1" t="str">
        <f>IFERROR(VLOOKUP($B289,'Fridge Collection'!B287:L1284, 10, FALSE), "")</f>
        <v/>
      </c>
      <c r="D289" s="1" t="str">
        <f>IFERROR(VLOOKUP($B289,' Fridge Tracking'!$A$3:$J$999, 2, FALSE), "")</f>
        <v/>
      </c>
      <c r="E289" s="1" t="str">
        <f>IFERROR(VLOOKUP($B289,' Fridge Tracking'!$A$3:$J$999, 3, FALSE), "")</f>
        <v/>
      </c>
      <c r="F289" s="1" t="str">
        <f>IFERROR(VLOOKUP($B289,' Fridge Tracking'!$A$3:$J$999, 4, FALSE), "")</f>
        <v/>
      </c>
      <c r="G289" s="1" t="str">
        <f>IFERROR(VLOOKUP($B289,' Fridge Tracking'!$A$3:$J$999, 5, FALSE), "")</f>
        <v/>
      </c>
      <c r="H289" s="13" t="str">
        <f>IFERROR(VLOOKUP($B289,' Fridge Tracking'!$A$3:$J$999, 8, FALSE), "")</f>
        <v/>
      </c>
      <c r="I289" s="56" t="str">
        <f t="shared" si="7"/>
        <v/>
      </c>
      <c r="J289" s="59"/>
      <c r="K289" s="57" t="str">
        <f>IFERROR(VLOOKUP($J289,'Router Collection'!B287:M1284, 10, FALSE), "")</f>
        <v/>
      </c>
      <c r="L289" s="57" t="str">
        <f>IFERROR(VLOOKUP($J289,'Router Tracking'!$A$3:$H$1000, 2, FALSE), "")</f>
        <v/>
      </c>
      <c r="M289" s="57" t="str">
        <f>IFERROR(VLOOKUP($J289,'Router Tracking'!$A$3:$H$1000, 3, FALSE), "")</f>
        <v/>
      </c>
      <c r="N289" s="58" t="str">
        <f>IFERROR(VLOOKUP($J289,'Router Tracking'!$A$3:$H$1000, 6, FALSE), "")</f>
        <v/>
      </c>
      <c r="Q289" s="13"/>
    </row>
    <row r="290" spans="1:17">
      <c r="A290" s="38" t="str">
        <f t="shared" si="6"/>
        <v/>
      </c>
      <c r="C290" s="1" t="str">
        <f>IFERROR(VLOOKUP($B290,'Fridge Collection'!B288:L1285, 10, FALSE), "")</f>
        <v/>
      </c>
      <c r="D290" s="1" t="str">
        <f>IFERROR(VLOOKUP($B290,' Fridge Tracking'!$A$3:$J$999, 2, FALSE), "")</f>
        <v/>
      </c>
      <c r="E290" s="1" t="str">
        <f>IFERROR(VLOOKUP($B290,' Fridge Tracking'!$A$3:$J$999, 3, FALSE), "")</f>
        <v/>
      </c>
      <c r="F290" s="1" t="str">
        <f>IFERROR(VLOOKUP($B290,' Fridge Tracking'!$A$3:$J$999, 4, FALSE), "")</f>
        <v/>
      </c>
      <c r="G290" s="1" t="str">
        <f>IFERROR(VLOOKUP($B290,' Fridge Tracking'!$A$3:$J$999, 5, FALSE), "")</f>
        <v/>
      </c>
      <c r="H290" s="13" t="str">
        <f>IFERROR(VLOOKUP($B290,' Fridge Tracking'!$A$3:$J$999, 8, FALSE), "")</f>
        <v/>
      </c>
      <c r="I290" s="56" t="str">
        <f t="shared" si="7"/>
        <v/>
      </c>
      <c r="J290" s="59"/>
      <c r="K290" s="57" t="str">
        <f>IFERROR(VLOOKUP($J290,'Router Collection'!B288:M1285, 10, FALSE), "")</f>
        <v/>
      </c>
      <c r="L290" s="57" t="str">
        <f>IFERROR(VLOOKUP($J290,'Router Tracking'!$A$3:$H$1000, 2, FALSE), "")</f>
        <v/>
      </c>
      <c r="M290" s="57" t="str">
        <f>IFERROR(VLOOKUP($J290,'Router Tracking'!$A$3:$H$1000, 3, FALSE), "")</f>
        <v/>
      </c>
      <c r="N290" s="58" t="str">
        <f>IFERROR(VLOOKUP($J290,'Router Tracking'!$A$3:$H$1000, 6, FALSE), "")</f>
        <v/>
      </c>
      <c r="Q290" s="13"/>
    </row>
    <row r="291" spans="1:17">
      <c r="A291" s="38" t="str">
        <f t="shared" si="6"/>
        <v/>
      </c>
      <c r="C291" s="1" t="str">
        <f>IFERROR(VLOOKUP($B291,'Fridge Collection'!B289:L1286, 10, FALSE), "")</f>
        <v/>
      </c>
      <c r="D291" s="1" t="str">
        <f>IFERROR(VLOOKUP($B291,' Fridge Tracking'!$A$3:$J$999, 2, FALSE), "")</f>
        <v/>
      </c>
      <c r="E291" s="1" t="str">
        <f>IFERROR(VLOOKUP($B291,' Fridge Tracking'!$A$3:$J$999, 3, FALSE), "")</f>
        <v/>
      </c>
      <c r="F291" s="1" t="str">
        <f>IFERROR(VLOOKUP($B291,' Fridge Tracking'!$A$3:$J$999, 4, FALSE), "")</f>
        <v/>
      </c>
      <c r="G291" s="1" t="str">
        <f>IFERROR(VLOOKUP($B291,' Fridge Tracking'!$A$3:$J$999, 5, FALSE), "")</f>
        <v/>
      </c>
      <c r="H291" s="13" t="str">
        <f>IFERROR(VLOOKUP($B291,' Fridge Tracking'!$A$3:$J$999, 8, FALSE), "")</f>
        <v/>
      </c>
      <c r="I291" s="56" t="str">
        <f t="shared" si="7"/>
        <v/>
      </c>
      <c r="J291" s="59"/>
      <c r="K291" s="57" t="str">
        <f>IFERROR(VLOOKUP($J291,'Router Collection'!B289:M1286, 10, FALSE), "")</f>
        <v/>
      </c>
      <c r="L291" s="57" t="str">
        <f>IFERROR(VLOOKUP($J291,'Router Tracking'!$A$3:$H$1000, 2, FALSE), "")</f>
        <v/>
      </c>
      <c r="M291" s="57" t="str">
        <f>IFERROR(VLOOKUP($J291,'Router Tracking'!$A$3:$H$1000, 3, FALSE), "")</f>
        <v/>
      </c>
      <c r="N291" s="58" t="str">
        <f>IFERROR(VLOOKUP($J291,'Router Tracking'!$A$3:$H$1000, 6, FALSE), "")</f>
        <v/>
      </c>
      <c r="Q291" s="13"/>
    </row>
    <row r="292" spans="1:17">
      <c r="A292" s="38" t="str">
        <f t="shared" si="6"/>
        <v/>
      </c>
      <c r="C292" s="1" t="str">
        <f>IFERROR(VLOOKUP($B292,'Fridge Collection'!B290:L1287, 10, FALSE), "")</f>
        <v/>
      </c>
      <c r="D292" s="1" t="str">
        <f>IFERROR(VLOOKUP($B292,' Fridge Tracking'!$A$3:$J$999, 2, FALSE), "")</f>
        <v/>
      </c>
      <c r="E292" s="1" t="str">
        <f>IFERROR(VLOOKUP($B292,' Fridge Tracking'!$A$3:$J$999, 3, FALSE), "")</f>
        <v/>
      </c>
      <c r="F292" s="1" t="str">
        <f>IFERROR(VLOOKUP($B292,' Fridge Tracking'!$A$3:$J$999, 4, FALSE), "")</f>
        <v/>
      </c>
      <c r="G292" s="1" t="str">
        <f>IFERROR(VLOOKUP($B292,' Fridge Tracking'!$A$3:$J$999, 5, FALSE), "")</f>
        <v/>
      </c>
      <c r="H292" s="13" t="str">
        <f>IFERROR(VLOOKUP($B292,' Fridge Tracking'!$A$3:$J$999, 8, FALSE), "")</f>
        <v/>
      </c>
      <c r="I292" s="56" t="str">
        <f t="shared" si="7"/>
        <v/>
      </c>
      <c r="J292" s="59"/>
      <c r="K292" s="57" t="str">
        <f>IFERROR(VLOOKUP($J292,'Router Collection'!B290:M1287, 10, FALSE), "")</f>
        <v/>
      </c>
      <c r="L292" s="57" t="str">
        <f>IFERROR(VLOOKUP($J292,'Router Tracking'!$A$3:$H$1000, 2, FALSE), "")</f>
        <v/>
      </c>
      <c r="M292" s="57" t="str">
        <f>IFERROR(VLOOKUP($J292,'Router Tracking'!$A$3:$H$1000, 3, FALSE), "")</f>
        <v/>
      </c>
      <c r="N292" s="58" t="str">
        <f>IFERROR(VLOOKUP($J292,'Router Tracking'!$A$3:$H$1000, 6, FALSE), "")</f>
        <v/>
      </c>
      <c r="Q292" s="13"/>
    </row>
    <row r="293" spans="1:17">
      <c r="A293" s="38" t="str">
        <f t="shared" si="6"/>
        <v/>
      </c>
      <c r="C293" s="1" t="str">
        <f>IFERROR(VLOOKUP($B293,'Fridge Collection'!B291:L1288, 10, FALSE), "")</f>
        <v/>
      </c>
      <c r="D293" s="1" t="str">
        <f>IFERROR(VLOOKUP($B293,' Fridge Tracking'!$A$3:$J$999, 2, FALSE), "")</f>
        <v/>
      </c>
      <c r="E293" s="1" t="str">
        <f>IFERROR(VLOOKUP($B293,' Fridge Tracking'!$A$3:$J$999, 3, FALSE), "")</f>
        <v/>
      </c>
      <c r="F293" s="1" t="str">
        <f>IFERROR(VLOOKUP($B293,' Fridge Tracking'!$A$3:$J$999, 4, FALSE), "")</f>
        <v/>
      </c>
      <c r="G293" s="1" t="str">
        <f>IFERROR(VLOOKUP($B293,' Fridge Tracking'!$A$3:$J$999, 5, FALSE), "")</f>
        <v/>
      </c>
      <c r="H293" s="13" t="str">
        <f>IFERROR(VLOOKUP($B293,' Fridge Tracking'!$A$3:$J$999, 8, FALSE), "")</f>
        <v/>
      </c>
      <c r="I293" s="56" t="str">
        <f t="shared" si="7"/>
        <v/>
      </c>
      <c r="J293" s="59"/>
      <c r="K293" s="57" t="str">
        <f>IFERROR(VLOOKUP($J293,'Router Collection'!B291:M1288, 10, FALSE), "")</f>
        <v/>
      </c>
      <c r="L293" s="57" t="str">
        <f>IFERROR(VLOOKUP($J293,'Router Tracking'!$A$3:$H$1000, 2, FALSE), "")</f>
        <v/>
      </c>
      <c r="M293" s="57" t="str">
        <f>IFERROR(VLOOKUP($J293,'Router Tracking'!$A$3:$H$1000, 3, FALSE), "")</f>
        <v/>
      </c>
      <c r="N293" s="58" t="str">
        <f>IFERROR(VLOOKUP($J293,'Router Tracking'!$A$3:$H$1000, 6, FALSE), "")</f>
        <v/>
      </c>
      <c r="Q293" s="13"/>
    </row>
    <row r="294" spans="1:17">
      <c r="A294" s="38" t="str">
        <f t="shared" si="6"/>
        <v/>
      </c>
      <c r="C294" s="1" t="str">
        <f>IFERROR(VLOOKUP($B294,'Fridge Collection'!B292:L1289, 10, FALSE), "")</f>
        <v/>
      </c>
      <c r="D294" s="1" t="str">
        <f>IFERROR(VLOOKUP($B294,' Fridge Tracking'!$A$3:$J$999, 2, FALSE), "")</f>
        <v/>
      </c>
      <c r="E294" s="1" t="str">
        <f>IFERROR(VLOOKUP($B294,' Fridge Tracking'!$A$3:$J$999, 3, FALSE), "")</f>
        <v/>
      </c>
      <c r="F294" s="1" t="str">
        <f>IFERROR(VLOOKUP($B294,' Fridge Tracking'!$A$3:$J$999, 4, FALSE), "")</f>
        <v/>
      </c>
      <c r="G294" s="1" t="str">
        <f>IFERROR(VLOOKUP($B294,' Fridge Tracking'!$A$3:$J$999, 5, FALSE), "")</f>
        <v/>
      </c>
      <c r="H294" s="13" t="str">
        <f>IFERROR(VLOOKUP($B294,' Fridge Tracking'!$A$3:$J$999, 8, FALSE), "")</f>
        <v/>
      </c>
      <c r="I294" s="56" t="str">
        <f t="shared" si="7"/>
        <v/>
      </c>
      <c r="J294" s="59"/>
      <c r="K294" s="57" t="str">
        <f>IFERROR(VLOOKUP($J294,'Router Collection'!B292:M1289, 10, FALSE), "")</f>
        <v/>
      </c>
      <c r="L294" s="57" t="str">
        <f>IFERROR(VLOOKUP($J294,'Router Tracking'!$A$3:$H$1000, 2, FALSE), "")</f>
        <v/>
      </c>
      <c r="M294" s="57" t="str">
        <f>IFERROR(VLOOKUP($J294,'Router Tracking'!$A$3:$H$1000, 3, FALSE), "")</f>
        <v/>
      </c>
      <c r="N294" s="58" t="str">
        <f>IFERROR(VLOOKUP($J294,'Router Tracking'!$A$3:$H$1000, 6, FALSE), "")</f>
        <v/>
      </c>
      <c r="Q294" s="13"/>
    </row>
    <row r="295" spans="1:17">
      <c r="A295" s="38" t="str">
        <f t="shared" si="6"/>
        <v/>
      </c>
      <c r="C295" s="1" t="str">
        <f>IFERROR(VLOOKUP($B295,'Fridge Collection'!B293:L1290, 10, FALSE), "")</f>
        <v/>
      </c>
      <c r="D295" s="1" t="str">
        <f>IFERROR(VLOOKUP($B295,' Fridge Tracking'!$A$3:$J$999, 2, FALSE), "")</f>
        <v/>
      </c>
      <c r="E295" s="1" t="str">
        <f>IFERROR(VLOOKUP($B295,' Fridge Tracking'!$A$3:$J$999, 3, FALSE), "")</f>
        <v/>
      </c>
      <c r="F295" s="1" t="str">
        <f>IFERROR(VLOOKUP($B295,' Fridge Tracking'!$A$3:$J$999, 4, FALSE), "")</f>
        <v/>
      </c>
      <c r="G295" s="1" t="str">
        <f>IFERROR(VLOOKUP($B295,' Fridge Tracking'!$A$3:$J$999, 5, FALSE), "")</f>
        <v/>
      </c>
      <c r="H295" s="13" t="str">
        <f>IFERROR(VLOOKUP($B295,' Fridge Tracking'!$A$3:$J$999, 8, FALSE), "")</f>
        <v/>
      </c>
      <c r="I295" s="56" t="str">
        <f t="shared" si="7"/>
        <v/>
      </c>
      <c r="J295" s="59"/>
      <c r="K295" s="57" t="str">
        <f>IFERROR(VLOOKUP($J295,'Router Collection'!B293:M1290, 10, FALSE), "")</f>
        <v/>
      </c>
      <c r="L295" s="57" t="str">
        <f>IFERROR(VLOOKUP($J295,'Router Tracking'!$A$3:$H$1000, 2, FALSE), "")</f>
        <v/>
      </c>
      <c r="M295" s="57" t="str">
        <f>IFERROR(VLOOKUP($J295,'Router Tracking'!$A$3:$H$1000, 3, FALSE), "")</f>
        <v/>
      </c>
      <c r="N295" s="58" t="str">
        <f>IFERROR(VLOOKUP($J295,'Router Tracking'!$A$3:$H$1000, 6, FALSE), "")</f>
        <v/>
      </c>
      <c r="Q295" s="13"/>
    </row>
    <row r="296" spans="1:17">
      <c r="A296" s="38" t="str">
        <f t="shared" si="6"/>
        <v/>
      </c>
      <c r="C296" s="1" t="str">
        <f>IFERROR(VLOOKUP($B296,'Fridge Collection'!B294:L1291, 10, FALSE), "")</f>
        <v/>
      </c>
      <c r="D296" s="1" t="str">
        <f>IFERROR(VLOOKUP($B296,' Fridge Tracking'!$A$3:$J$999, 2, FALSE), "")</f>
        <v/>
      </c>
      <c r="E296" s="1" t="str">
        <f>IFERROR(VLOOKUP($B296,' Fridge Tracking'!$A$3:$J$999, 3, FALSE), "")</f>
        <v/>
      </c>
      <c r="F296" s="1" t="str">
        <f>IFERROR(VLOOKUP($B296,' Fridge Tracking'!$A$3:$J$999, 4, FALSE), "")</f>
        <v/>
      </c>
      <c r="G296" s="1" t="str">
        <f>IFERROR(VLOOKUP($B296,' Fridge Tracking'!$A$3:$J$999, 5, FALSE), "")</f>
        <v/>
      </c>
      <c r="H296" s="13" t="str">
        <f>IFERROR(VLOOKUP($B296,' Fridge Tracking'!$A$3:$J$999, 8, FALSE), "")</f>
        <v/>
      </c>
      <c r="I296" s="56" t="str">
        <f t="shared" si="7"/>
        <v/>
      </c>
      <c r="J296" s="59"/>
      <c r="K296" s="57" t="str">
        <f>IFERROR(VLOOKUP($J296,'Router Collection'!B294:M1291, 10, FALSE), "")</f>
        <v/>
      </c>
      <c r="L296" s="57" t="str">
        <f>IFERROR(VLOOKUP($J296,'Router Tracking'!$A$3:$H$1000, 2, FALSE), "")</f>
        <v/>
      </c>
      <c r="M296" s="57" t="str">
        <f>IFERROR(VLOOKUP($J296,'Router Tracking'!$A$3:$H$1000, 3, FALSE), "")</f>
        <v/>
      </c>
      <c r="N296" s="58" t="str">
        <f>IFERROR(VLOOKUP($J296,'Router Tracking'!$A$3:$H$1000, 6, FALSE), "")</f>
        <v/>
      </c>
      <c r="Q296" s="13"/>
    </row>
    <row r="297" spans="1:17">
      <c r="A297" s="38" t="str">
        <f t="shared" si="6"/>
        <v/>
      </c>
      <c r="C297" s="1" t="str">
        <f>IFERROR(VLOOKUP($B297,'Fridge Collection'!B295:L1292, 10, FALSE), "")</f>
        <v/>
      </c>
      <c r="D297" s="1" t="str">
        <f>IFERROR(VLOOKUP($B297,' Fridge Tracking'!$A$3:$J$999, 2, FALSE), "")</f>
        <v/>
      </c>
      <c r="E297" s="1" t="str">
        <f>IFERROR(VLOOKUP($B297,' Fridge Tracking'!$A$3:$J$999, 3, FALSE), "")</f>
        <v/>
      </c>
      <c r="F297" s="1" t="str">
        <f>IFERROR(VLOOKUP($B297,' Fridge Tracking'!$A$3:$J$999, 4, FALSE), "")</f>
        <v/>
      </c>
      <c r="G297" s="1" t="str">
        <f>IFERROR(VLOOKUP($B297,' Fridge Tracking'!$A$3:$J$999, 5, FALSE), "")</f>
        <v/>
      </c>
      <c r="H297" s="13" t="str">
        <f>IFERROR(VLOOKUP($B297,' Fridge Tracking'!$A$3:$J$999, 8, FALSE), "")</f>
        <v/>
      </c>
      <c r="I297" s="56" t="str">
        <f t="shared" si="7"/>
        <v/>
      </c>
      <c r="J297" s="59"/>
      <c r="K297" s="57" t="str">
        <f>IFERROR(VLOOKUP($J297,'Router Collection'!B295:M1292, 10, FALSE), "")</f>
        <v/>
      </c>
      <c r="L297" s="57" t="str">
        <f>IFERROR(VLOOKUP($J297,'Router Tracking'!$A$3:$H$1000, 2, FALSE), "")</f>
        <v/>
      </c>
      <c r="M297" s="57" t="str">
        <f>IFERROR(VLOOKUP($J297,'Router Tracking'!$A$3:$H$1000, 3, FALSE), "")</f>
        <v/>
      </c>
      <c r="N297" s="58" t="str">
        <f>IFERROR(VLOOKUP($J297,'Router Tracking'!$A$3:$H$1000, 6, FALSE), "")</f>
        <v/>
      </c>
      <c r="Q297" s="13"/>
    </row>
    <row r="298" spans="1:17">
      <c r="A298" s="38" t="str">
        <f t="shared" si="6"/>
        <v/>
      </c>
      <c r="C298" s="1" t="str">
        <f>IFERROR(VLOOKUP($B298,'Fridge Collection'!B296:L1293, 10, FALSE), "")</f>
        <v/>
      </c>
      <c r="D298" s="1" t="str">
        <f>IFERROR(VLOOKUP($B298,' Fridge Tracking'!$A$3:$J$999, 2, FALSE), "")</f>
        <v/>
      </c>
      <c r="E298" s="1" t="str">
        <f>IFERROR(VLOOKUP($B298,' Fridge Tracking'!$A$3:$J$999, 3, FALSE), "")</f>
        <v/>
      </c>
      <c r="F298" s="1" t="str">
        <f>IFERROR(VLOOKUP($B298,' Fridge Tracking'!$A$3:$J$999, 4, FALSE), "")</f>
        <v/>
      </c>
      <c r="G298" s="1" t="str">
        <f>IFERROR(VLOOKUP($B298,' Fridge Tracking'!$A$3:$J$999, 5, FALSE), "")</f>
        <v/>
      </c>
      <c r="H298" s="13" t="str">
        <f>IFERROR(VLOOKUP($B298,' Fridge Tracking'!$A$3:$J$999, 8, FALSE), "")</f>
        <v/>
      </c>
      <c r="I298" s="56" t="str">
        <f t="shared" si="7"/>
        <v/>
      </c>
      <c r="J298" s="59"/>
      <c r="K298" s="57" t="str">
        <f>IFERROR(VLOOKUP($J298,'Router Collection'!B296:M1293, 10, FALSE), "")</f>
        <v/>
      </c>
      <c r="L298" s="57" t="str">
        <f>IFERROR(VLOOKUP($J298,'Router Tracking'!$A$3:$H$1000, 2, FALSE), "")</f>
        <v/>
      </c>
      <c r="M298" s="57" t="str">
        <f>IFERROR(VLOOKUP($J298,'Router Tracking'!$A$3:$H$1000, 3, FALSE), "")</f>
        <v/>
      </c>
      <c r="N298" s="58" t="str">
        <f>IFERROR(VLOOKUP($J298,'Router Tracking'!$A$3:$H$1000, 6, FALSE), "")</f>
        <v/>
      </c>
      <c r="Q298" s="13"/>
    </row>
    <row r="299" spans="1:17">
      <c r="A299" s="38" t="str">
        <f t="shared" si="6"/>
        <v/>
      </c>
      <c r="C299" s="1" t="str">
        <f>IFERROR(VLOOKUP($B299,'Fridge Collection'!B297:L1294, 10, FALSE), "")</f>
        <v/>
      </c>
      <c r="D299" s="1" t="str">
        <f>IFERROR(VLOOKUP($B299,' Fridge Tracking'!$A$3:$J$999, 2, FALSE), "")</f>
        <v/>
      </c>
      <c r="E299" s="1" t="str">
        <f>IFERROR(VLOOKUP($B299,' Fridge Tracking'!$A$3:$J$999, 3, FALSE), "")</f>
        <v/>
      </c>
      <c r="F299" s="1" t="str">
        <f>IFERROR(VLOOKUP($B299,' Fridge Tracking'!$A$3:$J$999, 4, FALSE), "")</f>
        <v/>
      </c>
      <c r="G299" s="1" t="str">
        <f>IFERROR(VLOOKUP($B299,' Fridge Tracking'!$A$3:$J$999, 5, FALSE), "")</f>
        <v/>
      </c>
      <c r="H299" s="13" t="str">
        <f>IFERROR(VLOOKUP($B299,' Fridge Tracking'!$A$3:$J$999, 8, FALSE), "")</f>
        <v/>
      </c>
      <c r="I299" s="56" t="str">
        <f t="shared" si="7"/>
        <v/>
      </c>
      <c r="J299" s="59"/>
      <c r="K299" s="57" t="str">
        <f>IFERROR(VLOOKUP($J299,'Router Collection'!B297:M1294, 10, FALSE), "")</f>
        <v/>
      </c>
      <c r="L299" s="57" t="str">
        <f>IFERROR(VLOOKUP($J299,'Router Tracking'!$A$3:$H$1000, 2, FALSE), "")</f>
        <v/>
      </c>
      <c r="M299" s="57" t="str">
        <f>IFERROR(VLOOKUP($J299,'Router Tracking'!$A$3:$H$1000, 3, FALSE), "")</f>
        <v/>
      </c>
      <c r="N299" s="58" t="str">
        <f>IFERROR(VLOOKUP($J299,'Router Tracking'!$A$3:$H$1000, 6, FALSE), "")</f>
        <v/>
      </c>
      <c r="Q299" s="13"/>
    </row>
    <row r="300" spans="1:17">
      <c r="A300" s="38" t="str">
        <f t="shared" si="6"/>
        <v/>
      </c>
      <c r="C300" s="1" t="str">
        <f>IFERROR(VLOOKUP($B300,'Fridge Collection'!B298:L1295, 10, FALSE), "")</f>
        <v/>
      </c>
      <c r="D300" s="1" t="str">
        <f>IFERROR(VLOOKUP($B300,' Fridge Tracking'!$A$3:$J$999, 2, FALSE), "")</f>
        <v/>
      </c>
      <c r="E300" s="1" t="str">
        <f>IFERROR(VLOOKUP($B300,' Fridge Tracking'!$A$3:$J$999, 3, FALSE), "")</f>
        <v/>
      </c>
      <c r="F300" s="1" t="str">
        <f>IFERROR(VLOOKUP($B300,' Fridge Tracking'!$A$3:$J$999, 4, FALSE), "")</f>
        <v/>
      </c>
      <c r="G300" s="1" t="str">
        <f>IFERROR(VLOOKUP($B300,' Fridge Tracking'!$A$3:$J$999, 5, FALSE), "")</f>
        <v/>
      </c>
      <c r="H300" s="13" t="str">
        <f>IFERROR(VLOOKUP($B300,' Fridge Tracking'!$A$3:$J$999, 8, FALSE), "")</f>
        <v/>
      </c>
      <c r="I300" s="56" t="str">
        <f t="shared" si="7"/>
        <v/>
      </c>
      <c r="J300" s="59"/>
      <c r="K300" s="57" t="str">
        <f>IFERROR(VLOOKUP($J300,'Router Collection'!B298:M1295, 10, FALSE), "")</f>
        <v/>
      </c>
      <c r="L300" s="57" t="str">
        <f>IFERROR(VLOOKUP($J300,'Router Tracking'!$A$3:$H$1000, 2, FALSE), "")</f>
        <v/>
      </c>
      <c r="M300" s="57" t="str">
        <f>IFERROR(VLOOKUP($J300,'Router Tracking'!$A$3:$H$1000, 3, FALSE), "")</f>
        <v/>
      </c>
      <c r="N300" s="58" t="str">
        <f>IFERROR(VLOOKUP($J300,'Router Tracking'!$A$3:$H$1000, 6, FALSE), "")</f>
        <v/>
      </c>
      <c r="Q300" s="13"/>
    </row>
    <row r="301" spans="1:17">
      <c r="A301" s="38" t="str">
        <f t="shared" si="6"/>
        <v/>
      </c>
      <c r="C301" s="1" t="str">
        <f>IFERROR(VLOOKUP($B301,'Fridge Collection'!B299:L1296, 10, FALSE), "")</f>
        <v/>
      </c>
      <c r="D301" s="1" t="str">
        <f>IFERROR(VLOOKUP($B301,' Fridge Tracking'!$A$3:$J$999, 2, FALSE), "")</f>
        <v/>
      </c>
      <c r="E301" s="1" t="str">
        <f>IFERROR(VLOOKUP($B301,' Fridge Tracking'!$A$3:$J$999, 3, FALSE), "")</f>
        <v/>
      </c>
      <c r="F301" s="1" t="str">
        <f>IFERROR(VLOOKUP($B301,' Fridge Tracking'!$A$3:$J$999, 4, FALSE), "")</f>
        <v/>
      </c>
      <c r="G301" s="1" t="str">
        <f>IFERROR(VLOOKUP($B301,' Fridge Tracking'!$A$3:$J$999, 5, FALSE), "")</f>
        <v/>
      </c>
      <c r="H301" s="13" t="str">
        <f>IFERROR(VLOOKUP($B301,' Fridge Tracking'!$A$3:$J$999, 8, FALSE), "")</f>
        <v/>
      </c>
      <c r="I301" s="56" t="str">
        <f t="shared" si="7"/>
        <v/>
      </c>
      <c r="J301" s="59"/>
      <c r="K301" s="57" t="str">
        <f>IFERROR(VLOOKUP($J301,'Router Collection'!B299:M1296, 10, FALSE), "")</f>
        <v/>
      </c>
      <c r="L301" s="57" t="str">
        <f>IFERROR(VLOOKUP($J301,'Router Tracking'!$A$3:$H$1000, 2, FALSE), "")</f>
        <v/>
      </c>
      <c r="M301" s="57" t="str">
        <f>IFERROR(VLOOKUP($J301,'Router Tracking'!$A$3:$H$1000, 3, FALSE), "")</f>
        <v/>
      </c>
      <c r="N301" s="58" t="str">
        <f>IFERROR(VLOOKUP($J301,'Router Tracking'!$A$3:$H$1000, 6, FALSE), "")</f>
        <v/>
      </c>
      <c r="Q301" s="13"/>
    </row>
    <row r="302" spans="1:17">
      <c r="A302" s="38" t="str">
        <f t="shared" si="6"/>
        <v/>
      </c>
      <c r="C302" s="1" t="str">
        <f>IFERROR(VLOOKUP($B302,'Fridge Collection'!B300:L1297, 10, FALSE), "")</f>
        <v/>
      </c>
      <c r="D302" s="1" t="str">
        <f>IFERROR(VLOOKUP($B302,' Fridge Tracking'!$A$3:$J$999, 2, FALSE), "")</f>
        <v/>
      </c>
      <c r="E302" s="1" t="str">
        <f>IFERROR(VLOOKUP($B302,' Fridge Tracking'!$A$3:$J$999, 3, FALSE), "")</f>
        <v/>
      </c>
      <c r="F302" s="1" t="str">
        <f>IFERROR(VLOOKUP($B302,' Fridge Tracking'!$A$3:$J$999, 4, FALSE), "")</f>
        <v/>
      </c>
      <c r="G302" s="1" t="str">
        <f>IFERROR(VLOOKUP($B302,' Fridge Tracking'!$A$3:$J$999, 5, FALSE), "")</f>
        <v/>
      </c>
      <c r="H302" s="13" t="str">
        <f>IFERROR(VLOOKUP($B302,' Fridge Tracking'!$A$3:$J$999, 8, FALSE), "")</f>
        <v/>
      </c>
      <c r="I302" s="56" t="str">
        <f t="shared" si="7"/>
        <v/>
      </c>
      <c r="J302" s="59"/>
      <c r="K302" s="57" t="str">
        <f>IFERROR(VLOOKUP($J302,'Router Collection'!B300:M1297, 10, FALSE), "")</f>
        <v/>
      </c>
      <c r="L302" s="57" t="str">
        <f>IFERROR(VLOOKUP($J302,'Router Tracking'!$A$3:$H$1000, 2, FALSE), "")</f>
        <v/>
      </c>
      <c r="M302" s="57" t="str">
        <f>IFERROR(VLOOKUP($J302,'Router Tracking'!$A$3:$H$1000, 3, FALSE), "")</f>
        <v/>
      </c>
      <c r="N302" s="58" t="str">
        <f>IFERROR(VLOOKUP($J302,'Router Tracking'!$A$3:$H$1000, 6, FALSE), "")</f>
        <v/>
      </c>
      <c r="Q302" s="13"/>
    </row>
    <row r="303" spans="1:17">
      <c r="A303" s="38" t="str">
        <f t="shared" si="6"/>
        <v/>
      </c>
      <c r="C303" s="1" t="str">
        <f>IFERROR(VLOOKUP($B303,'Fridge Collection'!B301:L1298, 10, FALSE), "")</f>
        <v/>
      </c>
      <c r="D303" s="1" t="str">
        <f>IFERROR(VLOOKUP($B303,' Fridge Tracking'!$A$3:$J$999, 2, FALSE), "")</f>
        <v/>
      </c>
      <c r="E303" s="1" t="str">
        <f>IFERROR(VLOOKUP($B303,' Fridge Tracking'!$A$3:$J$999, 3, FALSE), "")</f>
        <v/>
      </c>
      <c r="F303" s="1" t="str">
        <f>IFERROR(VLOOKUP($B303,' Fridge Tracking'!$A$3:$J$999, 4, FALSE), "")</f>
        <v/>
      </c>
      <c r="G303" s="1" t="str">
        <f>IFERROR(VLOOKUP($B303,' Fridge Tracking'!$A$3:$J$999, 5, FALSE), "")</f>
        <v/>
      </c>
      <c r="H303" s="13" t="str">
        <f>IFERROR(VLOOKUP($B303,' Fridge Tracking'!$A$3:$J$999, 8, FALSE), "")</f>
        <v/>
      </c>
      <c r="I303" s="56" t="str">
        <f t="shared" si="7"/>
        <v/>
      </c>
      <c r="J303" s="59"/>
      <c r="K303" s="57" t="str">
        <f>IFERROR(VLOOKUP($J303,'Router Collection'!B301:M1298, 10, FALSE), "")</f>
        <v/>
      </c>
      <c r="L303" s="57" t="str">
        <f>IFERROR(VLOOKUP($J303,'Router Tracking'!$A$3:$H$1000, 2, FALSE), "")</f>
        <v/>
      </c>
      <c r="M303" s="57" t="str">
        <f>IFERROR(VLOOKUP($J303,'Router Tracking'!$A$3:$H$1000, 3, FALSE), "")</f>
        <v/>
      </c>
      <c r="N303" s="58" t="str">
        <f>IFERROR(VLOOKUP($J303,'Router Tracking'!$A$3:$H$1000, 6, FALSE), "")</f>
        <v/>
      </c>
      <c r="Q303" s="13"/>
    </row>
    <row r="304" spans="1:17">
      <c r="A304" s="38" t="str">
        <f t="shared" si="6"/>
        <v/>
      </c>
      <c r="C304" s="1" t="str">
        <f>IFERROR(VLOOKUP($B304,'Fridge Collection'!B302:L1299, 10, FALSE), "")</f>
        <v/>
      </c>
      <c r="D304" s="1" t="str">
        <f>IFERROR(VLOOKUP($B304,' Fridge Tracking'!$A$3:$J$999, 2, FALSE), "")</f>
        <v/>
      </c>
      <c r="E304" s="1" t="str">
        <f>IFERROR(VLOOKUP($B304,' Fridge Tracking'!$A$3:$J$999, 3, FALSE), "")</f>
        <v/>
      </c>
      <c r="F304" s="1" t="str">
        <f>IFERROR(VLOOKUP($B304,' Fridge Tracking'!$A$3:$J$999, 4, FALSE), "")</f>
        <v/>
      </c>
      <c r="G304" s="1" t="str">
        <f>IFERROR(VLOOKUP($B304,' Fridge Tracking'!$A$3:$J$999, 5, FALSE), "")</f>
        <v/>
      </c>
      <c r="H304" s="13" t="str">
        <f>IFERROR(VLOOKUP($B304,' Fridge Tracking'!$A$3:$J$999, 8, FALSE), "")</f>
        <v/>
      </c>
      <c r="I304" s="56" t="str">
        <f t="shared" si="7"/>
        <v/>
      </c>
      <c r="J304" s="59"/>
      <c r="K304" s="57" t="str">
        <f>IFERROR(VLOOKUP($J304,'Router Collection'!B302:M1299, 10, FALSE), "")</f>
        <v/>
      </c>
      <c r="L304" s="57" t="str">
        <f>IFERROR(VLOOKUP($J304,'Router Tracking'!$A$3:$H$1000, 2, FALSE), "")</f>
        <v/>
      </c>
      <c r="M304" s="57" t="str">
        <f>IFERROR(VLOOKUP($J304,'Router Tracking'!$A$3:$H$1000, 3, FALSE), "")</f>
        <v/>
      </c>
      <c r="N304" s="58" t="str">
        <f>IFERROR(VLOOKUP($J304,'Router Tracking'!$A$3:$H$1000, 6, FALSE), "")</f>
        <v/>
      </c>
      <c r="Q304" s="13"/>
    </row>
    <row r="305" spans="1:17">
      <c r="A305" s="38" t="str">
        <f t="shared" si="6"/>
        <v/>
      </c>
      <c r="C305" s="1" t="str">
        <f>IFERROR(VLOOKUP($B305,'Fridge Collection'!B303:L1300, 10, FALSE), "")</f>
        <v/>
      </c>
      <c r="D305" s="1" t="str">
        <f>IFERROR(VLOOKUP($B305,' Fridge Tracking'!$A$3:$J$999, 2, FALSE), "")</f>
        <v/>
      </c>
      <c r="E305" s="1" t="str">
        <f>IFERROR(VLOOKUP($B305,' Fridge Tracking'!$A$3:$J$999, 3, FALSE), "")</f>
        <v/>
      </c>
      <c r="F305" s="1" t="str">
        <f>IFERROR(VLOOKUP($B305,' Fridge Tracking'!$A$3:$J$999, 4, FALSE), "")</f>
        <v/>
      </c>
      <c r="G305" s="1" t="str">
        <f>IFERROR(VLOOKUP($B305,' Fridge Tracking'!$A$3:$J$999, 5, FALSE), "")</f>
        <v/>
      </c>
      <c r="H305" s="13" t="str">
        <f>IFERROR(VLOOKUP($B305,' Fridge Tracking'!$A$3:$J$999, 8, FALSE), "")</f>
        <v/>
      </c>
      <c r="I305" s="56" t="str">
        <f t="shared" si="7"/>
        <v/>
      </c>
      <c r="J305" s="59"/>
      <c r="K305" s="57" t="str">
        <f>IFERROR(VLOOKUP($J305,'Router Collection'!B303:M1300, 10, FALSE), "")</f>
        <v/>
      </c>
      <c r="L305" s="57" t="str">
        <f>IFERROR(VLOOKUP($J305,'Router Tracking'!$A$3:$H$1000, 2, FALSE), "")</f>
        <v/>
      </c>
      <c r="M305" s="57" t="str">
        <f>IFERROR(VLOOKUP($J305,'Router Tracking'!$A$3:$H$1000, 3, FALSE), "")</f>
        <v/>
      </c>
      <c r="N305" s="58" t="str">
        <f>IFERROR(VLOOKUP($J305,'Router Tracking'!$A$3:$H$1000, 6, FALSE), "")</f>
        <v/>
      </c>
      <c r="Q305" s="13"/>
    </row>
    <row r="306" spans="1:17">
      <c r="A306" s="38" t="str">
        <f t="shared" si="6"/>
        <v/>
      </c>
      <c r="C306" s="1" t="str">
        <f>IFERROR(VLOOKUP($B306,'Fridge Collection'!B304:L1301, 10, FALSE), "")</f>
        <v/>
      </c>
      <c r="D306" s="1" t="str">
        <f>IFERROR(VLOOKUP($B306,' Fridge Tracking'!$A$3:$J$999, 2, FALSE), "")</f>
        <v/>
      </c>
      <c r="E306" s="1" t="str">
        <f>IFERROR(VLOOKUP($B306,' Fridge Tracking'!$A$3:$J$999, 3, FALSE), "")</f>
        <v/>
      </c>
      <c r="F306" s="1" t="str">
        <f>IFERROR(VLOOKUP($B306,' Fridge Tracking'!$A$3:$J$999, 4, FALSE), "")</f>
        <v/>
      </c>
      <c r="G306" s="1" t="str">
        <f>IFERROR(VLOOKUP($B306,' Fridge Tracking'!$A$3:$J$999, 5, FALSE), "")</f>
        <v/>
      </c>
      <c r="H306" s="13" t="str">
        <f>IFERROR(VLOOKUP($B306,' Fridge Tracking'!$A$3:$J$999, 8, FALSE), "")</f>
        <v/>
      </c>
      <c r="I306" s="56" t="str">
        <f t="shared" si="7"/>
        <v/>
      </c>
      <c r="J306" s="59"/>
      <c r="K306" s="57" t="str">
        <f>IFERROR(VLOOKUP($J306,'Router Collection'!B304:M1301, 10, FALSE), "")</f>
        <v/>
      </c>
      <c r="L306" s="57" t="str">
        <f>IFERROR(VLOOKUP($J306,'Router Tracking'!$A$3:$H$1000, 2, FALSE), "")</f>
        <v/>
      </c>
      <c r="M306" s="57" t="str">
        <f>IFERROR(VLOOKUP($J306,'Router Tracking'!$A$3:$H$1000, 3, FALSE), "")</f>
        <v/>
      </c>
      <c r="N306" s="58" t="str">
        <f>IFERROR(VLOOKUP($J306,'Router Tracking'!$A$3:$H$1000, 6, FALSE), "")</f>
        <v/>
      </c>
      <c r="Q306" s="13"/>
    </row>
    <row r="307" spans="1:17">
      <c r="A307" s="38" t="str">
        <f t="shared" si="6"/>
        <v/>
      </c>
      <c r="C307" s="1" t="str">
        <f>IFERROR(VLOOKUP($B307,'Fridge Collection'!B305:L1302, 10, FALSE), "")</f>
        <v/>
      </c>
      <c r="D307" s="1" t="str">
        <f>IFERROR(VLOOKUP($B307,' Fridge Tracking'!$A$3:$J$999, 2, FALSE), "")</f>
        <v/>
      </c>
      <c r="E307" s="1" t="str">
        <f>IFERROR(VLOOKUP($B307,' Fridge Tracking'!$A$3:$J$999, 3, FALSE), "")</f>
        <v/>
      </c>
      <c r="F307" s="1" t="str">
        <f>IFERROR(VLOOKUP($B307,' Fridge Tracking'!$A$3:$J$999, 4, FALSE), "")</f>
        <v/>
      </c>
      <c r="G307" s="1" t="str">
        <f>IFERROR(VLOOKUP($B307,' Fridge Tracking'!$A$3:$J$999, 5, FALSE), "")</f>
        <v/>
      </c>
      <c r="H307" s="13" t="str">
        <f>IFERROR(VLOOKUP($B307,' Fridge Tracking'!$A$3:$J$999, 8, FALSE), "")</f>
        <v/>
      </c>
      <c r="I307" s="56" t="str">
        <f t="shared" si="7"/>
        <v/>
      </c>
      <c r="J307" s="59"/>
      <c r="K307" s="57" t="str">
        <f>IFERROR(VLOOKUP($J307,'Router Collection'!B305:M1302, 10, FALSE), "")</f>
        <v/>
      </c>
      <c r="L307" s="57" t="str">
        <f>IFERROR(VLOOKUP($J307,'Router Tracking'!$A$3:$H$1000, 2, FALSE), "")</f>
        <v/>
      </c>
      <c r="M307" s="57" t="str">
        <f>IFERROR(VLOOKUP($J307,'Router Tracking'!$A$3:$H$1000, 3, FALSE), "")</f>
        <v/>
      </c>
      <c r="N307" s="58" t="str">
        <f>IFERROR(VLOOKUP($J307,'Router Tracking'!$A$3:$H$1000, 6, FALSE), "")</f>
        <v/>
      </c>
      <c r="Q307" s="13"/>
    </row>
    <row r="308" spans="1:17">
      <c r="A308" s="38" t="str">
        <f t="shared" si="6"/>
        <v/>
      </c>
      <c r="C308" s="1" t="str">
        <f>IFERROR(VLOOKUP($B308,'Fridge Collection'!B306:L1303, 10, FALSE), "")</f>
        <v/>
      </c>
      <c r="D308" s="1" t="str">
        <f>IFERROR(VLOOKUP($B308,' Fridge Tracking'!$A$3:$J$999, 2, FALSE), "")</f>
        <v/>
      </c>
      <c r="E308" s="1" t="str">
        <f>IFERROR(VLOOKUP($B308,' Fridge Tracking'!$A$3:$J$999, 3, FALSE), "")</f>
        <v/>
      </c>
      <c r="F308" s="1" t="str">
        <f>IFERROR(VLOOKUP($B308,' Fridge Tracking'!$A$3:$J$999, 4, FALSE), "")</f>
        <v/>
      </c>
      <c r="G308" s="1" t="str">
        <f>IFERROR(VLOOKUP($B308,' Fridge Tracking'!$A$3:$J$999, 5, FALSE), "")</f>
        <v/>
      </c>
      <c r="H308" s="13" t="str">
        <f>IFERROR(VLOOKUP($B308,' Fridge Tracking'!$A$3:$J$999, 8, FALSE), "")</f>
        <v/>
      </c>
      <c r="I308" s="56" t="str">
        <f t="shared" si="7"/>
        <v/>
      </c>
      <c r="J308" s="59"/>
      <c r="K308" s="57" t="str">
        <f>IFERROR(VLOOKUP($J308,'Router Collection'!B306:M1303, 10, FALSE), "")</f>
        <v/>
      </c>
      <c r="L308" s="57" t="str">
        <f>IFERROR(VLOOKUP($J308,'Router Tracking'!$A$3:$H$1000, 2, FALSE), "")</f>
        <v/>
      </c>
      <c r="M308" s="57" t="str">
        <f>IFERROR(VLOOKUP($J308,'Router Tracking'!$A$3:$H$1000, 3, FALSE), "")</f>
        <v/>
      </c>
      <c r="N308" s="58" t="str">
        <f>IFERROR(VLOOKUP($J308,'Router Tracking'!$A$3:$H$1000, 6, FALSE), "")</f>
        <v/>
      </c>
      <c r="Q308" s="13"/>
    </row>
    <row r="309" spans="1:17">
      <c r="A309" s="38" t="str">
        <f t="shared" si="6"/>
        <v/>
      </c>
      <c r="C309" s="1" t="str">
        <f>IFERROR(VLOOKUP($B309,'Fridge Collection'!B307:L1304, 10, FALSE), "")</f>
        <v/>
      </c>
      <c r="D309" s="1" t="str">
        <f>IFERROR(VLOOKUP($B309,' Fridge Tracking'!$A$3:$J$999, 2, FALSE), "")</f>
        <v/>
      </c>
      <c r="E309" s="1" t="str">
        <f>IFERROR(VLOOKUP($B309,' Fridge Tracking'!$A$3:$J$999, 3, FALSE), "")</f>
        <v/>
      </c>
      <c r="F309" s="1" t="str">
        <f>IFERROR(VLOOKUP($B309,' Fridge Tracking'!$A$3:$J$999, 4, FALSE), "")</f>
        <v/>
      </c>
      <c r="G309" s="1" t="str">
        <f>IFERROR(VLOOKUP($B309,' Fridge Tracking'!$A$3:$J$999, 5, FALSE), "")</f>
        <v/>
      </c>
      <c r="H309" s="13" t="str">
        <f>IFERROR(VLOOKUP($B309,' Fridge Tracking'!$A$3:$J$999, 8, FALSE), "")</f>
        <v/>
      </c>
      <c r="I309" s="56" t="str">
        <f t="shared" si="7"/>
        <v/>
      </c>
      <c r="J309" s="59"/>
      <c r="K309" s="57" t="str">
        <f>IFERROR(VLOOKUP($J309,'Router Collection'!B307:M1304, 10, FALSE), "")</f>
        <v/>
      </c>
      <c r="L309" s="57" t="str">
        <f>IFERROR(VLOOKUP($J309,'Router Tracking'!$A$3:$H$1000, 2, FALSE), "")</f>
        <v/>
      </c>
      <c r="M309" s="57" t="str">
        <f>IFERROR(VLOOKUP($J309,'Router Tracking'!$A$3:$H$1000, 3, FALSE), "")</f>
        <v/>
      </c>
      <c r="N309" s="58" t="str">
        <f>IFERROR(VLOOKUP($J309,'Router Tracking'!$A$3:$H$1000, 6, FALSE), "")</f>
        <v/>
      </c>
      <c r="Q309" s="13"/>
    </row>
    <row r="310" spans="1:17">
      <c r="A310" s="38" t="str">
        <f t="shared" si="6"/>
        <v/>
      </c>
      <c r="C310" s="1" t="str">
        <f>IFERROR(VLOOKUP($B310,'Fridge Collection'!B308:L1305, 10, FALSE), "")</f>
        <v/>
      </c>
      <c r="D310" s="1" t="str">
        <f>IFERROR(VLOOKUP($B310,' Fridge Tracking'!$A$3:$J$999, 2, FALSE), "")</f>
        <v/>
      </c>
      <c r="E310" s="1" t="str">
        <f>IFERROR(VLOOKUP($B310,' Fridge Tracking'!$A$3:$J$999, 3, FALSE), "")</f>
        <v/>
      </c>
      <c r="F310" s="1" t="str">
        <f>IFERROR(VLOOKUP($B310,' Fridge Tracking'!$A$3:$J$999, 4, FALSE), "")</f>
        <v/>
      </c>
      <c r="G310" s="1" t="str">
        <f>IFERROR(VLOOKUP($B310,' Fridge Tracking'!$A$3:$J$999, 5, FALSE), "")</f>
        <v/>
      </c>
      <c r="H310" s="13" t="str">
        <f>IFERROR(VLOOKUP($B310,' Fridge Tracking'!$A$3:$J$999, 8, FALSE), "")</f>
        <v/>
      </c>
      <c r="I310" s="56" t="str">
        <f t="shared" si="7"/>
        <v/>
      </c>
      <c r="J310" s="59"/>
      <c r="K310" s="57" t="str">
        <f>IFERROR(VLOOKUP($J310,'Router Collection'!B308:M1305, 10, FALSE), "")</f>
        <v/>
      </c>
      <c r="L310" s="57" t="str">
        <f>IFERROR(VLOOKUP($J310,'Router Tracking'!$A$3:$H$1000, 2, FALSE), "")</f>
        <v/>
      </c>
      <c r="M310" s="57" t="str">
        <f>IFERROR(VLOOKUP($J310,'Router Tracking'!$A$3:$H$1000, 3, FALSE), "")</f>
        <v/>
      </c>
      <c r="N310" s="58" t="str">
        <f>IFERROR(VLOOKUP($J310,'Router Tracking'!$A$3:$H$1000, 6, FALSE), "")</f>
        <v/>
      </c>
      <c r="Q310" s="13"/>
    </row>
    <row r="311" spans="1:17">
      <c r="A311" s="38" t="str">
        <f t="shared" si="6"/>
        <v/>
      </c>
      <c r="C311" s="1" t="str">
        <f>IFERROR(VLOOKUP($B311,'Fridge Collection'!B309:L1306, 10, FALSE), "")</f>
        <v/>
      </c>
      <c r="D311" s="1" t="str">
        <f>IFERROR(VLOOKUP($B311,' Fridge Tracking'!$A$3:$J$999, 2, FALSE), "")</f>
        <v/>
      </c>
      <c r="E311" s="1" t="str">
        <f>IFERROR(VLOOKUP($B311,' Fridge Tracking'!$A$3:$J$999, 3, FALSE), "")</f>
        <v/>
      </c>
      <c r="F311" s="1" t="str">
        <f>IFERROR(VLOOKUP($B311,' Fridge Tracking'!$A$3:$J$999, 4, FALSE), "")</f>
        <v/>
      </c>
      <c r="G311" s="1" t="str">
        <f>IFERROR(VLOOKUP($B311,' Fridge Tracking'!$A$3:$J$999, 5, FALSE), "")</f>
        <v/>
      </c>
      <c r="H311" s="13" t="str">
        <f>IFERROR(VLOOKUP($B311,' Fridge Tracking'!$A$3:$J$999, 8, FALSE), "")</f>
        <v/>
      </c>
      <c r="I311" s="56" t="str">
        <f t="shared" si="7"/>
        <v/>
      </c>
      <c r="J311" s="59"/>
      <c r="K311" s="57" t="str">
        <f>IFERROR(VLOOKUP($J311,'Router Collection'!B309:M1306, 10, FALSE), "")</f>
        <v/>
      </c>
      <c r="L311" s="57" t="str">
        <f>IFERROR(VLOOKUP($J311,'Router Tracking'!$A$3:$H$1000, 2, FALSE), "")</f>
        <v/>
      </c>
      <c r="M311" s="57" t="str">
        <f>IFERROR(VLOOKUP($J311,'Router Tracking'!$A$3:$H$1000, 3, FALSE), "")</f>
        <v/>
      </c>
      <c r="N311" s="58" t="str">
        <f>IFERROR(VLOOKUP($J311,'Router Tracking'!$A$3:$H$1000, 6, FALSE), "")</f>
        <v/>
      </c>
      <c r="Q311" s="13"/>
    </row>
    <row r="312" spans="1:17">
      <c r="A312" s="38" t="str">
        <f t="shared" si="6"/>
        <v/>
      </c>
      <c r="C312" s="1" t="str">
        <f>IFERROR(VLOOKUP($B312,'Fridge Collection'!B310:L1307, 10, FALSE), "")</f>
        <v/>
      </c>
      <c r="D312" s="1" t="str">
        <f>IFERROR(VLOOKUP($B312,' Fridge Tracking'!$A$3:$J$999, 2, FALSE), "")</f>
        <v/>
      </c>
      <c r="E312" s="1" t="str">
        <f>IFERROR(VLOOKUP($B312,' Fridge Tracking'!$A$3:$J$999, 3, FALSE), "")</f>
        <v/>
      </c>
      <c r="F312" s="1" t="str">
        <f>IFERROR(VLOOKUP($B312,' Fridge Tracking'!$A$3:$J$999, 4, FALSE), "")</f>
        <v/>
      </c>
      <c r="G312" s="1" t="str">
        <f>IFERROR(VLOOKUP($B312,' Fridge Tracking'!$A$3:$J$999, 5, FALSE), "")</f>
        <v/>
      </c>
      <c r="H312" s="13" t="str">
        <f>IFERROR(VLOOKUP($B312,' Fridge Tracking'!$A$3:$J$999, 8, FALSE), "")</f>
        <v/>
      </c>
      <c r="I312" s="56" t="str">
        <f t="shared" si="7"/>
        <v/>
      </c>
      <c r="J312" s="59"/>
      <c r="K312" s="57" t="str">
        <f>IFERROR(VLOOKUP($J312,'Router Collection'!B310:M1307, 10, FALSE), "")</f>
        <v/>
      </c>
      <c r="L312" s="57" t="str">
        <f>IFERROR(VLOOKUP($J312,'Router Tracking'!$A$3:$H$1000, 2, FALSE), "")</f>
        <v/>
      </c>
      <c r="M312" s="57" t="str">
        <f>IFERROR(VLOOKUP($J312,'Router Tracking'!$A$3:$H$1000, 3, FALSE), "")</f>
        <v/>
      </c>
      <c r="N312" s="58" t="str">
        <f>IFERROR(VLOOKUP($J312,'Router Tracking'!$A$3:$H$1000, 6, FALSE), "")</f>
        <v/>
      </c>
      <c r="Q312" s="13"/>
    </row>
    <row r="313" spans="1:17">
      <c r="A313" s="38" t="str">
        <f t="shared" si="6"/>
        <v/>
      </c>
      <c r="C313" s="1" t="str">
        <f>IFERROR(VLOOKUP($B313,'Fridge Collection'!B311:L1308, 10, FALSE), "")</f>
        <v/>
      </c>
      <c r="D313" s="1" t="str">
        <f>IFERROR(VLOOKUP($B313,' Fridge Tracking'!$A$3:$J$999, 2, FALSE), "")</f>
        <v/>
      </c>
      <c r="E313" s="1" t="str">
        <f>IFERROR(VLOOKUP($B313,' Fridge Tracking'!$A$3:$J$999, 3, FALSE), "")</f>
        <v/>
      </c>
      <c r="F313" s="1" t="str">
        <f>IFERROR(VLOOKUP($B313,' Fridge Tracking'!$A$3:$J$999, 4, FALSE), "")</f>
        <v/>
      </c>
      <c r="G313" s="1" t="str">
        <f>IFERROR(VLOOKUP($B313,' Fridge Tracking'!$A$3:$J$999, 5, FALSE), "")</f>
        <v/>
      </c>
      <c r="H313" s="13" t="str">
        <f>IFERROR(VLOOKUP($B313,' Fridge Tracking'!$A$3:$J$999, 8, FALSE), "")</f>
        <v/>
      </c>
      <c r="I313" s="56" t="str">
        <f t="shared" si="7"/>
        <v/>
      </c>
      <c r="J313" s="59"/>
      <c r="K313" s="57" t="str">
        <f>IFERROR(VLOOKUP($J313,'Router Collection'!B311:M1308, 10, FALSE), "")</f>
        <v/>
      </c>
      <c r="L313" s="57" t="str">
        <f>IFERROR(VLOOKUP($J313,'Router Tracking'!$A$3:$H$1000, 2, FALSE), "")</f>
        <v/>
      </c>
      <c r="M313" s="57" t="str">
        <f>IFERROR(VLOOKUP($J313,'Router Tracking'!$A$3:$H$1000, 3, FALSE), "")</f>
        <v/>
      </c>
      <c r="N313" s="58" t="str">
        <f>IFERROR(VLOOKUP($J313,'Router Tracking'!$A$3:$H$1000, 6, FALSE), "")</f>
        <v/>
      </c>
      <c r="Q313" s="13"/>
    </row>
    <row r="314" spans="1:17">
      <c r="A314" s="38" t="str">
        <f t="shared" si="6"/>
        <v/>
      </c>
      <c r="C314" s="1" t="str">
        <f>IFERROR(VLOOKUP($B314,'Fridge Collection'!B312:L1309, 10, FALSE), "")</f>
        <v/>
      </c>
      <c r="D314" s="1" t="str">
        <f>IFERROR(VLOOKUP($B314,' Fridge Tracking'!$A$3:$J$999, 2, FALSE), "")</f>
        <v/>
      </c>
      <c r="E314" s="1" t="str">
        <f>IFERROR(VLOOKUP($B314,' Fridge Tracking'!$A$3:$J$999, 3, FALSE), "")</f>
        <v/>
      </c>
      <c r="F314" s="1" t="str">
        <f>IFERROR(VLOOKUP($B314,' Fridge Tracking'!$A$3:$J$999, 4, FALSE), "")</f>
        <v/>
      </c>
      <c r="G314" s="1" t="str">
        <f>IFERROR(VLOOKUP($B314,' Fridge Tracking'!$A$3:$J$999, 5, FALSE), "")</f>
        <v/>
      </c>
      <c r="H314" s="13" t="str">
        <f>IFERROR(VLOOKUP($B314,' Fridge Tracking'!$A$3:$J$999, 8, FALSE), "")</f>
        <v/>
      </c>
      <c r="I314" s="56" t="str">
        <f t="shared" si="7"/>
        <v/>
      </c>
      <c r="J314" s="59"/>
      <c r="K314" s="57" t="str">
        <f>IFERROR(VLOOKUP($J314,'Router Collection'!B312:M1309, 10, FALSE), "")</f>
        <v/>
      </c>
      <c r="L314" s="57" t="str">
        <f>IFERROR(VLOOKUP($J314,'Router Tracking'!$A$3:$H$1000, 2, FALSE), "")</f>
        <v/>
      </c>
      <c r="M314" s="57" t="str">
        <f>IFERROR(VLOOKUP($J314,'Router Tracking'!$A$3:$H$1000, 3, FALSE), "")</f>
        <v/>
      </c>
      <c r="N314" s="58" t="str">
        <f>IFERROR(VLOOKUP($J314,'Router Tracking'!$A$3:$H$1000, 6, FALSE), "")</f>
        <v/>
      </c>
      <c r="Q314" s="13"/>
    </row>
    <row r="315" spans="1:17">
      <c r="A315" s="38" t="str">
        <f t="shared" si="6"/>
        <v/>
      </c>
      <c r="C315" s="1" t="str">
        <f>IFERROR(VLOOKUP($B315,'Fridge Collection'!B313:L1310, 10, FALSE), "")</f>
        <v/>
      </c>
      <c r="D315" s="1" t="str">
        <f>IFERROR(VLOOKUP($B315,' Fridge Tracking'!$A$3:$J$999, 2, FALSE), "")</f>
        <v/>
      </c>
      <c r="E315" s="1" t="str">
        <f>IFERROR(VLOOKUP($B315,' Fridge Tracking'!$A$3:$J$999, 3, FALSE), "")</f>
        <v/>
      </c>
      <c r="F315" s="1" t="str">
        <f>IFERROR(VLOOKUP($B315,' Fridge Tracking'!$A$3:$J$999, 4, FALSE), "")</f>
        <v/>
      </c>
      <c r="G315" s="1" t="str">
        <f>IFERROR(VLOOKUP($B315,' Fridge Tracking'!$A$3:$J$999, 5, FALSE), "")</f>
        <v/>
      </c>
      <c r="H315" s="13" t="str">
        <f>IFERROR(VLOOKUP($B315,' Fridge Tracking'!$A$3:$J$999, 8, FALSE), "")</f>
        <v/>
      </c>
      <c r="I315" s="56" t="str">
        <f t="shared" si="7"/>
        <v/>
      </c>
      <c r="J315" s="59"/>
      <c r="K315" s="57" t="str">
        <f>IFERROR(VLOOKUP($J315,'Router Collection'!B313:M1310, 10, FALSE), "")</f>
        <v/>
      </c>
      <c r="L315" s="57" t="str">
        <f>IFERROR(VLOOKUP($J315,'Router Tracking'!$A$3:$H$1000, 2, FALSE), "")</f>
        <v/>
      </c>
      <c r="M315" s="57" t="str">
        <f>IFERROR(VLOOKUP($J315,'Router Tracking'!$A$3:$H$1000, 3, FALSE), "")</f>
        <v/>
      </c>
      <c r="N315" s="58" t="str">
        <f>IFERROR(VLOOKUP($J315,'Router Tracking'!$A$3:$H$1000, 6, FALSE), "")</f>
        <v/>
      </c>
      <c r="Q315" s="13"/>
    </row>
    <row r="316" spans="1:17">
      <c r="A316" s="38" t="str">
        <f t="shared" si="6"/>
        <v/>
      </c>
      <c r="C316" s="1" t="str">
        <f>IFERROR(VLOOKUP($B316,'Fridge Collection'!B314:L1311, 10, FALSE), "")</f>
        <v/>
      </c>
      <c r="D316" s="1" t="str">
        <f>IFERROR(VLOOKUP($B316,' Fridge Tracking'!$A$3:$J$999, 2, FALSE), "")</f>
        <v/>
      </c>
      <c r="E316" s="1" t="str">
        <f>IFERROR(VLOOKUP($B316,' Fridge Tracking'!$A$3:$J$999, 3, FALSE), "")</f>
        <v/>
      </c>
      <c r="F316" s="1" t="str">
        <f>IFERROR(VLOOKUP($B316,' Fridge Tracking'!$A$3:$J$999, 4, FALSE), "")</f>
        <v/>
      </c>
      <c r="G316" s="1" t="str">
        <f>IFERROR(VLOOKUP($B316,' Fridge Tracking'!$A$3:$J$999, 5, FALSE), "")</f>
        <v/>
      </c>
      <c r="H316" s="13" t="str">
        <f>IFERROR(VLOOKUP($B316,' Fridge Tracking'!$A$3:$J$999, 8, FALSE), "")</f>
        <v/>
      </c>
      <c r="I316" s="56" t="str">
        <f t="shared" si="7"/>
        <v/>
      </c>
      <c r="J316" s="59"/>
      <c r="K316" s="57" t="str">
        <f>IFERROR(VLOOKUP($J316,'Router Collection'!B314:M1311, 10, FALSE), "")</f>
        <v/>
      </c>
      <c r="L316" s="57" t="str">
        <f>IFERROR(VLOOKUP($J316,'Router Tracking'!$A$3:$H$1000, 2, FALSE), "")</f>
        <v/>
      </c>
      <c r="M316" s="57" t="str">
        <f>IFERROR(VLOOKUP($J316,'Router Tracking'!$A$3:$H$1000, 3, FALSE), "")</f>
        <v/>
      </c>
      <c r="N316" s="58" t="str">
        <f>IFERROR(VLOOKUP($J316,'Router Tracking'!$A$3:$H$1000, 6, FALSE), "")</f>
        <v/>
      </c>
      <c r="Q316" s="13"/>
    </row>
    <row r="317" spans="1:17">
      <c r="A317" s="38" t="str">
        <f t="shared" si="6"/>
        <v/>
      </c>
      <c r="C317" s="1" t="str">
        <f>IFERROR(VLOOKUP($B317,'Fridge Collection'!B315:L1312, 10, FALSE), "")</f>
        <v/>
      </c>
      <c r="D317" s="1" t="str">
        <f>IFERROR(VLOOKUP($B317,' Fridge Tracking'!$A$3:$J$999, 2, FALSE), "")</f>
        <v/>
      </c>
      <c r="E317" s="1" t="str">
        <f>IFERROR(VLOOKUP($B317,' Fridge Tracking'!$A$3:$J$999, 3, FALSE), "")</f>
        <v/>
      </c>
      <c r="F317" s="1" t="str">
        <f>IFERROR(VLOOKUP($B317,' Fridge Tracking'!$A$3:$J$999, 4, FALSE), "")</f>
        <v/>
      </c>
      <c r="G317" s="1" t="str">
        <f>IFERROR(VLOOKUP($B317,' Fridge Tracking'!$A$3:$J$999, 5, FALSE), "")</f>
        <v/>
      </c>
      <c r="H317" s="13" t="str">
        <f>IFERROR(VLOOKUP($B317,' Fridge Tracking'!$A$3:$J$999, 8, FALSE), "")</f>
        <v/>
      </c>
      <c r="I317" s="56" t="str">
        <f t="shared" si="7"/>
        <v/>
      </c>
      <c r="J317" s="59"/>
      <c r="K317" s="57" t="str">
        <f>IFERROR(VLOOKUP($J317,'Router Collection'!B315:M1312, 10, FALSE), "")</f>
        <v/>
      </c>
      <c r="L317" s="57" t="str">
        <f>IFERROR(VLOOKUP($J317,'Router Tracking'!$A$3:$H$1000, 2, FALSE), "")</f>
        <v/>
      </c>
      <c r="M317" s="57" t="str">
        <f>IFERROR(VLOOKUP($J317,'Router Tracking'!$A$3:$H$1000, 3, FALSE), "")</f>
        <v/>
      </c>
      <c r="N317" s="58" t="str">
        <f>IFERROR(VLOOKUP($J317,'Router Tracking'!$A$3:$H$1000, 6, FALSE), "")</f>
        <v/>
      </c>
      <c r="Q317" s="13"/>
    </row>
    <row r="318" spans="1:17">
      <c r="A318" s="38" t="str">
        <f t="shared" si="6"/>
        <v/>
      </c>
      <c r="C318" s="1" t="str">
        <f>IFERROR(VLOOKUP($B318,'Fridge Collection'!B316:L1313, 10, FALSE), "")</f>
        <v/>
      </c>
      <c r="D318" s="1" t="str">
        <f>IFERROR(VLOOKUP($B318,' Fridge Tracking'!$A$3:$J$999, 2, FALSE), "")</f>
        <v/>
      </c>
      <c r="E318" s="1" t="str">
        <f>IFERROR(VLOOKUP($B318,' Fridge Tracking'!$A$3:$J$999, 3, FALSE), "")</f>
        <v/>
      </c>
      <c r="F318" s="1" t="str">
        <f>IFERROR(VLOOKUP($B318,' Fridge Tracking'!$A$3:$J$999, 4, FALSE), "")</f>
        <v/>
      </c>
      <c r="G318" s="1" t="str">
        <f>IFERROR(VLOOKUP($B318,' Fridge Tracking'!$A$3:$J$999, 5, FALSE), "")</f>
        <v/>
      </c>
      <c r="H318" s="13" t="str">
        <f>IFERROR(VLOOKUP($B318,' Fridge Tracking'!$A$3:$J$999, 8, FALSE), "")</f>
        <v/>
      </c>
      <c r="I318" s="56" t="str">
        <f t="shared" si="7"/>
        <v/>
      </c>
      <c r="J318" s="59"/>
      <c r="K318" s="57" t="str">
        <f>IFERROR(VLOOKUP($J318,'Router Collection'!B316:M1313, 10, FALSE), "")</f>
        <v/>
      </c>
      <c r="L318" s="57" t="str">
        <f>IFERROR(VLOOKUP($J318,'Router Tracking'!$A$3:$H$1000, 2, FALSE), "")</f>
        <v/>
      </c>
      <c r="M318" s="57" t="str">
        <f>IFERROR(VLOOKUP($J318,'Router Tracking'!$A$3:$H$1000, 3, FALSE), "")</f>
        <v/>
      </c>
      <c r="N318" s="58" t="str">
        <f>IFERROR(VLOOKUP($J318,'Router Tracking'!$A$3:$H$1000, 6, FALSE), "")</f>
        <v/>
      </c>
      <c r="Q318" s="13"/>
    </row>
    <row r="319" spans="1:17">
      <c r="A319" s="38" t="str">
        <f t="shared" si="6"/>
        <v/>
      </c>
      <c r="C319" s="1" t="str">
        <f>IFERROR(VLOOKUP($B319,'Fridge Collection'!B317:L1314, 10, FALSE), "")</f>
        <v/>
      </c>
      <c r="D319" s="1" t="str">
        <f>IFERROR(VLOOKUP($B319,' Fridge Tracking'!$A$3:$J$999, 2, FALSE), "")</f>
        <v/>
      </c>
      <c r="E319" s="1" t="str">
        <f>IFERROR(VLOOKUP($B319,' Fridge Tracking'!$A$3:$J$999, 3, FALSE), "")</f>
        <v/>
      </c>
      <c r="F319" s="1" t="str">
        <f>IFERROR(VLOOKUP($B319,' Fridge Tracking'!$A$3:$J$999, 4, FALSE), "")</f>
        <v/>
      </c>
      <c r="G319" s="1" t="str">
        <f>IFERROR(VLOOKUP($B319,' Fridge Tracking'!$A$3:$J$999, 5, FALSE), "")</f>
        <v/>
      </c>
      <c r="H319" s="13" t="str">
        <f>IFERROR(VLOOKUP($B319,' Fridge Tracking'!$A$3:$J$999, 8, FALSE), "")</f>
        <v/>
      </c>
      <c r="I319" s="56" t="str">
        <f t="shared" si="7"/>
        <v/>
      </c>
      <c r="J319" s="59"/>
      <c r="K319" s="57" t="str">
        <f>IFERROR(VLOOKUP($J319,'Router Collection'!B317:M1314, 10, FALSE), "")</f>
        <v/>
      </c>
      <c r="L319" s="57" t="str">
        <f>IFERROR(VLOOKUP($J319,'Router Tracking'!$A$3:$H$1000, 2, FALSE), "")</f>
        <v/>
      </c>
      <c r="M319" s="57" t="str">
        <f>IFERROR(VLOOKUP($J319,'Router Tracking'!$A$3:$H$1000, 3, FALSE), "")</f>
        <v/>
      </c>
      <c r="N319" s="58" t="str">
        <f>IFERROR(VLOOKUP($J319,'Router Tracking'!$A$3:$H$1000, 6, FALSE), "")</f>
        <v/>
      </c>
      <c r="Q319" s="13"/>
    </row>
    <row r="320" spans="1:17">
      <c r="A320" s="38" t="str">
        <f t="shared" si="6"/>
        <v/>
      </c>
      <c r="C320" s="1" t="str">
        <f>IFERROR(VLOOKUP($B320,'Fridge Collection'!B318:L1315, 10, FALSE), "")</f>
        <v/>
      </c>
      <c r="D320" s="1" t="str">
        <f>IFERROR(VLOOKUP($B320,' Fridge Tracking'!$A$3:$J$999, 2, FALSE), "")</f>
        <v/>
      </c>
      <c r="E320" s="1" t="str">
        <f>IFERROR(VLOOKUP($B320,' Fridge Tracking'!$A$3:$J$999, 3, FALSE), "")</f>
        <v/>
      </c>
      <c r="F320" s="1" t="str">
        <f>IFERROR(VLOOKUP($B320,' Fridge Tracking'!$A$3:$J$999, 4, FALSE), "")</f>
        <v/>
      </c>
      <c r="G320" s="1" t="str">
        <f>IFERROR(VLOOKUP($B320,' Fridge Tracking'!$A$3:$J$999, 5, FALSE), "")</f>
        <v/>
      </c>
      <c r="H320" s="13" t="str">
        <f>IFERROR(VLOOKUP($B320,' Fridge Tracking'!$A$3:$J$999, 8, FALSE), "")</f>
        <v/>
      </c>
      <c r="I320" s="56" t="str">
        <f t="shared" si="7"/>
        <v/>
      </c>
      <c r="J320" s="59"/>
      <c r="K320" s="57" t="str">
        <f>IFERROR(VLOOKUP($J320,'Router Collection'!B318:M1315, 10, FALSE), "")</f>
        <v/>
      </c>
      <c r="L320" s="57" t="str">
        <f>IFERROR(VLOOKUP($J320,'Router Tracking'!$A$3:$H$1000, 2, FALSE), "")</f>
        <v/>
      </c>
      <c r="M320" s="57" t="str">
        <f>IFERROR(VLOOKUP($J320,'Router Tracking'!$A$3:$H$1000, 3, FALSE), "")</f>
        <v/>
      </c>
      <c r="N320" s="58" t="str">
        <f>IFERROR(VLOOKUP($J320,'Router Tracking'!$A$3:$H$1000, 6, FALSE), "")</f>
        <v/>
      </c>
      <c r="Q320" s="13"/>
    </row>
    <row r="321" spans="1:17">
      <c r="A321" s="38" t="str">
        <f t="shared" si="6"/>
        <v/>
      </c>
      <c r="C321" s="1" t="str">
        <f>IFERROR(VLOOKUP($B321,'Fridge Collection'!B319:L1316, 10, FALSE), "")</f>
        <v/>
      </c>
      <c r="D321" s="1" t="str">
        <f>IFERROR(VLOOKUP($B321,' Fridge Tracking'!$A$3:$J$999, 2, FALSE), "")</f>
        <v/>
      </c>
      <c r="E321" s="1" t="str">
        <f>IFERROR(VLOOKUP($B321,' Fridge Tracking'!$A$3:$J$999, 3, FALSE), "")</f>
        <v/>
      </c>
      <c r="F321" s="1" t="str">
        <f>IFERROR(VLOOKUP($B321,' Fridge Tracking'!$A$3:$J$999, 4, FALSE), "")</f>
        <v/>
      </c>
      <c r="G321" s="1" t="str">
        <f>IFERROR(VLOOKUP($B321,' Fridge Tracking'!$A$3:$J$999, 5, FALSE), "")</f>
        <v/>
      </c>
      <c r="H321" s="13" t="str">
        <f>IFERROR(VLOOKUP($B321,' Fridge Tracking'!$A$3:$J$999, 8, FALSE), "")</f>
        <v/>
      </c>
      <c r="I321" s="56" t="str">
        <f t="shared" si="7"/>
        <v/>
      </c>
      <c r="J321" s="59"/>
      <c r="K321" s="57" t="str">
        <f>IFERROR(VLOOKUP($J321,'Router Collection'!B319:M1316, 10, FALSE), "")</f>
        <v/>
      </c>
      <c r="L321" s="57" t="str">
        <f>IFERROR(VLOOKUP($J321,'Router Tracking'!$A$3:$H$1000, 2, FALSE), "")</f>
        <v/>
      </c>
      <c r="M321" s="57" t="str">
        <f>IFERROR(VLOOKUP($J321,'Router Tracking'!$A$3:$H$1000, 3, FALSE), "")</f>
        <v/>
      </c>
      <c r="N321" s="58" t="str">
        <f>IFERROR(VLOOKUP($J321,'Router Tracking'!$A$3:$H$1000, 6, FALSE), "")</f>
        <v/>
      </c>
      <c r="Q321" s="13"/>
    </row>
    <row r="322" spans="1:17">
      <c r="A322" s="38" t="str">
        <f t="shared" si="6"/>
        <v/>
      </c>
      <c r="C322" s="1" t="str">
        <f>IFERROR(VLOOKUP($B322,'Fridge Collection'!B320:L1317, 10, FALSE), "")</f>
        <v/>
      </c>
      <c r="D322" s="1" t="str">
        <f>IFERROR(VLOOKUP($B322,' Fridge Tracking'!$A$3:$J$999, 2, FALSE), "")</f>
        <v/>
      </c>
      <c r="E322" s="1" t="str">
        <f>IFERROR(VLOOKUP($B322,' Fridge Tracking'!$A$3:$J$999, 3, FALSE), "")</f>
        <v/>
      </c>
      <c r="F322" s="1" t="str">
        <f>IFERROR(VLOOKUP($B322,' Fridge Tracking'!$A$3:$J$999, 4, FALSE), "")</f>
        <v/>
      </c>
      <c r="G322" s="1" t="str">
        <f>IFERROR(VLOOKUP($B322,' Fridge Tracking'!$A$3:$J$999, 5, FALSE), "")</f>
        <v/>
      </c>
      <c r="H322" s="13" t="str">
        <f>IFERROR(VLOOKUP($B322,' Fridge Tracking'!$A$3:$J$999, 8, FALSE), "")</f>
        <v/>
      </c>
      <c r="I322" s="56" t="str">
        <f t="shared" si="7"/>
        <v/>
      </c>
      <c r="J322" s="59"/>
      <c r="K322" s="57" t="str">
        <f>IFERROR(VLOOKUP($J322,'Router Collection'!B320:M1317, 10, FALSE), "")</f>
        <v/>
      </c>
      <c r="L322" s="57" t="str">
        <f>IFERROR(VLOOKUP($J322,'Router Tracking'!$A$3:$H$1000, 2, FALSE), "")</f>
        <v/>
      </c>
      <c r="M322" s="57" t="str">
        <f>IFERROR(VLOOKUP($J322,'Router Tracking'!$A$3:$H$1000, 3, FALSE), "")</f>
        <v/>
      </c>
      <c r="N322" s="58" t="str">
        <f>IFERROR(VLOOKUP($J322,'Router Tracking'!$A$3:$H$1000, 6, FALSE), "")</f>
        <v/>
      </c>
      <c r="Q322" s="13"/>
    </row>
    <row r="323" spans="1:17">
      <c r="A323" s="38" t="str">
        <f t="shared" si="6"/>
        <v/>
      </c>
      <c r="C323" s="1" t="str">
        <f>IFERROR(VLOOKUP($B323,'Fridge Collection'!B321:L1318, 10, FALSE), "")</f>
        <v/>
      </c>
      <c r="D323" s="1" t="str">
        <f>IFERROR(VLOOKUP($B323,' Fridge Tracking'!$A$3:$J$999, 2, FALSE), "")</f>
        <v/>
      </c>
      <c r="E323" s="1" t="str">
        <f>IFERROR(VLOOKUP($B323,' Fridge Tracking'!$A$3:$J$999, 3, FALSE), "")</f>
        <v/>
      </c>
      <c r="F323" s="1" t="str">
        <f>IFERROR(VLOOKUP($B323,' Fridge Tracking'!$A$3:$J$999, 4, FALSE), "")</f>
        <v/>
      </c>
      <c r="G323" s="1" t="str">
        <f>IFERROR(VLOOKUP($B323,' Fridge Tracking'!$A$3:$J$999, 5, FALSE), "")</f>
        <v/>
      </c>
      <c r="H323" s="13" t="str">
        <f>IFERROR(VLOOKUP($B323,' Fridge Tracking'!$A$3:$J$999, 8, FALSE), "")</f>
        <v/>
      </c>
      <c r="I323" s="56" t="str">
        <f t="shared" si="7"/>
        <v/>
      </c>
      <c r="J323" s="59"/>
      <c r="K323" s="57" t="str">
        <f>IFERROR(VLOOKUP($J323,'Router Collection'!B321:M1318, 10, FALSE), "")</f>
        <v/>
      </c>
      <c r="L323" s="57" t="str">
        <f>IFERROR(VLOOKUP($J323,'Router Tracking'!$A$3:$H$1000, 2, FALSE), "")</f>
        <v/>
      </c>
      <c r="M323" s="57" t="str">
        <f>IFERROR(VLOOKUP($J323,'Router Tracking'!$A$3:$H$1000, 3, FALSE), "")</f>
        <v/>
      </c>
      <c r="N323" s="58" t="str">
        <f>IFERROR(VLOOKUP($J323,'Router Tracking'!$A$3:$H$1000, 6, FALSE), "")</f>
        <v/>
      </c>
      <c r="Q323" s="13"/>
    </row>
    <row r="324" spans="1:17">
      <c r="A324" s="38" t="str">
        <f t="shared" si="6"/>
        <v/>
      </c>
      <c r="C324" s="1" t="str">
        <f>IFERROR(VLOOKUP($B324,'Fridge Collection'!B322:L1319, 10, FALSE), "")</f>
        <v/>
      </c>
      <c r="D324" s="1" t="str">
        <f>IFERROR(VLOOKUP($B324,' Fridge Tracking'!$A$3:$J$999, 2, FALSE), "")</f>
        <v/>
      </c>
      <c r="E324" s="1" t="str">
        <f>IFERROR(VLOOKUP($B324,' Fridge Tracking'!$A$3:$J$999, 3, FALSE), "")</f>
        <v/>
      </c>
      <c r="F324" s="1" t="str">
        <f>IFERROR(VLOOKUP($B324,' Fridge Tracking'!$A$3:$J$999, 4, FALSE), "")</f>
        <v/>
      </c>
      <c r="G324" s="1" t="str">
        <f>IFERROR(VLOOKUP($B324,' Fridge Tracking'!$A$3:$J$999, 5, FALSE), "")</f>
        <v/>
      </c>
      <c r="H324" s="13" t="str">
        <f>IFERROR(VLOOKUP($B324,' Fridge Tracking'!$A$3:$J$999, 8, FALSE), "")</f>
        <v/>
      </c>
      <c r="I324" s="56" t="str">
        <f t="shared" si="7"/>
        <v/>
      </c>
      <c r="J324" s="59"/>
      <c r="K324" s="57" t="str">
        <f>IFERROR(VLOOKUP($J324,'Router Collection'!B322:M1319, 10, FALSE), "")</f>
        <v/>
      </c>
      <c r="L324" s="57" t="str">
        <f>IFERROR(VLOOKUP($J324,'Router Tracking'!$A$3:$H$1000, 2, FALSE), "")</f>
        <v/>
      </c>
      <c r="M324" s="57" t="str">
        <f>IFERROR(VLOOKUP($J324,'Router Tracking'!$A$3:$H$1000, 3, FALSE), "")</f>
        <v/>
      </c>
      <c r="N324" s="58" t="str">
        <f>IFERROR(VLOOKUP($J324,'Router Tracking'!$A$3:$H$1000, 6, FALSE), "")</f>
        <v/>
      </c>
      <c r="Q324" s="13"/>
    </row>
    <row r="325" spans="1:17">
      <c r="A325" s="38" t="str">
        <f t="shared" si="6"/>
        <v/>
      </c>
      <c r="C325" s="1" t="str">
        <f>IFERROR(VLOOKUP($B325,'Fridge Collection'!B323:L1320, 10, FALSE), "")</f>
        <v/>
      </c>
      <c r="D325" s="1" t="str">
        <f>IFERROR(VLOOKUP($B325,' Fridge Tracking'!$A$3:$J$999, 2, FALSE), "")</f>
        <v/>
      </c>
      <c r="E325" s="1" t="str">
        <f>IFERROR(VLOOKUP($B325,' Fridge Tracking'!$A$3:$J$999, 3, FALSE), "")</f>
        <v/>
      </c>
      <c r="F325" s="1" t="str">
        <f>IFERROR(VLOOKUP($B325,' Fridge Tracking'!$A$3:$J$999, 4, FALSE), "")</f>
        <v/>
      </c>
      <c r="G325" s="1" t="str">
        <f>IFERROR(VLOOKUP($B325,' Fridge Tracking'!$A$3:$J$999, 5, FALSE), "")</f>
        <v/>
      </c>
      <c r="H325" s="13" t="str">
        <f>IFERROR(VLOOKUP($B325,' Fridge Tracking'!$A$3:$J$999, 8, FALSE), "")</f>
        <v/>
      </c>
      <c r="I325" s="56" t="str">
        <f t="shared" si="7"/>
        <v/>
      </c>
      <c r="J325" s="59"/>
      <c r="K325" s="57" t="str">
        <f>IFERROR(VLOOKUP($J325,'Router Collection'!B323:M1320, 10, FALSE), "")</f>
        <v/>
      </c>
      <c r="L325" s="57" t="str">
        <f>IFERROR(VLOOKUP($J325,'Router Tracking'!$A$3:$H$1000, 2, FALSE), "")</f>
        <v/>
      </c>
      <c r="M325" s="57" t="str">
        <f>IFERROR(VLOOKUP($J325,'Router Tracking'!$A$3:$H$1000, 3, FALSE), "")</f>
        <v/>
      </c>
      <c r="N325" s="58" t="str">
        <f>IFERROR(VLOOKUP($J325,'Router Tracking'!$A$3:$H$1000, 6, FALSE), "")</f>
        <v/>
      </c>
      <c r="Q325" s="13"/>
    </row>
    <row r="326" spans="1:17">
      <c r="A326" s="38" t="str">
        <f t="shared" si="6"/>
        <v/>
      </c>
      <c r="C326" s="1" t="str">
        <f>IFERROR(VLOOKUP($B326,'Fridge Collection'!B324:L1321, 10, FALSE), "")</f>
        <v/>
      </c>
      <c r="D326" s="1" t="str">
        <f>IFERROR(VLOOKUP($B326,' Fridge Tracking'!$A$3:$J$999, 2, FALSE), "")</f>
        <v/>
      </c>
      <c r="E326" s="1" t="str">
        <f>IFERROR(VLOOKUP($B326,' Fridge Tracking'!$A$3:$J$999, 3, FALSE), "")</f>
        <v/>
      </c>
      <c r="F326" s="1" t="str">
        <f>IFERROR(VLOOKUP($B326,' Fridge Tracking'!$A$3:$J$999, 4, FALSE), "")</f>
        <v/>
      </c>
      <c r="G326" s="1" t="str">
        <f>IFERROR(VLOOKUP($B326,' Fridge Tracking'!$A$3:$J$999, 5, FALSE), "")</f>
        <v/>
      </c>
      <c r="H326" s="13" t="str">
        <f>IFERROR(VLOOKUP($B326,' Fridge Tracking'!$A$3:$J$999, 8, FALSE), "")</f>
        <v/>
      </c>
      <c r="I326" s="56" t="str">
        <f t="shared" si="7"/>
        <v/>
      </c>
      <c r="J326" s="59"/>
      <c r="K326" s="57" t="str">
        <f>IFERROR(VLOOKUP($J326,'Router Collection'!B324:M1321, 10, FALSE), "")</f>
        <v/>
      </c>
      <c r="L326" s="57" t="str">
        <f>IFERROR(VLOOKUP($J326,'Router Tracking'!$A$3:$H$1000, 2, FALSE), "")</f>
        <v/>
      </c>
      <c r="M326" s="57" t="str">
        <f>IFERROR(VLOOKUP($J326,'Router Tracking'!$A$3:$H$1000, 3, FALSE), "")</f>
        <v/>
      </c>
      <c r="N326" s="58" t="str">
        <f>IFERROR(VLOOKUP($J326,'Router Tracking'!$A$3:$H$1000, 6, FALSE), "")</f>
        <v/>
      </c>
      <c r="Q326" s="13"/>
    </row>
    <row r="327" spans="1:17">
      <c r="A327" s="38" t="str">
        <f t="shared" si="6"/>
        <v/>
      </c>
      <c r="C327" s="1" t="str">
        <f>IFERROR(VLOOKUP($B327,'Fridge Collection'!B325:L1322, 10, FALSE), "")</f>
        <v/>
      </c>
      <c r="D327" s="1" t="str">
        <f>IFERROR(VLOOKUP($B327,' Fridge Tracking'!$A$3:$J$999, 2, FALSE), "")</f>
        <v/>
      </c>
      <c r="E327" s="1" t="str">
        <f>IFERROR(VLOOKUP($B327,' Fridge Tracking'!$A$3:$J$999, 3, FALSE), "")</f>
        <v/>
      </c>
      <c r="F327" s="1" t="str">
        <f>IFERROR(VLOOKUP($B327,' Fridge Tracking'!$A$3:$J$999, 4, FALSE), "")</f>
        <v/>
      </c>
      <c r="G327" s="1" t="str">
        <f>IFERROR(VLOOKUP($B327,' Fridge Tracking'!$A$3:$J$999, 5, FALSE), "")</f>
        <v/>
      </c>
      <c r="H327" s="13" t="str">
        <f>IFERROR(VLOOKUP($B327,' Fridge Tracking'!$A$3:$J$999, 8, FALSE), "")</f>
        <v/>
      </c>
      <c r="I327" s="56" t="str">
        <f t="shared" si="7"/>
        <v/>
      </c>
      <c r="J327" s="59"/>
      <c r="K327" s="57" t="str">
        <f>IFERROR(VLOOKUP($J327,'Router Collection'!B325:M1322, 10, FALSE), "")</f>
        <v/>
      </c>
      <c r="L327" s="57" t="str">
        <f>IFERROR(VLOOKUP($J327,'Router Tracking'!$A$3:$H$1000, 2, FALSE), "")</f>
        <v/>
      </c>
      <c r="M327" s="57" t="str">
        <f>IFERROR(VLOOKUP($J327,'Router Tracking'!$A$3:$H$1000, 3, FALSE), "")</f>
        <v/>
      </c>
      <c r="N327" s="58" t="str">
        <f>IFERROR(VLOOKUP($J327,'Router Tracking'!$A$3:$H$1000, 6, FALSE), "")</f>
        <v/>
      </c>
      <c r="Q327" s="13"/>
    </row>
    <row r="328" spans="1:17">
      <c r="A328" s="38" t="str">
        <f t="shared" si="6"/>
        <v/>
      </c>
      <c r="C328" s="1" t="str">
        <f>IFERROR(VLOOKUP($B328,'Fridge Collection'!B326:L1323, 10, FALSE), "")</f>
        <v/>
      </c>
      <c r="D328" s="1" t="str">
        <f>IFERROR(VLOOKUP($B328,' Fridge Tracking'!$A$3:$J$999, 2, FALSE), "")</f>
        <v/>
      </c>
      <c r="E328" s="1" t="str">
        <f>IFERROR(VLOOKUP($B328,' Fridge Tracking'!$A$3:$J$999, 3, FALSE), "")</f>
        <v/>
      </c>
      <c r="F328" s="1" t="str">
        <f>IFERROR(VLOOKUP($B328,' Fridge Tracking'!$A$3:$J$999, 4, FALSE), "")</f>
        <v/>
      </c>
      <c r="G328" s="1" t="str">
        <f>IFERROR(VLOOKUP($B328,' Fridge Tracking'!$A$3:$J$999, 5, FALSE), "")</f>
        <v/>
      </c>
      <c r="H328" s="13" t="str">
        <f>IFERROR(VLOOKUP($B328,' Fridge Tracking'!$A$3:$J$999, 8, FALSE), "")</f>
        <v/>
      </c>
      <c r="I328" s="56" t="str">
        <f t="shared" si="7"/>
        <v/>
      </c>
      <c r="J328" s="59"/>
      <c r="K328" s="57" t="str">
        <f>IFERROR(VLOOKUP($J328,'Router Collection'!B326:M1323, 10, FALSE), "")</f>
        <v/>
      </c>
      <c r="L328" s="57" t="str">
        <f>IFERROR(VLOOKUP($J328,'Router Tracking'!$A$3:$H$1000, 2, FALSE), "")</f>
        <v/>
      </c>
      <c r="M328" s="57" t="str">
        <f>IFERROR(VLOOKUP($J328,'Router Tracking'!$A$3:$H$1000, 3, FALSE), "")</f>
        <v/>
      </c>
      <c r="N328" s="58" t="str">
        <f>IFERROR(VLOOKUP($J328,'Router Tracking'!$A$3:$H$1000, 6, FALSE), "")</f>
        <v/>
      </c>
      <c r="Q328" s="13"/>
    </row>
    <row r="329" spans="1:17">
      <c r="A329" s="38" t="str">
        <f t="shared" si="6"/>
        <v/>
      </c>
      <c r="C329" s="1" t="str">
        <f>IFERROR(VLOOKUP($B329,'Fridge Collection'!B327:L1324, 10, FALSE), "")</f>
        <v/>
      </c>
      <c r="D329" s="1" t="str">
        <f>IFERROR(VLOOKUP($B329,' Fridge Tracking'!$A$3:$J$999, 2, FALSE), "")</f>
        <v/>
      </c>
      <c r="E329" s="1" t="str">
        <f>IFERROR(VLOOKUP($B329,' Fridge Tracking'!$A$3:$J$999, 3, FALSE), "")</f>
        <v/>
      </c>
      <c r="F329" s="1" t="str">
        <f>IFERROR(VLOOKUP($B329,' Fridge Tracking'!$A$3:$J$999, 4, FALSE), "")</f>
        <v/>
      </c>
      <c r="G329" s="1" t="str">
        <f>IFERROR(VLOOKUP($B329,' Fridge Tracking'!$A$3:$J$999, 5, FALSE), "")</f>
        <v/>
      </c>
      <c r="H329" s="13" t="str">
        <f>IFERROR(VLOOKUP($B329,' Fridge Tracking'!$A$3:$J$999, 8, FALSE), "")</f>
        <v/>
      </c>
      <c r="I329" s="56" t="str">
        <f t="shared" si="7"/>
        <v/>
      </c>
      <c r="J329" s="59"/>
      <c r="K329" s="57" t="str">
        <f>IFERROR(VLOOKUP($J329,'Router Collection'!B327:M1324, 10, FALSE), "")</f>
        <v/>
      </c>
      <c r="L329" s="57" t="str">
        <f>IFERROR(VLOOKUP($J329,'Router Tracking'!$A$3:$H$1000, 2, FALSE), "")</f>
        <v/>
      </c>
      <c r="M329" s="57" t="str">
        <f>IFERROR(VLOOKUP($J329,'Router Tracking'!$A$3:$H$1000, 3, FALSE), "")</f>
        <v/>
      </c>
      <c r="N329" s="58" t="str">
        <f>IFERROR(VLOOKUP($J329,'Router Tracking'!$A$3:$H$1000, 6, FALSE), "")</f>
        <v/>
      </c>
      <c r="Q329" s="13"/>
    </row>
    <row r="330" spans="1:17">
      <c r="A330" s="38" t="str">
        <f t="shared" si="6"/>
        <v/>
      </c>
      <c r="C330" s="1" t="str">
        <f>IFERROR(VLOOKUP($B330,'Fridge Collection'!B328:L1325, 10, FALSE), "")</f>
        <v/>
      </c>
      <c r="D330" s="1" t="str">
        <f>IFERROR(VLOOKUP($B330,' Fridge Tracking'!$A$3:$J$999, 2, FALSE), "")</f>
        <v/>
      </c>
      <c r="E330" s="1" t="str">
        <f>IFERROR(VLOOKUP($B330,' Fridge Tracking'!$A$3:$J$999, 3, FALSE), "")</f>
        <v/>
      </c>
      <c r="F330" s="1" t="str">
        <f>IFERROR(VLOOKUP($B330,' Fridge Tracking'!$A$3:$J$999, 4, FALSE), "")</f>
        <v/>
      </c>
      <c r="G330" s="1" t="str">
        <f>IFERROR(VLOOKUP($B330,' Fridge Tracking'!$A$3:$J$999, 5, FALSE), "")</f>
        <v/>
      </c>
      <c r="H330" s="13" t="str">
        <f>IFERROR(VLOOKUP($B330,' Fridge Tracking'!$A$3:$J$999, 8, FALSE), "")</f>
        <v/>
      </c>
      <c r="I330" s="56" t="str">
        <f t="shared" si="7"/>
        <v/>
      </c>
      <c r="J330" s="59"/>
      <c r="K330" s="57" t="str">
        <f>IFERROR(VLOOKUP($J330,'Router Collection'!B328:M1325, 10, FALSE), "")</f>
        <v/>
      </c>
      <c r="L330" s="57" t="str">
        <f>IFERROR(VLOOKUP($J330,'Router Tracking'!$A$3:$H$1000, 2, FALSE), "")</f>
        <v/>
      </c>
      <c r="M330" s="57" t="str">
        <f>IFERROR(VLOOKUP($J330,'Router Tracking'!$A$3:$H$1000, 3, FALSE), "")</f>
        <v/>
      </c>
      <c r="N330" s="58" t="str">
        <f>IFERROR(VLOOKUP($J330,'Router Tracking'!$A$3:$H$1000, 6, FALSE), "")</f>
        <v/>
      </c>
      <c r="Q330" s="13"/>
    </row>
    <row r="331" spans="1:17">
      <c r="A331" s="38" t="str">
        <f t="shared" si="6"/>
        <v/>
      </c>
      <c r="C331" s="1" t="str">
        <f>IFERROR(VLOOKUP($B331,'Fridge Collection'!B329:L1326, 10, FALSE), "")</f>
        <v/>
      </c>
      <c r="D331" s="1" t="str">
        <f>IFERROR(VLOOKUP($B331,' Fridge Tracking'!$A$3:$J$999, 2, FALSE), "")</f>
        <v/>
      </c>
      <c r="E331" s="1" t="str">
        <f>IFERROR(VLOOKUP($B331,' Fridge Tracking'!$A$3:$J$999, 3, FALSE), "")</f>
        <v/>
      </c>
      <c r="F331" s="1" t="str">
        <f>IFERROR(VLOOKUP($B331,' Fridge Tracking'!$A$3:$J$999, 4, FALSE), "")</f>
        <v/>
      </c>
      <c r="G331" s="1" t="str">
        <f>IFERROR(VLOOKUP($B331,' Fridge Tracking'!$A$3:$J$999, 5, FALSE), "")</f>
        <v/>
      </c>
      <c r="H331" s="13" t="str">
        <f>IFERROR(VLOOKUP($B331,' Fridge Tracking'!$A$3:$J$999, 8, FALSE), "")</f>
        <v/>
      </c>
      <c r="I331" s="56" t="str">
        <f t="shared" si="7"/>
        <v/>
      </c>
      <c r="J331" s="59"/>
      <c r="K331" s="57" t="str">
        <f>IFERROR(VLOOKUP($J331,'Router Collection'!B329:M1326, 10, FALSE), "")</f>
        <v/>
      </c>
      <c r="L331" s="57" t="str">
        <f>IFERROR(VLOOKUP($J331,'Router Tracking'!$A$3:$H$1000, 2, FALSE), "")</f>
        <v/>
      </c>
      <c r="M331" s="57" t="str">
        <f>IFERROR(VLOOKUP($J331,'Router Tracking'!$A$3:$H$1000, 3, FALSE), "")</f>
        <v/>
      </c>
      <c r="N331" s="58" t="str">
        <f>IFERROR(VLOOKUP($J331,'Router Tracking'!$A$3:$H$1000, 6, FALSE), "")</f>
        <v/>
      </c>
      <c r="Q331" s="13"/>
    </row>
    <row r="332" spans="1:17">
      <c r="A332" s="38" t="str">
        <f t="shared" si="6"/>
        <v/>
      </c>
      <c r="C332" s="1" t="str">
        <f>IFERROR(VLOOKUP($B332,'Fridge Collection'!B330:L1327, 10, FALSE), "")</f>
        <v/>
      </c>
      <c r="D332" s="1" t="str">
        <f>IFERROR(VLOOKUP($B332,' Fridge Tracking'!$A$3:$J$999, 2, FALSE), "")</f>
        <v/>
      </c>
      <c r="E332" s="1" t="str">
        <f>IFERROR(VLOOKUP($B332,' Fridge Tracking'!$A$3:$J$999, 3, FALSE), "")</f>
        <v/>
      </c>
      <c r="F332" s="1" t="str">
        <f>IFERROR(VLOOKUP($B332,' Fridge Tracking'!$A$3:$J$999, 4, FALSE), "")</f>
        <v/>
      </c>
      <c r="G332" s="1" t="str">
        <f>IFERROR(VLOOKUP($B332,' Fridge Tracking'!$A$3:$J$999, 5, FALSE), "")</f>
        <v/>
      </c>
      <c r="H332" s="13" t="str">
        <f>IFERROR(VLOOKUP($B332,' Fridge Tracking'!$A$3:$J$999, 8, FALSE), "")</f>
        <v/>
      </c>
      <c r="I332" s="56" t="str">
        <f t="shared" si="7"/>
        <v/>
      </c>
      <c r="J332" s="59"/>
      <c r="K332" s="57" t="str">
        <f>IFERROR(VLOOKUP($J332,'Router Collection'!B330:M1327, 10, FALSE), "")</f>
        <v/>
      </c>
      <c r="L332" s="57" t="str">
        <f>IFERROR(VLOOKUP($J332,'Router Tracking'!$A$3:$H$1000, 2, FALSE), "")</f>
        <v/>
      </c>
      <c r="M332" s="57" t="str">
        <f>IFERROR(VLOOKUP($J332,'Router Tracking'!$A$3:$H$1000, 3, FALSE), "")</f>
        <v/>
      </c>
      <c r="N332" s="58" t="str">
        <f>IFERROR(VLOOKUP($J332,'Router Tracking'!$A$3:$H$1000, 6, FALSE), "")</f>
        <v/>
      </c>
      <c r="Q332" s="13"/>
    </row>
    <row r="333" spans="1:17">
      <c r="A333" s="38" t="str">
        <f t="shared" si="6"/>
        <v/>
      </c>
      <c r="C333" s="1" t="str">
        <f>IFERROR(VLOOKUP($B333,'Fridge Collection'!B331:L1328, 10, FALSE), "")</f>
        <v/>
      </c>
      <c r="D333" s="1" t="str">
        <f>IFERROR(VLOOKUP($B333,' Fridge Tracking'!$A$3:$J$999, 2, FALSE), "")</f>
        <v/>
      </c>
      <c r="E333" s="1" t="str">
        <f>IFERROR(VLOOKUP($B333,' Fridge Tracking'!$A$3:$J$999, 3, FALSE), "")</f>
        <v/>
      </c>
      <c r="F333" s="1" t="str">
        <f>IFERROR(VLOOKUP($B333,' Fridge Tracking'!$A$3:$J$999, 4, FALSE), "")</f>
        <v/>
      </c>
      <c r="G333" s="1" t="str">
        <f>IFERROR(VLOOKUP($B333,' Fridge Tracking'!$A$3:$J$999, 5, FALSE), "")</f>
        <v/>
      </c>
      <c r="H333" s="13" t="str">
        <f>IFERROR(VLOOKUP($B333,' Fridge Tracking'!$A$3:$J$999, 8, FALSE), "")</f>
        <v/>
      </c>
      <c r="I333" s="56" t="str">
        <f t="shared" si="7"/>
        <v/>
      </c>
      <c r="J333" s="59"/>
      <c r="K333" s="57" t="str">
        <f>IFERROR(VLOOKUP($J333,'Router Collection'!B331:M1328, 10, FALSE), "")</f>
        <v/>
      </c>
      <c r="L333" s="57" t="str">
        <f>IFERROR(VLOOKUP($J333,'Router Tracking'!$A$3:$H$1000, 2, FALSE), "")</f>
        <v/>
      </c>
      <c r="M333" s="57" t="str">
        <f>IFERROR(VLOOKUP($J333,'Router Tracking'!$A$3:$H$1000, 3, FALSE), "")</f>
        <v/>
      </c>
      <c r="N333" s="58" t="str">
        <f>IFERROR(VLOOKUP($J333,'Router Tracking'!$A$3:$H$1000, 6, FALSE), "")</f>
        <v/>
      </c>
      <c r="Q333" s="13"/>
    </row>
    <row r="334" spans="1:17">
      <c r="A334" s="38" t="str">
        <f t="shared" si="6"/>
        <v/>
      </c>
      <c r="C334" s="1" t="str">
        <f>IFERROR(VLOOKUP($B334,'Fridge Collection'!B332:L1329, 10, FALSE), "")</f>
        <v/>
      </c>
      <c r="D334" s="1" t="str">
        <f>IFERROR(VLOOKUP($B334,' Fridge Tracking'!$A$3:$J$999, 2, FALSE), "")</f>
        <v/>
      </c>
      <c r="E334" s="1" t="str">
        <f>IFERROR(VLOOKUP($B334,' Fridge Tracking'!$A$3:$J$999, 3, FALSE), "")</f>
        <v/>
      </c>
      <c r="F334" s="1" t="str">
        <f>IFERROR(VLOOKUP($B334,' Fridge Tracking'!$A$3:$J$999, 4, FALSE), "")</f>
        <v/>
      </c>
      <c r="G334" s="1" t="str">
        <f>IFERROR(VLOOKUP($B334,' Fridge Tracking'!$A$3:$J$999, 5, FALSE), "")</f>
        <v/>
      </c>
      <c r="H334" s="13" t="str">
        <f>IFERROR(VLOOKUP($B334,' Fridge Tracking'!$A$3:$J$999, 8, FALSE), "")</f>
        <v/>
      </c>
      <c r="I334" s="56" t="str">
        <f t="shared" si="7"/>
        <v/>
      </c>
      <c r="J334" s="59"/>
      <c r="K334" s="57" t="str">
        <f>IFERROR(VLOOKUP($J334,'Router Collection'!B332:M1329, 10, FALSE), "")</f>
        <v/>
      </c>
      <c r="L334" s="57" t="str">
        <f>IFERROR(VLOOKUP($J334,'Router Tracking'!$A$3:$H$1000, 2, FALSE), "")</f>
        <v/>
      </c>
      <c r="M334" s="57" t="str">
        <f>IFERROR(VLOOKUP($J334,'Router Tracking'!$A$3:$H$1000, 3, FALSE), "")</f>
        <v/>
      </c>
      <c r="N334" s="58" t="str">
        <f>IFERROR(VLOOKUP($J334,'Router Tracking'!$A$3:$H$1000, 6, FALSE), "")</f>
        <v/>
      </c>
      <c r="Q334" s="13"/>
    </row>
    <row r="335" spans="1:17">
      <c r="A335" s="38" t="str">
        <f t="shared" si="6"/>
        <v/>
      </c>
      <c r="C335" s="1" t="str">
        <f>IFERROR(VLOOKUP($B335,'Fridge Collection'!B333:L1330, 10, FALSE), "")</f>
        <v/>
      </c>
      <c r="D335" s="1" t="str">
        <f>IFERROR(VLOOKUP($B335,' Fridge Tracking'!$A$3:$J$999, 2, FALSE), "")</f>
        <v/>
      </c>
      <c r="E335" s="1" t="str">
        <f>IFERROR(VLOOKUP($B335,' Fridge Tracking'!$A$3:$J$999, 3, FALSE), "")</f>
        <v/>
      </c>
      <c r="F335" s="1" t="str">
        <f>IFERROR(VLOOKUP($B335,' Fridge Tracking'!$A$3:$J$999, 4, FALSE), "")</f>
        <v/>
      </c>
      <c r="G335" s="1" t="str">
        <f>IFERROR(VLOOKUP($B335,' Fridge Tracking'!$A$3:$J$999, 5, FALSE), "")</f>
        <v/>
      </c>
      <c r="H335" s="13" t="str">
        <f>IFERROR(VLOOKUP($B335,' Fridge Tracking'!$A$3:$J$999, 8, FALSE), "")</f>
        <v/>
      </c>
      <c r="I335" s="56" t="str">
        <f t="shared" si="7"/>
        <v/>
      </c>
      <c r="J335" s="59"/>
      <c r="K335" s="57" t="str">
        <f>IFERROR(VLOOKUP($J335,'Router Collection'!B333:M1330, 10, FALSE), "")</f>
        <v/>
      </c>
      <c r="L335" s="57" t="str">
        <f>IFERROR(VLOOKUP($J335,'Router Tracking'!$A$3:$H$1000, 2, FALSE), "")</f>
        <v/>
      </c>
      <c r="M335" s="57" t="str">
        <f>IFERROR(VLOOKUP($J335,'Router Tracking'!$A$3:$H$1000, 3, FALSE), "")</f>
        <v/>
      </c>
      <c r="N335" s="58" t="str">
        <f>IFERROR(VLOOKUP($J335,'Router Tracking'!$A$3:$H$1000, 6, FALSE), "")</f>
        <v/>
      </c>
      <c r="Q335" s="13"/>
    </row>
    <row r="336" spans="1:17">
      <c r="A336" s="38" t="str">
        <f t="shared" si="6"/>
        <v/>
      </c>
      <c r="C336" s="1" t="str">
        <f>IFERROR(VLOOKUP($B336,'Fridge Collection'!B334:L1331, 10, FALSE), "")</f>
        <v/>
      </c>
      <c r="D336" s="1" t="str">
        <f>IFERROR(VLOOKUP($B336,' Fridge Tracking'!$A$3:$J$999, 2, FALSE), "")</f>
        <v/>
      </c>
      <c r="E336" s="1" t="str">
        <f>IFERROR(VLOOKUP($B336,' Fridge Tracking'!$A$3:$J$999, 3, FALSE), "")</f>
        <v/>
      </c>
      <c r="F336" s="1" t="str">
        <f>IFERROR(VLOOKUP($B336,' Fridge Tracking'!$A$3:$J$999, 4, FALSE), "")</f>
        <v/>
      </c>
      <c r="G336" s="1" t="str">
        <f>IFERROR(VLOOKUP($B336,' Fridge Tracking'!$A$3:$J$999, 5, FALSE), "")</f>
        <v/>
      </c>
      <c r="H336" s="13" t="str">
        <f>IFERROR(VLOOKUP($B336,' Fridge Tracking'!$A$3:$J$999, 8, FALSE), "")</f>
        <v/>
      </c>
      <c r="I336" s="56" t="str">
        <f t="shared" si="7"/>
        <v/>
      </c>
      <c r="J336" s="59"/>
      <c r="K336" s="57" t="str">
        <f>IFERROR(VLOOKUP($J336,'Router Collection'!B334:M1331, 10, FALSE), "")</f>
        <v/>
      </c>
      <c r="L336" s="57" t="str">
        <f>IFERROR(VLOOKUP($J336,'Router Tracking'!$A$3:$H$1000, 2, FALSE), "")</f>
        <v/>
      </c>
      <c r="M336" s="57" t="str">
        <f>IFERROR(VLOOKUP($J336,'Router Tracking'!$A$3:$H$1000, 3, FALSE), "")</f>
        <v/>
      </c>
      <c r="N336" s="58" t="str">
        <f>IFERROR(VLOOKUP($J336,'Router Tracking'!$A$3:$H$1000, 6, FALSE), "")</f>
        <v/>
      </c>
      <c r="Q336" s="13"/>
    </row>
    <row r="337" spans="1:17">
      <c r="A337" s="38" t="str">
        <f t="shared" si="6"/>
        <v/>
      </c>
      <c r="C337" s="1" t="str">
        <f>IFERROR(VLOOKUP($B337,'Fridge Collection'!B335:L1332, 10, FALSE), "")</f>
        <v/>
      </c>
      <c r="D337" s="1" t="str">
        <f>IFERROR(VLOOKUP($B337,' Fridge Tracking'!$A$3:$J$999, 2, FALSE), "")</f>
        <v/>
      </c>
      <c r="E337" s="1" t="str">
        <f>IFERROR(VLOOKUP($B337,' Fridge Tracking'!$A$3:$J$999, 3, FALSE), "")</f>
        <v/>
      </c>
      <c r="F337" s="1" t="str">
        <f>IFERROR(VLOOKUP($B337,' Fridge Tracking'!$A$3:$J$999, 4, FALSE), "")</f>
        <v/>
      </c>
      <c r="G337" s="1" t="str">
        <f>IFERROR(VLOOKUP($B337,' Fridge Tracking'!$A$3:$J$999, 5, FALSE), "")</f>
        <v/>
      </c>
      <c r="H337" s="13" t="str">
        <f>IFERROR(VLOOKUP($B337,' Fridge Tracking'!$A$3:$J$999, 8, FALSE), "")</f>
        <v/>
      </c>
      <c r="I337" s="56" t="str">
        <f t="shared" si="7"/>
        <v/>
      </c>
      <c r="J337" s="59"/>
      <c r="K337" s="57" t="str">
        <f>IFERROR(VLOOKUP($J337,'Router Collection'!B335:M1332, 10, FALSE), "")</f>
        <v/>
      </c>
      <c r="L337" s="57" t="str">
        <f>IFERROR(VLOOKUP($J337,'Router Tracking'!$A$3:$H$1000, 2, FALSE), "")</f>
        <v/>
      </c>
      <c r="M337" s="57" t="str">
        <f>IFERROR(VLOOKUP($J337,'Router Tracking'!$A$3:$H$1000, 3, FALSE), "")</f>
        <v/>
      </c>
      <c r="N337" s="58" t="str">
        <f>IFERROR(VLOOKUP($J337,'Router Tracking'!$A$3:$H$1000, 6, FALSE), "")</f>
        <v/>
      </c>
      <c r="Q337" s="13"/>
    </row>
    <row r="338" spans="1:17">
      <c r="A338" s="38" t="str">
        <f t="shared" si="6"/>
        <v/>
      </c>
      <c r="C338" s="1" t="str">
        <f>IFERROR(VLOOKUP($B338,'Fridge Collection'!B336:L1333, 10, FALSE), "")</f>
        <v/>
      </c>
      <c r="D338" s="1" t="str">
        <f>IFERROR(VLOOKUP($B338,' Fridge Tracking'!$A$3:$J$999, 2, FALSE), "")</f>
        <v/>
      </c>
      <c r="E338" s="1" t="str">
        <f>IFERROR(VLOOKUP($B338,' Fridge Tracking'!$A$3:$J$999, 3, FALSE), "")</f>
        <v/>
      </c>
      <c r="F338" s="1" t="str">
        <f>IFERROR(VLOOKUP($B338,' Fridge Tracking'!$A$3:$J$999, 4, FALSE), "")</f>
        <v/>
      </c>
      <c r="G338" s="1" t="str">
        <f>IFERROR(VLOOKUP($B338,' Fridge Tracking'!$A$3:$J$999, 5, FALSE), "")</f>
        <v/>
      </c>
      <c r="H338" s="13" t="str">
        <f>IFERROR(VLOOKUP($B338,' Fridge Tracking'!$A$3:$J$999, 8, FALSE), "")</f>
        <v/>
      </c>
      <c r="I338" s="56" t="str">
        <f t="shared" si="7"/>
        <v/>
      </c>
      <c r="J338" s="59"/>
      <c r="K338" s="57" t="str">
        <f>IFERROR(VLOOKUP($J338,'Router Collection'!B336:M1333, 10, FALSE), "")</f>
        <v/>
      </c>
      <c r="L338" s="57" t="str">
        <f>IFERROR(VLOOKUP($J338,'Router Tracking'!$A$3:$H$1000, 2, FALSE), "")</f>
        <v/>
      </c>
      <c r="M338" s="57" t="str">
        <f>IFERROR(VLOOKUP($J338,'Router Tracking'!$A$3:$H$1000, 3, FALSE), "")</f>
        <v/>
      </c>
      <c r="N338" s="58" t="str">
        <f>IFERROR(VLOOKUP($J338,'Router Tracking'!$A$3:$H$1000, 6, FALSE), "")</f>
        <v/>
      </c>
      <c r="Q338" s="13"/>
    </row>
    <row r="339" spans="1:17">
      <c r="A339" s="38" t="str">
        <f t="shared" si="6"/>
        <v/>
      </c>
      <c r="C339" s="1" t="str">
        <f>IFERROR(VLOOKUP($B339,'Fridge Collection'!B337:L1334, 10, FALSE), "")</f>
        <v/>
      </c>
      <c r="D339" s="1" t="str">
        <f>IFERROR(VLOOKUP($B339,' Fridge Tracking'!$A$3:$J$999, 2, FALSE), "")</f>
        <v/>
      </c>
      <c r="E339" s="1" t="str">
        <f>IFERROR(VLOOKUP($B339,' Fridge Tracking'!$A$3:$J$999, 3, FALSE), "")</f>
        <v/>
      </c>
      <c r="F339" s="1" t="str">
        <f>IFERROR(VLOOKUP($B339,' Fridge Tracking'!$A$3:$J$999, 4, FALSE), "")</f>
        <v/>
      </c>
      <c r="G339" s="1" t="str">
        <f>IFERROR(VLOOKUP($B339,' Fridge Tracking'!$A$3:$J$999, 5, FALSE), "")</f>
        <v/>
      </c>
      <c r="H339" s="13" t="str">
        <f>IFERROR(VLOOKUP($B339,' Fridge Tracking'!$A$3:$J$999, 8, FALSE), "")</f>
        <v/>
      </c>
      <c r="I339" s="56" t="str">
        <f t="shared" si="7"/>
        <v/>
      </c>
      <c r="J339" s="59"/>
      <c r="K339" s="57" t="str">
        <f>IFERROR(VLOOKUP($J339,'Router Collection'!B337:M1334, 10, FALSE), "")</f>
        <v/>
      </c>
      <c r="L339" s="57" t="str">
        <f>IFERROR(VLOOKUP($J339,'Router Tracking'!$A$3:$H$1000, 2, FALSE), "")</f>
        <v/>
      </c>
      <c r="M339" s="57" t="str">
        <f>IFERROR(VLOOKUP($J339,'Router Tracking'!$A$3:$H$1000, 3, FALSE), "")</f>
        <v/>
      </c>
      <c r="N339" s="58" t="str">
        <f>IFERROR(VLOOKUP($J339,'Router Tracking'!$A$3:$H$1000, 6, FALSE), "")</f>
        <v/>
      </c>
      <c r="Q339" s="13"/>
    </row>
    <row r="340" spans="1:17">
      <c r="A340" s="38" t="str">
        <f t="shared" si="6"/>
        <v/>
      </c>
      <c r="C340" s="1" t="str">
        <f>IFERROR(VLOOKUP($B340,'Fridge Collection'!B338:L1335, 10, FALSE), "")</f>
        <v/>
      </c>
      <c r="D340" s="1" t="str">
        <f>IFERROR(VLOOKUP($B340,' Fridge Tracking'!$A$3:$J$999, 2, FALSE), "")</f>
        <v/>
      </c>
      <c r="E340" s="1" t="str">
        <f>IFERROR(VLOOKUP($B340,' Fridge Tracking'!$A$3:$J$999, 3, FALSE), "")</f>
        <v/>
      </c>
      <c r="F340" s="1" t="str">
        <f>IFERROR(VLOOKUP($B340,' Fridge Tracking'!$A$3:$J$999, 4, FALSE), "")</f>
        <v/>
      </c>
      <c r="G340" s="1" t="str">
        <f>IFERROR(VLOOKUP($B340,' Fridge Tracking'!$A$3:$J$999, 5, FALSE), "")</f>
        <v/>
      </c>
      <c r="H340" s="13" t="str">
        <f>IFERROR(VLOOKUP($B340,' Fridge Tracking'!$A$3:$J$999, 8, FALSE), "")</f>
        <v/>
      </c>
      <c r="I340" s="56" t="str">
        <f t="shared" si="7"/>
        <v/>
      </c>
      <c r="J340" s="59"/>
      <c r="K340" s="57" t="str">
        <f>IFERROR(VLOOKUP($J340,'Router Collection'!B338:M1335, 10, FALSE), "")</f>
        <v/>
      </c>
      <c r="L340" s="57" t="str">
        <f>IFERROR(VLOOKUP($J340,'Router Tracking'!$A$3:$H$1000, 2, FALSE), "")</f>
        <v/>
      </c>
      <c r="M340" s="57" t="str">
        <f>IFERROR(VLOOKUP($J340,'Router Tracking'!$A$3:$H$1000, 3, FALSE), "")</f>
        <v/>
      </c>
      <c r="N340" s="58" t="str">
        <f>IFERROR(VLOOKUP($J340,'Router Tracking'!$A$3:$H$1000, 6, FALSE), "")</f>
        <v/>
      </c>
      <c r="Q340" s="13"/>
    </row>
    <row r="341" spans="1:17">
      <c r="A341" s="38" t="str">
        <f t="shared" si="6"/>
        <v/>
      </c>
      <c r="C341" s="1" t="str">
        <f>IFERROR(VLOOKUP($B341,'Fridge Collection'!B339:L1336, 10, FALSE), "")</f>
        <v/>
      </c>
      <c r="D341" s="1" t="str">
        <f>IFERROR(VLOOKUP($B341,' Fridge Tracking'!$A$3:$J$999, 2, FALSE), "")</f>
        <v/>
      </c>
      <c r="E341" s="1" t="str">
        <f>IFERROR(VLOOKUP($B341,' Fridge Tracking'!$A$3:$J$999, 3, FALSE), "")</f>
        <v/>
      </c>
      <c r="F341" s="1" t="str">
        <f>IFERROR(VLOOKUP($B341,' Fridge Tracking'!$A$3:$J$999, 4, FALSE), "")</f>
        <v/>
      </c>
      <c r="G341" s="1" t="str">
        <f>IFERROR(VLOOKUP($B341,' Fridge Tracking'!$A$3:$J$999, 5, FALSE), "")</f>
        <v/>
      </c>
      <c r="H341" s="13" t="str">
        <f>IFERROR(VLOOKUP($B341,' Fridge Tracking'!$A$3:$J$999, 8, FALSE), "")</f>
        <v/>
      </c>
      <c r="I341" s="56" t="str">
        <f t="shared" si="7"/>
        <v/>
      </c>
      <c r="J341" s="59"/>
      <c r="K341" s="57" t="str">
        <f>IFERROR(VLOOKUP($J341,'Router Collection'!B339:M1336, 10, FALSE), "")</f>
        <v/>
      </c>
      <c r="L341" s="57" t="str">
        <f>IFERROR(VLOOKUP($J341,'Router Tracking'!$A$3:$H$1000, 2, FALSE), "")</f>
        <v/>
      </c>
      <c r="M341" s="57" t="str">
        <f>IFERROR(VLOOKUP($J341,'Router Tracking'!$A$3:$H$1000, 3, FALSE), "")</f>
        <v/>
      </c>
      <c r="N341" s="58" t="str">
        <f>IFERROR(VLOOKUP($J341,'Router Tracking'!$A$3:$H$1000, 6, FALSE), "")</f>
        <v/>
      </c>
      <c r="Q341" s="13"/>
    </row>
    <row r="342" spans="1:17">
      <c r="A342" s="38" t="str">
        <f t="shared" si="6"/>
        <v/>
      </c>
      <c r="C342" s="1" t="str">
        <f>IFERROR(VLOOKUP($B342,'Fridge Collection'!B340:L1337, 10, FALSE), "")</f>
        <v/>
      </c>
      <c r="D342" s="1" t="str">
        <f>IFERROR(VLOOKUP($B342,' Fridge Tracking'!$A$3:$J$999, 2, FALSE), "")</f>
        <v/>
      </c>
      <c r="E342" s="1" t="str">
        <f>IFERROR(VLOOKUP($B342,' Fridge Tracking'!$A$3:$J$999, 3, FALSE), "")</f>
        <v/>
      </c>
      <c r="F342" s="1" t="str">
        <f>IFERROR(VLOOKUP($B342,' Fridge Tracking'!$A$3:$J$999, 4, FALSE), "")</f>
        <v/>
      </c>
      <c r="G342" s="1" t="str">
        <f>IFERROR(VLOOKUP($B342,' Fridge Tracking'!$A$3:$J$999, 5, FALSE), "")</f>
        <v/>
      </c>
      <c r="H342" s="13" t="str">
        <f>IFERROR(VLOOKUP($B342,' Fridge Tracking'!$A$3:$J$999, 8, FALSE), "")</f>
        <v/>
      </c>
      <c r="I342" s="56" t="str">
        <f t="shared" si="7"/>
        <v/>
      </c>
      <c r="J342" s="59"/>
      <c r="K342" s="57" t="str">
        <f>IFERROR(VLOOKUP($J342,'Router Collection'!B340:M1337, 10, FALSE), "")</f>
        <v/>
      </c>
      <c r="L342" s="57" t="str">
        <f>IFERROR(VLOOKUP($J342,'Router Tracking'!$A$3:$H$1000, 2, FALSE), "")</f>
        <v/>
      </c>
      <c r="M342" s="57" t="str">
        <f>IFERROR(VLOOKUP($J342,'Router Tracking'!$A$3:$H$1000, 3, FALSE), "")</f>
        <v/>
      </c>
      <c r="N342" s="58" t="str">
        <f>IFERROR(VLOOKUP($J342,'Router Tracking'!$A$3:$H$1000, 6, FALSE), "")</f>
        <v/>
      </c>
      <c r="Q342" s="13"/>
    </row>
    <row r="343" spans="1:17">
      <c r="A343" s="38" t="str">
        <f t="shared" si="6"/>
        <v/>
      </c>
      <c r="C343" s="1" t="str">
        <f>IFERROR(VLOOKUP($B343,'Fridge Collection'!B341:L1338, 10, FALSE), "")</f>
        <v/>
      </c>
      <c r="D343" s="1" t="str">
        <f>IFERROR(VLOOKUP($B343,' Fridge Tracking'!$A$3:$J$999, 2, FALSE), "")</f>
        <v/>
      </c>
      <c r="E343" s="1" t="str">
        <f>IFERROR(VLOOKUP($B343,' Fridge Tracking'!$A$3:$J$999, 3, FALSE), "")</f>
        <v/>
      </c>
      <c r="F343" s="1" t="str">
        <f>IFERROR(VLOOKUP($B343,' Fridge Tracking'!$A$3:$J$999, 4, FALSE), "")</f>
        <v/>
      </c>
      <c r="G343" s="1" t="str">
        <f>IFERROR(VLOOKUP($B343,' Fridge Tracking'!$A$3:$J$999, 5, FALSE), "")</f>
        <v/>
      </c>
      <c r="H343" s="13" t="str">
        <f>IFERROR(VLOOKUP($B343,' Fridge Tracking'!$A$3:$J$999, 8, FALSE), "")</f>
        <v/>
      </c>
      <c r="I343" s="56" t="str">
        <f t="shared" si="7"/>
        <v/>
      </c>
      <c r="J343" s="59"/>
      <c r="K343" s="57" t="str">
        <f>IFERROR(VLOOKUP($J343,'Router Collection'!B341:M1338, 10, FALSE), "")</f>
        <v/>
      </c>
      <c r="L343" s="57" t="str">
        <f>IFERROR(VLOOKUP($J343,'Router Tracking'!$A$3:$H$1000, 2, FALSE), "")</f>
        <v/>
      </c>
      <c r="M343" s="57" t="str">
        <f>IFERROR(VLOOKUP($J343,'Router Tracking'!$A$3:$H$1000, 3, FALSE), "")</f>
        <v/>
      </c>
      <c r="N343" s="58" t="str">
        <f>IFERROR(VLOOKUP($J343,'Router Tracking'!$A$3:$H$1000, 6, FALSE), "")</f>
        <v/>
      </c>
      <c r="Q343" s="13"/>
    </row>
    <row r="344" spans="1:17">
      <c r="A344" s="38" t="str">
        <f t="shared" si="6"/>
        <v/>
      </c>
      <c r="C344" s="1" t="str">
        <f>IFERROR(VLOOKUP($B344,'Fridge Collection'!B342:L1339, 10, FALSE), "")</f>
        <v/>
      </c>
      <c r="D344" s="1" t="str">
        <f>IFERROR(VLOOKUP($B344,' Fridge Tracking'!$A$3:$J$999, 2, FALSE), "")</f>
        <v/>
      </c>
      <c r="E344" s="1" t="str">
        <f>IFERROR(VLOOKUP($B344,' Fridge Tracking'!$A$3:$J$999, 3, FALSE), "")</f>
        <v/>
      </c>
      <c r="F344" s="1" t="str">
        <f>IFERROR(VLOOKUP($B344,' Fridge Tracking'!$A$3:$J$999, 4, FALSE), "")</f>
        <v/>
      </c>
      <c r="G344" s="1" t="str">
        <f>IFERROR(VLOOKUP($B344,' Fridge Tracking'!$A$3:$J$999, 5, FALSE), "")</f>
        <v/>
      </c>
      <c r="H344" s="13" t="str">
        <f>IFERROR(VLOOKUP($B344,' Fridge Tracking'!$A$3:$J$999, 8, FALSE), "")</f>
        <v/>
      </c>
      <c r="I344" s="56" t="str">
        <f t="shared" si="7"/>
        <v/>
      </c>
      <c r="J344" s="59"/>
      <c r="K344" s="57" t="str">
        <f>IFERROR(VLOOKUP($J344,'Router Collection'!B342:M1339, 10, FALSE), "")</f>
        <v/>
      </c>
      <c r="L344" s="57" t="str">
        <f>IFERROR(VLOOKUP($J344,'Router Tracking'!$A$3:$H$1000, 2, FALSE), "")</f>
        <v/>
      </c>
      <c r="M344" s="57" t="str">
        <f>IFERROR(VLOOKUP($J344,'Router Tracking'!$A$3:$H$1000, 3, FALSE), "")</f>
        <v/>
      </c>
      <c r="N344" s="58" t="str">
        <f>IFERROR(VLOOKUP($J344,'Router Tracking'!$A$3:$H$1000, 6, FALSE), "")</f>
        <v/>
      </c>
      <c r="Q344" s="13"/>
    </row>
    <row r="345" spans="1:17">
      <c r="A345" s="38" t="str">
        <f t="shared" si="6"/>
        <v/>
      </c>
      <c r="C345" s="1" t="str">
        <f>IFERROR(VLOOKUP($B345,'Fridge Collection'!B343:L1340, 10, FALSE), "")</f>
        <v/>
      </c>
      <c r="D345" s="1" t="str">
        <f>IFERROR(VLOOKUP($B345,' Fridge Tracking'!$A$3:$J$999, 2, FALSE), "")</f>
        <v/>
      </c>
      <c r="E345" s="1" t="str">
        <f>IFERROR(VLOOKUP($B345,' Fridge Tracking'!$A$3:$J$999, 3, FALSE), "")</f>
        <v/>
      </c>
      <c r="F345" s="1" t="str">
        <f>IFERROR(VLOOKUP($B345,' Fridge Tracking'!$A$3:$J$999, 4, FALSE), "")</f>
        <v/>
      </c>
      <c r="G345" s="1" t="str">
        <f>IFERROR(VLOOKUP($B345,' Fridge Tracking'!$A$3:$J$999, 5, FALSE), "")</f>
        <v/>
      </c>
      <c r="H345" s="13" t="str">
        <f>IFERROR(VLOOKUP($B345,' Fridge Tracking'!$A$3:$J$999, 8, FALSE), "")</f>
        <v/>
      </c>
      <c r="I345" s="56" t="str">
        <f t="shared" si="7"/>
        <v/>
      </c>
      <c r="J345" s="59"/>
      <c r="K345" s="57" t="str">
        <f>IFERROR(VLOOKUP($J345,'Router Collection'!B343:M1340, 10, FALSE), "")</f>
        <v/>
      </c>
      <c r="L345" s="57" t="str">
        <f>IFERROR(VLOOKUP($J345,'Router Tracking'!$A$3:$H$1000, 2, FALSE), "")</f>
        <v/>
      </c>
      <c r="M345" s="57" t="str">
        <f>IFERROR(VLOOKUP($J345,'Router Tracking'!$A$3:$H$1000, 3, FALSE), "")</f>
        <v/>
      </c>
      <c r="N345" s="58" t="str">
        <f>IFERROR(VLOOKUP($J345,'Router Tracking'!$A$3:$H$1000, 6, FALSE), "")</f>
        <v/>
      </c>
      <c r="Q345" s="13"/>
    </row>
    <row r="346" spans="1:17">
      <c r="A346" s="38" t="str">
        <f t="shared" si="6"/>
        <v/>
      </c>
      <c r="C346" s="1" t="str">
        <f>IFERROR(VLOOKUP($B346,'Fridge Collection'!B344:L1341, 10, FALSE), "")</f>
        <v/>
      </c>
      <c r="D346" s="1" t="str">
        <f>IFERROR(VLOOKUP($B346,' Fridge Tracking'!$A$3:$J$999, 2, FALSE), "")</f>
        <v/>
      </c>
      <c r="E346" s="1" t="str">
        <f>IFERROR(VLOOKUP($B346,' Fridge Tracking'!$A$3:$J$999, 3, FALSE), "")</f>
        <v/>
      </c>
      <c r="F346" s="1" t="str">
        <f>IFERROR(VLOOKUP($B346,' Fridge Tracking'!$A$3:$J$999, 4, FALSE), "")</f>
        <v/>
      </c>
      <c r="G346" s="1" t="str">
        <f>IFERROR(VLOOKUP($B346,' Fridge Tracking'!$A$3:$J$999, 5, FALSE), "")</f>
        <v/>
      </c>
      <c r="H346" s="13" t="str">
        <f>IFERROR(VLOOKUP($B346,' Fridge Tracking'!$A$3:$J$999, 8, FALSE), "")</f>
        <v/>
      </c>
      <c r="I346" s="56" t="str">
        <f t="shared" si="7"/>
        <v/>
      </c>
      <c r="J346" s="59"/>
      <c r="K346" s="57" t="str">
        <f>IFERROR(VLOOKUP($J346,'Router Collection'!B344:M1341, 10, FALSE), "")</f>
        <v/>
      </c>
      <c r="L346" s="57" t="str">
        <f>IFERROR(VLOOKUP($J346,'Router Tracking'!$A$3:$H$1000, 2, FALSE), "")</f>
        <v/>
      </c>
      <c r="M346" s="57" t="str">
        <f>IFERROR(VLOOKUP($J346,'Router Tracking'!$A$3:$H$1000, 3, FALSE), "")</f>
        <v/>
      </c>
      <c r="N346" s="58" t="str">
        <f>IFERROR(VLOOKUP($J346,'Router Tracking'!$A$3:$H$1000, 6, FALSE), "")</f>
        <v/>
      </c>
      <c r="Q346" s="13"/>
    </row>
    <row r="347" spans="1:17">
      <c r="A347" s="38" t="str">
        <f t="shared" si="6"/>
        <v/>
      </c>
      <c r="C347" s="1" t="str">
        <f>IFERROR(VLOOKUP($B347,'Fridge Collection'!B345:L1342, 10, FALSE), "")</f>
        <v/>
      </c>
      <c r="D347" s="1" t="str">
        <f>IFERROR(VLOOKUP($B347,' Fridge Tracking'!$A$3:$J$999, 2, FALSE), "")</f>
        <v/>
      </c>
      <c r="E347" s="1" t="str">
        <f>IFERROR(VLOOKUP($B347,' Fridge Tracking'!$A$3:$J$999, 3, FALSE), "")</f>
        <v/>
      </c>
      <c r="F347" s="1" t="str">
        <f>IFERROR(VLOOKUP($B347,' Fridge Tracking'!$A$3:$J$999, 4, FALSE), "")</f>
        <v/>
      </c>
      <c r="G347" s="1" t="str">
        <f>IFERROR(VLOOKUP($B347,' Fridge Tracking'!$A$3:$J$999, 5, FALSE), "")</f>
        <v/>
      </c>
      <c r="H347" s="13" t="str">
        <f>IFERROR(VLOOKUP($B347,' Fridge Tracking'!$A$3:$J$999, 8, FALSE), "")</f>
        <v/>
      </c>
      <c r="I347" s="56" t="str">
        <f t="shared" si="7"/>
        <v/>
      </c>
      <c r="J347" s="59"/>
      <c r="K347" s="57" t="str">
        <f>IFERROR(VLOOKUP($J347,'Router Collection'!B345:M1342, 10, FALSE), "")</f>
        <v/>
      </c>
      <c r="L347" s="57" t="str">
        <f>IFERROR(VLOOKUP($J347,'Router Tracking'!$A$3:$H$1000, 2, FALSE), "")</f>
        <v/>
      </c>
      <c r="M347" s="57" t="str">
        <f>IFERROR(VLOOKUP($J347,'Router Tracking'!$A$3:$H$1000, 3, FALSE), "")</f>
        <v/>
      </c>
      <c r="N347" s="58" t="str">
        <f>IFERROR(VLOOKUP($J347,'Router Tracking'!$A$3:$H$1000, 6, FALSE), "")</f>
        <v/>
      </c>
      <c r="Q347" s="13"/>
    </row>
    <row r="348" spans="1:17">
      <c r="A348" s="38" t="str">
        <f t="shared" si="6"/>
        <v/>
      </c>
      <c r="C348" s="1" t="str">
        <f>IFERROR(VLOOKUP($B348,'Fridge Collection'!B346:L1343, 10, FALSE), "")</f>
        <v/>
      </c>
      <c r="D348" s="1" t="str">
        <f>IFERROR(VLOOKUP($B348,' Fridge Tracking'!$A$3:$J$999, 2, FALSE), "")</f>
        <v/>
      </c>
      <c r="E348" s="1" t="str">
        <f>IFERROR(VLOOKUP($B348,' Fridge Tracking'!$A$3:$J$999, 3, FALSE), "")</f>
        <v/>
      </c>
      <c r="F348" s="1" t="str">
        <f>IFERROR(VLOOKUP($B348,' Fridge Tracking'!$A$3:$J$999, 4, FALSE), "")</f>
        <v/>
      </c>
      <c r="G348" s="1" t="str">
        <f>IFERROR(VLOOKUP($B348,' Fridge Tracking'!$A$3:$J$999, 5, FALSE), "")</f>
        <v/>
      </c>
      <c r="H348" s="13" t="str">
        <f>IFERROR(VLOOKUP($B348,' Fridge Tracking'!$A$3:$J$999, 8, FALSE), "")</f>
        <v/>
      </c>
      <c r="I348" s="56" t="str">
        <f t="shared" si="7"/>
        <v/>
      </c>
      <c r="J348" s="59"/>
      <c r="K348" s="57" t="str">
        <f>IFERROR(VLOOKUP($J348,'Router Collection'!B346:M1343, 10, FALSE), "")</f>
        <v/>
      </c>
      <c r="L348" s="57" t="str">
        <f>IFERROR(VLOOKUP($J348,'Router Tracking'!$A$3:$H$1000, 2, FALSE), "")</f>
        <v/>
      </c>
      <c r="M348" s="57" t="str">
        <f>IFERROR(VLOOKUP($J348,'Router Tracking'!$A$3:$H$1000, 3, FALSE), "")</f>
        <v/>
      </c>
      <c r="N348" s="58" t="str">
        <f>IFERROR(VLOOKUP($J348,'Router Tracking'!$A$3:$H$1000, 6, FALSE), "")</f>
        <v/>
      </c>
      <c r="Q348" s="13"/>
    </row>
    <row r="349" spans="1:17">
      <c r="A349" s="38" t="str">
        <f t="shared" si="6"/>
        <v/>
      </c>
      <c r="C349" s="1" t="str">
        <f>IFERROR(VLOOKUP($B349,'Fridge Collection'!B347:L1344, 10, FALSE), "")</f>
        <v/>
      </c>
      <c r="D349" s="1" t="str">
        <f>IFERROR(VLOOKUP($B349,' Fridge Tracking'!$A$3:$J$999, 2, FALSE), "")</f>
        <v/>
      </c>
      <c r="E349" s="1" t="str">
        <f>IFERROR(VLOOKUP($B349,' Fridge Tracking'!$A$3:$J$999, 3, FALSE), "")</f>
        <v/>
      </c>
      <c r="F349" s="1" t="str">
        <f>IFERROR(VLOOKUP($B349,' Fridge Tracking'!$A$3:$J$999, 4, FALSE), "")</f>
        <v/>
      </c>
      <c r="G349" s="1" t="str">
        <f>IFERROR(VLOOKUP($B349,' Fridge Tracking'!$A$3:$J$999, 5, FALSE), "")</f>
        <v/>
      </c>
      <c r="H349" s="13" t="str">
        <f>IFERROR(VLOOKUP($B349,' Fridge Tracking'!$A$3:$J$999, 8, FALSE), "")</f>
        <v/>
      </c>
      <c r="I349" s="56" t="str">
        <f t="shared" si="7"/>
        <v/>
      </c>
      <c r="J349" s="59"/>
      <c r="K349" s="57" t="str">
        <f>IFERROR(VLOOKUP($J349,'Router Collection'!B347:M1344, 10, FALSE), "")</f>
        <v/>
      </c>
      <c r="L349" s="57" t="str">
        <f>IFERROR(VLOOKUP($J349,'Router Tracking'!$A$3:$H$1000, 2, FALSE), "")</f>
        <v/>
      </c>
      <c r="M349" s="57" t="str">
        <f>IFERROR(VLOOKUP($J349,'Router Tracking'!$A$3:$H$1000, 3, FALSE), "")</f>
        <v/>
      </c>
      <c r="N349" s="58" t="str">
        <f>IFERROR(VLOOKUP($J349,'Router Tracking'!$A$3:$H$1000, 6, FALSE), "")</f>
        <v/>
      </c>
      <c r="Q349" s="13"/>
    </row>
    <row r="350" spans="1:17">
      <c r="A350" s="38" t="str">
        <f t="shared" si="6"/>
        <v/>
      </c>
      <c r="C350" s="1" t="str">
        <f>IFERROR(VLOOKUP($B350,'Fridge Collection'!B348:L1345, 10, FALSE), "")</f>
        <v/>
      </c>
      <c r="D350" s="1" t="str">
        <f>IFERROR(VLOOKUP($B350,' Fridge Tracking'!$A$3:$J$999, 2, FALSE), "")</f>
        <v/>
      </c>
      <c r="E350" s="1" t="str">
        <f>IFERROR(VLOOKUP($B350,' Fridge Tracking'!$A$3:$J$999, 3, FALSE), "")</f>
        <v/>
      </c>
      <c r="F350" s="1" t="str">
        <f>IFERROR(VLOOKUP($B350,' Fridge Tracking'!$A$3:$J$999, 4, FALSE), "")</f>
        <v/>
      </c>
      <c r="G350" s="1" t="str">
        <f>IFERROR(VLOOKUP($B350,' Fridge Tracking'!$A$3:$J$999, 5, FALSE), "")</f>
        <v/>
      </c>
      <c r="H350" s="13" t="str">
        <f>IFERROR(VLOOKUP($B350,' Fridge Tracking'!$A$3:$J$999, 8, FALSE), "")</f>
        <v/>
      </c>
      <c r="I350" s="56" t="str">
        <f t="shared" si="7"/>
        <v/>
      </c>
      <c r="J350" s="59"/>
      <c r="K350" s="57" t="str">
        <f>IFERROR(VLOOKUP($J350,'Router Collection'!B348:M1345, 10, FALSE), "")</f>
        <v/>
      </c>
      <c r="L350" s="57" t="str">
        <f>IFERROR(VLOOKUP($J350,'Router Tracking'!$A$3:$H$1000, 2, FALSE), "")</f>
        <v/>
      </c>
      <c r="M350" s="57" t="str">
        <f>IFERROR(VLOOKUP($J350,'Router Tracking'!$A$3:$H$1000, 3, FALSE), "")</f>
        <v/>
      </c>
      <c r="N350" s="58" t="str">
        <f>IFERROR(VLOOKUP($J350,'Router Tracking'!$A$3:$H$1000, 6, FALSE), "")</f>
        <v/>
      </c>
      <c r="Q350" s="13"/>
    </row>
    <row r="351" spans="1:17">
      <c r="A351" s="38" t="str">
        <f t="shared" si="6"/>
        <v/>
      </c>
      <c r="C351" s="1" t="str">
        <f>IFERROR(VLOOKUP($B351,'Fridge Collection'!B349:L1346, 10, FALSE), "")</f>
        <v/>
      </c>
      <c r="D351" s="1" t="str">
        <f>IFERROR(VLOOKUP($B351,' Fridge Tracking'!$A$3:$J$999, 2, FALSE), "")</f>
        <v/>
      </c>
      <c r="E351" s="1" t="str">
        <f>IFERROR(VLOOKUP($B351,' Fridge Tracking'!$A$3:$J$999, 3, FALSE), "")</f>
        <v/>
      </c>
      <c r="F351" s="1" t="str">
        <f>IFERROR(VLOOKUP($B351,' Fridge Tracking'!$A$3:$J$999, 4, FALSE), "")</f>
        <v/>
      </c>
      <c r="G351" s="1" t="str">
        <f>IFERROR(VLOOKUP($B351,' Fridge Tracking'!$A$3:$J$999, 5, FALSE), "")</f>
        <v/>
      </c>
      <c r="H351" s="13" t="str">
        <f>IFERROR(VLOOKUP($B351,' Fridge Tracking'!$A$3:$J$999, 8, FALSE), "")</f>
        <v/>
      </c>
      <c r="I351" s="56" t="str">
        <f t="shared" si="7"/>
        <v/>
      </c>
      <c r="J351" s="59"/>
      <c r="K351" s="57" t="str">
        <f>IFERROR(VLOOKUP($J351,'Router Collection'!B349:M1346, 10, FALSE), "")</f>
        <v/>
      </c>
      <c r="L351" s="57" t="str">
        <f>IFERROR(VLOOKUP($J351,'Router Tracking'!$A$3:$H$1000, 2, FALSE), "")</f>
        <v/>
      </c>
      <c r="M351" s="57" t="str">
        <f>IFERROR(VLOOKUP($J351,'Router Tracking'!$A$3:$H$1000, 3, FALSE), "")</f>
        <v/>
      </c>
      <c r="N351" s="58" t="str">
        <f>IFERROR(VLOOKUP($J351,'Router Tracking'!$A$3:$H$1000, 6, FALSE), "")</f>
        <v/>
      </c>
      <c r="Q351" s="13"/>
    </row>
    <row r="352" spans="1:17">
      <c r="A352" s="38" t="str">
        <f t="shared" si="6"/>
        <v/>
      </c>
      <c r="C352" s="1" t="str">
        <f>IFERROR(VLOOKUP($B352,'Fridge Collection'!B350:L1347, 10, FALSE), "")</f>
        <v/>
      </c>
      <c r="D352" s="1" t="str">
        <f>IFERROR(VLOOKUP($B352,' Fridge Tracking'!$A$3:$J$999, 2, FALSE), "")</f>
        <v/>
      </c>
      <c r="E352" s="1" t="str">
        <f>IFERROR(VLOOKUP($B352,' Fridge Tracking'!$A$3:$J$999, 3, FALSE), "")</f>
        <v/>
      </c>
      <c r="F352" s="1" t="str">
        <f>IFERROR(VLOOKUP($B352,' Fridge Tracking'!$A$3:$J$999, 4, FALSE), "")</f>
        <v/>
      </c>
      <c r="G352" s="1" t="str">
        <f>IFERROR(VLOOKUP($B352,' Fridge Tracking'!$A$3:$J$999, 5, FALSE), "")</f>
        <v/>
      </c>
      <c r="H352" s="13" t="str">
        <f>IFERROR(VLOOKUP($B352,' Fridge Tracking'!$A$3:$J$999, 8, FALSE), "")</f>
        <v/>
      </c>
      <c r="I352" s="56" t="str">
        <f t="shared" si="7"/>
        <v/>
      </c>
      <c r="J352" s="59"/>
      <c r="K352" s="57" t="str">
        <f>IFERROR(VLOOKUP($J352,'Router Collection'!B350:M1347, 10, FALSE), "")</f>
        <v/>
      </c>
      <c r="L352" s="57" t="str">
        <f>IFERROR(VLOOKUP($J352,'Router Tracking'!$A$3:$H$1000, 2, FALSE), "")</f>
        <v/>
      </c>
      <c r="M352" s="57" t="str">
        <f>IFERROR(VLOOKUP($J352,'Router Tracking'!$A$3:$H$1000, 3, FALSE), "")</f>
        <v/>
      </c>
      <c r="N352" s="58" t="str">
        <f>IFERROR(VLOOKUP($J352,'Router Tracking'!$A$3:$H$1000, 6, FALSE), "")</f>
        <v/>
      </c>
      <c r="Q352" s="13"/>
    </row>
    <row r="353" spans="1:17">
      <c r="A353" s="38" t="str">
        <f t="shared" si="6"/>
        <v/>
      </c>
      <c r="C353" s="1" t="str">
        <f>IFERROR(VLOOKUP($B353,'Fridge Collection'!B351:L1348, 10, FALSE), "")</f>
        <v/>
      </c>
      <c r="D353" s="1" t="str">
        <f>IFERROR(VLOOKUP($B353,' Fridge Tracking'!$A$3:$J$999, 2, FALSE), "")</f>
        <v/>
      </c>
      <c r="E353" s="1" t="str">
        <f>IFERROR(VLOOKUP($B353,' Fridge Tracking'!$A$3:$J$999, 3, FALSE), "")</f>
        <v/>
      </c>
      <c r="F353" s="1" t="str">
        <f>IFERROR(VLOOKUP($B353,' Fridge Tracking'!$A$3:$J$999, 4, FALSE), "")</f>
        <v/>
      </c>
      <c r="G353" s="1" t="str">
        <f>IFERROR(VLOOKUP($B353,' Fridge Tracking'!$A$3:$J$999, 5, FALSE), "")</f>
        <v/>
      </c>
      <c r="H353" s="13" t="str">
        <f>IFERROR(VLOOKUP($B353,' Fridge Tracking'!$A$3:$J$999, 8, FALSE), "")</f>
        <v/>
      </c>
      <c r="I353" s="56" t="str">
        <f t="shared" si="7"/>
        <v/>
      </c>
      <c r="J353" s="59"/>
      <c r="K353" s="57" t="str">
        <f>IFERROR(VLOOKUP($J353,'Router Collection'!B351:M1348, 10, FALSE), "")</f>
        <v/>
      </c>
      <c r="L353" s="57" t="str">
        <f>IFERROR(VLOOKUP($J353,'Router Tracking'!$A$3:$H$1000, 2, FALSE), "")</f>
        <v/>
      </c>
      <c r="M353" s="57" t="str">
        <f>IFERROR(VLOOKUP($J353,'Router Tracking'!$A$3:$H$1000, 3, FALSE), "")</f>
        <v/>
      </c>
      <c r="N353" s="58" t="str">
        <f>IFERROR(VLOOKUP($J353,'Router Tracking'!$A$3:$H$1000, 6, FALSE), "")</f>
        <v/>
      </c>
      <c r="Q353" s="13"/>
    </row>
    <row r="354" spans="1:17">
      <c r="A354" s="38" t="str">
        <f t="shared" si="6"/>
        <v/>
      </c>
      <c r="C354" s="1" t="str">
        <f>IFERROR(VLOOKUP($B354,'Fridge Collection'!B352:L1349, 10, FALSE), "")</f>
        <v/>
      </c>
      <c r="D354" s="1" t="str">
        <f>IFERROR(VLOOKUP($B354,' Fridge Tracking'!$A$3:$J$999, 2, FALSE), "")</f>
        <v/>
      </c>
      <c r="E354" s="1" t="str">
        <f>IFERROR(VLOOKUP($B354,' Fridge Tracking'!$A$3:$J$999, 3, FALSE), "")</f>
        <v/>
      </c>
      <c r="F354" s="1" t="str">
        <f>IFERROR(VLOOKUP($B354,' Fridge Tracking'!$A$3:$J$999, 4, FALSE), "")</f>
        <v/>
      </c>
      <c r="G354" s="1" t="str">
        <f>IFERROR(VLOOKUP($B354,' Fridge Tracking'!$A$3:$J$999, 5, FALSE), "")</f>
        <v/>
      </c>
      <c r="H354" s="13" t="str">
        <f>IFERROR(VLOOKUP($B354,' Fridge Tracking'!$A$3:$J$999, 8, FALSE), "")</f>
        <v/>
      </c>
      <c r="I354" s="56" t="str">
        <f t="shared" si="7"/>
        <v/>
      </c>
      <c r="J354" s="59"/>
      <c r="K354" s="57" t="str">
        <f>IFERROR(VLOOKUP($J354,'Router Collection'!B352:M1349, 10, FALSE), "")</f>
        <v/>
      </c>
      <c r="L354" s="57" t="str">
        <f>IFERROR(VLOOKUP($J354,'Router Tracking'!$A$3:$H$1000, 2, FALSE), "")</f>
        <v/>
      </c>
      <c r="M354" s="57" t="str">
        <f>IFERROR(VLOOKUP($J354,'Router Tracking'!$A$3:$H$1000, 3, FALSE), "")</f>
        <v/>
      </c>
      <c r="N354" s="58" t="str">
        <f>IFERROR(VLOOKUP($J354,'Router Tracking'!$A$3:$H$1000, 6, FALSE), "")</f>
        <v/>
      </c>
      <c r="Q354" s="13"/>
    </row>
    <row r="355" spans="1:17">
      <c r="A355" s="38" t="str">
        <f t="shared" si="6"/>
        <v/>
      </c>
      <c r="C355" s="1" t="str">
        <f>IFERROR(VLOOKUP($B355,'Fridge Collection'!B353:L1350, 10, FALSE), "")</f>
        <v/>
      </c>
      <c r="D355" s="1" t="str">
        <f>IFERROR(VLOOKUP($B355,' Fridge Tracking'!$A$3:$J$999, 2, FALSE), "")</f>
        <v/>
      </c>
      <c r="E355" s="1" t="str">
        <f>IFERROR(VLOOKUP($B355,' Fridge Tracking'!$A$3:$J$999, 3, FALSE), "")</f>
        <v/>
      </c>
      <c r="F355" s="1" t="str">
        <f>IFERROR(VLOOKUP($B355,' Fridge Tracking'!$A$3:$J$999, 4, FALSE), "")</f>
        <v/>
      </c>
      <c r="G355" s="1" t="str">
        <f>IFERROR(VLOOKUP($B355,' Fridge Tracking'!$A$3:$J$999, 5, FALSE), "")</f>
        <v/>
      </c>
      <c r="H355" s="13" t="str">
        <f>IFERROR(VLOOKUP($B355,' Fridge Tracking'!$A$3:$J$999, 8, FALSE), "")</f>
        <v/>
      </c>
      <c r="I355" s="56" t="str">
        <f t="shared" si="7"/>
        <v/>
      </c>
      <c r="J355" s="59"/>
      <c r="K355" s="57" t="str">
        <f>IFERROR(VLOOKUP($J355,'Router Collection'!B353:M1350, 10, FALSE), "")</f>
        <v/>
      </c>
      <c r="L355" s="57" t="str">
        <f>IFERROR(VLOOKUP($J355,'Router Tracking'!$A$3:$H$1000, 2, FALSE), "")</f>
        <v/>
      </c>
      <c r="M355" s="57" t="str">
        <f>IFERROR(VLOOKUP($J355,'Router Tracking'!$A$3:$H$1000, 3, FALSE), "")</f>
        <v/>
      </c>
      <c r="N355" s="58" t="str">
        <f>IFERROR(VLOOKUP($J355,'Router Tracking'!$A$3:$H$1000, 6, FALSE), "")</f>
        <v/>
      </c>
      <c r="Q355" s="13"/>
    </row>
    <row r="356" spans="1:17">
      <c r="A356" s="38" t="str">
        <f t="shared" si="6"/>
        <v/>
      </c>
      <c r="C356" s="1" t="str">
        <f>IFERROR(VLOOKUP($B356,'Fridge Collection'!B354:L1351, 10, FALSE), "")</f>
        <v/>
      </c>
      <c r="D356" s="1" t="str">
        <f>IFERROR(VLOOKUP($B356,' Fridge Tracking'!$A$3:$J$999, 2, FALSE), "")</f>
        <v/>
      </c>
      <c r="E356" s="1" t="str">
        <f>IFERROR(VLOOKUP($B356,' Fridge Tracking'!$A$3:$J$999, 3, FALSE), "")</f>
        <v/>
      </c>
      <c r="F356" s="1" t="str">
        <f>IFERROR(VLOOKUP($B356,' Fridge Tracking'!$A$3:$J$999, 4, FALSE), "")</f>
        <v/>
      </c>
      <c r="G356" s="1" t="str">
        <f>IFERROR(VLOOKUP($B356,' Fridge Tracking'!$A$3:$J$999, 5, FALSE), "")</f>
        <v/>
      </c>
      <c r="H356" s="13" t="str">
        <f>IFERROR(VLOOKUP($B356,' Fridge Tracking'!$A$3:$J$999, 8, FALSE), "")</f>
        <v/>
      </c>
      <c r="I356" s="56" t="str">
        <f t="shared" si="7"/>
        <v/>
      </c>
      <c r="J356" s="59"/>
      <c r="K356" s="57" t="str">
        <f>IFERROR(VLOOKUP($J356,'Router Collection'!B354:M1351, 10, FALSE), "")</f>
        <v/>
      </c>
      <c r="L356" s="57" t="str">
        <f>IFERROR(VLOOKUP($J356,'Router Tracking'!$A$3:$H$1000, 2, FALSE), "")</f>
        <v/>
      </c>
      <c r="M356" s="57" t="str">
        <f>IFERROR(VLOOKUP($J356,'Router Tracking'!$A$3:$H$1000, 3, FALSE), "")</f>
        <v/>
      </c>
      <c r="N356" s="58" t="str">
        <f>IFERROR(VLOOKUP($J356,'Router Tracking'!$A$3:$H$1000, 6, FALSE), "")</f>
        <v/>
      </c>
      <c r="Q356" s="13"/>
    </row>
    <row r="357" spans="1:17">
      <c r="A357" s="38" t="str">
        <f t="shared" si="6"/>
        <v/>
      </c>
      <c r="C357" s="1" t="str">
        <f>IFERROR(VLOOKUP($B357,'Fridge Collection'!B355:L1352, 10, FALSE), "")</f>
        <v/>
      </c>
      <c r="D357" s="1" t="str">
        <f>IFERROR(VLOOKUP($B357,' Fridge Tracking'!$A$3:$J$999, 2, FALSE), "")</f>
        <v/>
      </c>
      <c r="E357" s="1" t="str">
        <f>IFERROR(VLOOKUP($B357,' Fridge Tracking'!$A$3:$J$999, 3, FALSE), "")</f>
        <v/>
      </c>
      <c r="F357" s="1" t="str">
        <f>IFERROR(VLOOKUP($B357,' Fridge Tracking'!$A$3:$J$999, 4, FALSE), "")</f>
        <v/>
      </c>
      <c r="G357" s="1" t="str">
        <f>IFERROR(VLOOKUP($B357,' Fridge Tracking'!$A$3:$J$999, 5, FALSE), "")</f>
        <v/>
      </c>
      <c r="H357" s="13" t="str">
        <f>IFERROR(VLOOKUP($B357,' Fridge Tracking'!$A$3:$J$999, 8, FALSE), "")</f>
        <v/>
      </c>
      <c r="I357" s="56" t="str">
        <f t="shared" si="7"/>
        <v/>
      </c>
      <c r="J357" s="59"/>
      <c r="K357" s="57" t="str">
        <f>IFERROR(VLOOKUP($J357,'Router Collection'!B355:M1352, 10, FALSE), "")</f>
        <v/>
      </c>
      <c r="L357" s="57" t="str">
        <f>IFERROR(VLOOKUP($J357,'Router Tracking'!$A$3:$H$1000, 2, FALSE), "")</f>
        <v/>
      </c>
      <c r="M357" s="57" t="str">
        <f>IFERROR(VLOOKUP($J357,'Router Tracking'!$A$3:$H$1000, 3, FALSE), "")</f>
        <v/>
      </c>
      <c r="N357" s="58" t="str">
        <f>IFERROR(VLOOKUP($J357,'Router Tracking'!$A$3:$H$1000, 6, FALSE), "")</f>
        <v/>
      </c>
      <c r="Q357" s="13"/>
    </row>
    <row r="358" spans="1:17">
      <c r="A358" s="38" t="str">
        <f t="shared" si="6"/>
        <v/>
      </c>
      <c r="C358" s="1" t="str">
        <f>IFERROR(VLOOKUP($B358,'Fridge Collection'!B356:L1353, 10, FALSE), "")</f>
        <v/>
      </c>
      <c r="D358" s="1" t="str">
        <f>IFERROR(VLOOKUP($B358,' Fridge Tracking'!$A$3:$J$999, 2, FALSE), "")</f>
        <v/>
      </c>
      <c r="E358" s="1" t="str">
        <f>IFERROR(VLOOKUP($B358,' Fridge Tracking'!$A$3:$J$999, 3, FALSE), "")</f>
        <v/>
      </c>
      <c r="F358" s="1" t="str">
        <f>IFERROR(VLOOKUP($B358,' Fridge Tracking'!$A$3:$J$999, 4, FALSE), "")</f>
        <v/>
      </c>
      <c r="G358" s="1" t="str">
        <f>IFERROR(VLOOKUP($B358,' Fridge Tracking'!$A$3:$J$999, 5, FALSE), "")</f>
        <v/>
      </c>
      <c r="H358" s="13" t="str">
        <f>IFERROR(VLOOKUP($B358,' Fridge Tracking'!$A$3:$J$999, 8, FALSE), "")</f>
        <v/>
      </c>
      <c r="I358" s="56" t="str">
        <f t="shared" si="7"/>
        <v/>
      </c>
      <c r="J358" s="59"/>
      <c r="K358" s="57" t="str">
        <f>IFERROR(VLOOKUP($J358,'Router Collection'!B356:M1353, 10, FALSE), "")</f>
        <v/>
      </c>
      <c r="L358" s="57" t="str">
        <f>IFERROR(VLOOKUP($J358,'Router Tracking'!$A$3:$H$1000, 2, FALSE), "")</f>
        <v/>
      </c>
      <c r="M358" s="57" t="str">
        <f>IFERROR(VLOOKUP($J358,'Router Tracking'!$A$3:$H$1000, 3, FALSE), "")</f>
        <v/>
      </c>
      <c r="N358" s="58" t="str">
        <f>IFERROR(VLOOKUP($J358,'Router Tracking'!$A$3:$H$1000, 6, FALSE), "")</f>
        <v/>
      </c>
      <c r="Q358" s="13"/>
    </row>
    <row r="359" spans="1:17">
      <c r="A359" s="38" t="str">
        <f t="shared" si="6"/>
        <v/>
      </c>
      <c r="C359" s="1" t="str">
        <f>IFERROR(VLOOKUP($B359,'Fridge Collection'!B357:L1354, 10, FALSE), "")</f>
        <v/>
      </c>
      <c r="D359" s="1" t="str">
        <f>IFERROR(VLOOKUP($B359,' Fridge Tracking'!$A$3:$J$999, 2, FALSE), "")</f>
        <v/>
      </c>
      <c r="E359" s="1" t="str">
        <f>IFERROR(VLOOKUP($B359,' Fridge Tracking'!$A$3:$J$999, 3, FALSE), "")</f>
        <v/>
      </c>
      <c r="F359" s="1" t="str">
        <f>IFERROR(VLOOKUP($B359,' Fridge Tracking'!$A$3:$J$999, 4, FALSE), "")</f>
        <v/>
      </c>
      <c r="G359" s="1" t="str">
        <f>IFERROR(VLOOKUP($B359,' Fridge Tracking'!$A$3:$J$999, 5, FALSE), "")</f>
        <v/>
      </c>
      <c r="H359" s="13" t="str">
        <f>IFERROR(VLOOKUP($B359,' Fridge Tracking'!$A$3:$J$999, 8, FALSE), "")</f>
        <v/>
      </c>
      <c r="I359" s="56" t="str">
        <f t="shared" si="7"/>
        <v/>
      </c>
      <c r="J359" s="59"/>
      <c r="K359" s="57" t="str">
        <f>IFERROR(VLOOKUP($J359,'Router Collection'!B357:M1354, 10, FALSE), "")</f>
        <v/>
      </c>
      <c r="L359" s="57" t="str">
        <f>IFERROR(VLOOKUP($J359,'Router Tracking'!$A$3:$H$1000, 2, FALSE), "")</f>
        <v/>
      </c>
      <c r="M359" s="57" t="str">
        <f>IFERROR(VLOOKUP($J359,'Router Tracking'!$A$3:$H$1000, 3, FALSE), "")</f>
        <v/>
      </c>
      <c r="N359" s="58" t="str">
        <f>IFERROR(VLOOKUP($J359,'Router Tracking'!$A$3:$H$1000, 6, FALSE), "")</f>
        <v/>
      </c>
      <c r="Q359" s="13"/>
    </row>
    <row r="360" spans="1:17">
      <c r="A360" s="38" t="str">
        <f t="shared" si="6"/>
        <v/>
      </c>
      <c r="C360" s="1" t="str">
        <f>IFERROR(VLOOKUP($B360,'Fridge Collection'!B358:L1355, 10, FALSE), "")</f>
        <v/>
      </c>
      <c r="D360" s="1" t="str">
        <f>IFERROR(VLOOKUP($B360,' Fridge Tracking'!$A$3:$J$999, 2, FALSE), "")</f>
        <v/>
      </c>
      <c r="E360" s="1" t="str">
        <f>IFERROR(VLOOKUP($B360,' Fridge Tracking'!$A$3:$J$999, 3, FALSE), "")</f>
        <v/>
      </c>
      <c r="F360" s="1" t="str">
        <f>IFERROR(VLOOKUP($B360,' Fridge Tracking'!$A$3:$J$999, 4, FALSE), "")</f>
        <v/>
      </c>
      <c r="G360" s="1" t="str">
        <f>IFERROR(VLOOKUP($B360,' Fridge Tracking'!$A$3:$J$999, 5, FALSE), "")</f>
        <v/>
      </c>
      <c r="H360" s="13" t="str">
        <f>IFERROR(VLOOKUP($B360,' Fridge Tracking'!$A$3:$J$999, 8, FALSE), "")</f>
        <v/>
      </c>
      <c r="I360" s="56" t="str">
        <f t="shared" si="7"/>
        <v/>
      </c>
      <c r="J360" s="59"/>
      <c r="K360" s="57" t="str">
        <f>IFERROR(VLOOKUP($J360,'Router Collection'!B358:M1355, 10, FALSE), "")</f>
        <v/>
      </c>
      <c r="L360" s="57" t="str">
        <f>IFERROR(VLOOKUP($J360,'Router Tracking'!$A$3:$H$1000, 2, FALSE), "")</f>
        <v/>
      </c>
      <c r="M360" s="57" t="str">
        <f>IFERROR(VLOOKUP($J360,'Router Tracking'!$A$3:$H$1000, 3, FALSE), "")</f>
        <v/>
      </c>
      <c r="N360" s="58" t="str">
        <f>IFERROR(VLOOKUP($J360,'Router Tracking'!$A$3:$H$1000, 6, FALSE), "")</f>
        <v/>
      </c>
      <c r="Q360" s="13"/>
    </row>
    <row r="361" spans="1:17">
      <c r="A361" s="38" t="str">
        <f t="shared" si="6"/>
        <v/>
      </c>
      <c r="C361" s="1" t="str">
        <f>IFERROR(VLOOKUP($B361,'Fridge Collection'!B359:L1356, 10, FALSE), "")</f>
        <v/>
      </c>
      <c r="D361" s="1" t="str">
        <f>IFERROR(VLOOKUP($B361,' Fridge Tracking'!$A$3:$J$999, 2, FALSE), "")</f>
        <v/>
      </c>
      <c r="E361" s="1" t="str">
        <f>IFERROR(VLOOKUP($B361,' Fridge Tracking'!$A$3:$J$999, 3, FALSE), "")</f>
        <v/>
      </c>
      <c r="F361" s="1" t="str">
        <f>IFERROR(VLOOKUP($B361,' Fridge Tracking'!$A$3:$J$999, 4, FALSE), "")</f>
        <v/>
      </c>
      <c r="G361" s="1" t="str">
        <f>IFERROR(VLOOKUP($B361,' Fridge Tracking'!$A$3:$J$999, 5, FALSE), "")</f>
        <v/>
      </c>
      <c r="H361" s="13" t="str">
        <f>IFERROR(VLOOKUP($B361,' Fridge Tracking'!$A$3:$J$999, 8, FALSE), "")</f>
        <v/>
      </c>
      <c r="I361" s="56" t="str">
        <f t="shared" si="7"/>
        <v/>
      </c>
      <c r="J361" s="59"/>
      <c r="K361" s="57" t="str">
        <f>IFERROR(VLOOKUP($J361,'Router Collection'!B359:M1356, 10, FALSE), "")</f>
        <v/>
      </c>
      <c r="L361" s="57" t="str">
        <f>IFERROR(VLOOKUP($J361,'Router Tracking'!$A$3:$H$1000, 2, FALSE), "")</f>
        <v/>
      </c>
      <c r="M361" s="57" t="str">
        <f>IFERROR(VLOOKUP($J361,'Router Tracking'!$A$3:$H$1000, 3, FALSE), "")</f>
        <v/>
      </c>
      <c r="N361" s="58" t="str">
        <f>IFERROR(VLOOKUP($J361,'Router Tracking'!$A$3:$H$1000, 6, FALSE), "")</f>
        <v/>
      </c>
      <c r="Q361" s="13"/>
    </row>
    <row r="362" spans="1:17">
      <c r="A362" s="38" t="str">
        <f t="shared" si="6"/>
        <v/>
      </c>
      <c r="C362" s="1" t="str">
        <f>IFERROR(VLOOKUP($B362,'Fridge Collection'!B360:L1357, 10, FALSE), "")</f>
        <v/>
      </c>
      <c r="D362" s="1" t="str">
        <f>IFERROR(VLOOKUP($B362,' Fridge Tracking'!$A$3:$J$999, 2, FALSE), "")</f>
        <v/>
      </c>
      <c r="E362" s="1" t="str">
        <f>IFERROR(VLOOKUP($B362,' Fridge Tracking'!$A$3:$J$999, 3, FALSE), "")</f>
        <v/>
      </c>
      <c r="F362" s="1" t="str">
        <f>IFERROR(VLOOKUP($B362,' Fridge Tracking'!$A$3:$J$999, 4, FALSE), "")</f>
        <v/>
      </c>
      <c r="G362" s="1" t="str">
        <f>IFERROR(VLOOKUP($B362,' Fridge Tracking'!$A$3:$J$999, 5, FALSE), "")</f>
        <v/>
      </c>
      <c r="H362" s="13" t="str">
        <f>IFERROR(VLOOKUP($B362,' Fridge Tracking'!$A$3:$J$999, 8, FALSE), "")</f>
        <v/>
      </c>
      <c r="I362" s="56" t="str">
        <f t="shared" si="7"/>
        <v/>
      </c>
      <c r="J362" s="59"/>
      <c r="K362" s="57" t="str">
        <f>IFERROR(VLOOKUP($J362,'Router Collection'!B360:M1357, 10, FALSE), "")</f>
        <v/>
      </c>
      <c r="L362" s="57" t="str">
        <f>IFERROR(VLOOKUP($J362,'Router Tracking'!$A$3:$H$1000, 2, FALSE), "")</f>
        <v/>
      </c>
      <c r="M362" s="57" t="str">
        <f>IFERROR(VLOOKUP($J362,'Router Tracking'!$A$3:$H$1000, 3, FALSE), "")</f>
        <v/>
      </c>
      <c r="N362" s="58" t="str">
        <f>IFERROR(VLOOKUP($J362,'Router Tracking'!$A$3:$H$1000, 6, FALSE), "")</f>
        <v/>
      </c>
      <c r="Q362" s="13"/>
    </row>
    <row r="363" spans="1:17">
      <c r="A363" s="38" t="str">
        <f t="shared" si="6"/>
        <v/>
      </c>
      <c r="C363" s="1" t="str">
        <f>IFERROR(VLOOKUP($B363,'Fridge Collection'!B361:L1358, 10, FALSE), "")</f>
        <v/>
      </c>
      <c r="D363" s="1" t="str">
        <f>IFERROR(VLOOKUP($B363,' Fridge Tracking'!$A$3:$J$999, 2, FALSE), "")</f>
        <v/>
      </c>
      <c r="E363" s="1" t="str">
        <f>IFERROR(VLOOKUP($B363,' Fridge Tracking'!$A$3:$J$999, 3, FALSE), "")</f>
        <v/>
      </c>
      <c r="F363" s="1" t="str">
        <f>IFERROR(VLOOKUP($B363,' Fridge Tracking'!$A$3:$J$999, 4, FALSE), "")</f>
        <v/>
      </c>
      <c r="G363" s="1" t="str">
        <f>IFERROR(VLOOKUP($B363,' Fridge Tracking'!$A$3:$J$999, 5, FALSE), "")</f>
        <v/>
      </c>
      <c r="H363" s="13" t="str">
        <f>IFERROR(VLOOKUP($B363,' Fridge Tracking'!$A$3:$J$999, 8, FALSE), "")</f>
        <v/>
      </c>
      <c r="I363" s="56" t="str">
        <f t="shared" si="7"/>
        <v/>
      </c>
      <c r="J363" s="59"/>
      <c r="K363" s="57" t="str">
        <f>IFERROR(VLOOKUP($J363,'Router Collection'!B361:M1358, 10, FALSE), "")</f>
        <v/>
      </c>
      <c r="L363" s="57" t="str">
        <f>IFERROR(VLOOKUP($J363,'Router Tracking'!$A$3:$H$1000, 2, FALSE), "")</f>
        <v/>
      </c>
      <c r="M363" s="57" t="str">
        <f>IFERROR(VLOOKUP($J363,'Router Tracking'!$A$3:$H$1000, 3, FALSE), "")</f>
        <v/>
      </c>
      <c r="N363" s="58" t="str">
        <f>IFERROR(VLOOKUP($J363,'Router Tracking'!$A$3:$H$1000, 6, FALSE), "")</f>
        <v/>
      </c>
      <c r="Q363" s="13"/>
    </row>
    <row r="364" spans="1:17">
      <c r="A364" s="38" t="str">
        <f t="shared" si="6"/>
        <v/>
      </c>
      <c r="C364" s="1" t="str">
        <f>IFERROR(VLOOKUP($B364,'Fridge Collection'!B362:L1359, 10, FALSE), "")</f>
        <v/>
      </c>
      <c r="D364" s="1" t="str">
        <f>IFERROR(VLOOKUP($B364,' Fridge Tracking'!$A$3:$J$999, 2, FALSE), "")</f>
        <v/>
      </c>
      <c r="E364" s="1" t="str">
        <f>IFERROR(VLOOKUP($B364,' Fridge Tracking'!$A$3:$J$999, 3, FALSE), "")</f>
        <v/>
      </c>
      <c r="F364" s="1" t="str">
        <f>IFERROR(VLOOKUP($B364,' Fridge Tracking'!$A$3:$J$999, 4, FALSE), "")</f>
        <v/>
      </c>
      <c r="G364" s="1" t="str">
        <f>IFERROR(VLOOKUP($B364,' Fridge Tracking'!$A$3:$J$999, 5, FALSE), "")</f>
        <v/>
      </c>
      <c r="H364" s="13" t="str">
        <f>IFERROR(VLOOKUP($B364,' Fridge Tracking'!$A$3:$J$999, 8, FALSE), "")</f>
        <v/>
      </c>
      <c r="I364" s="56" t="str">
        <f t="shared" si="7"/>
        <v/>
      </c>
      <c r="J364" s="59"/>
      <c r="K364" s="57" t="str">
        <f>IFERROR(VLOOKUP($J364,'Router Collection'!B362:M1359, 10, FALSE), "")</f>
        <v/>
      </c>
      <c r="L364" s="57" t="str">
        <f>IFERROR(VLOOKUP($J364,'Router Tracking'!$A$3:$H$1000, 2, FALSE), "")</f>
        <v/>
      </c>
      <c r="M364" s="57" t="str">
        <f>IFERROR(VLOOKUP($J364,'Router Tracking'!$A$3:$H$1000, 3, FALSE), "")</f>
        <v/>
      </c>
      <c r="N364" s="58" t="str">
        <f>IFERROR(VLOOKUP($J364,'Router Tracking'!$A$3:$H$1000, 6, FALSE), "")</f>
        <v/>
      </c>
      <c r="Q364" s="13"/>
    </row>
    <row r="365" spans="1:17">
      <c r="A365" s="38" t="str">
        <f t="shared" si="6"/>
        <v/>
      </c>
      <c r="C365" s="1" t="str">
        <f>IFERROR(VLOOKUP($B365,'Fridge Collection'!B363:L1360, 10, FALSE), "")</f>
        <v/>
      </c>
      <c r="D365" s="1" t="str">
        <f>IFERROR(VLOOKUP($B365,' Fridge Tracking'!$A$3:$J$999, 2, FALSE), "")</f>
        <v/>
      </c>
      <c r="E365" s="1" t="str">
        <f>IFERROR(VLOOKUP($B365,' Fridge Tracking'!$A$3:$J$999, 3, FALSE), "")</f>
        <v/>
      </c>
      <c r="F365" s="1" t="str">
        <f>IFERROR(VLOOKUP($B365,' Fridge Tracking'!$A$3:$J$999, 4, FALSE), "")</f>
        <v/>
      </c>
      <c r="G365" s="1" t="str">
        <f>IFERROR(VLOOKUP($B365,' Fridge Tracking'!$A$3:$J$999, 5, FALSE), "")</f>
        <v/>
      </c>
      <c r="H365" s="13" t="str">
        <f>IFERROR(VLOOKUP($B365,' Fridge Tracking'!$A$3:$J$999, 8, FALSE), "")</f>
        <v/>
      </c>
      <c r="I365" s="56" t="str">
        <f t="shared" si="7"/>
        <v/>
      </c>
      <c r="J365" s="59"/>
      <c r="K365" s="57" t="str">
        <f>IFERROR(VLOOKUP($J365,'Router Collection'!B363:M1360, 10, FALSE), "")</f>
        <v/>
      </c>
      <c r="L365" s="57" t="str">
        <f>IFERROR(VLOOKUP($J365,'Router Tracking'!$A$3:$H$1000, 2, FALSE), "")</f>
        <v/>
      </c>
      <c r="M365" s="57" t="str">
        <f>IFERROR(VLOOKUP($J365,'Router Tracking'!$A$3:$H$1000, 3, FALSE), "")</f>
        <v/>
      </c>
      <c r="N365" s="58" t="str">
        <f>IFERROR(VLOOKUP($J365,'Router Tracking'!$A$3:$H$1000, 6, FALSE), "")</f>
        <v/>
      </c>
      <c r="Q365" s="13"/>
    </row>
    <row r="366" spans="1:17">
      <c r="A366" s="38" t="str">
        <f t="shared" si="6"/>
        <v/>
      </c>
      <c r="C366" s="1" t="str">
        <f>IFERROR(VLOOKUP($B366,'Fridge Collection'!B364:L1361, 10, FALSE), "")</f>
        <v/>
      </c>
      <c r="D366" s="1" t="str">
        <f>IFERROR(VLOOKUP($B366,' Fridge Tracking'!$A$3:$J$999, 2, FALSE), "")</f>
        <v/>
      </c>
      <c r="E366" s="1" t="str">
        <f>IFERROR(VLOOKUP($B366,' Fridge Tracking'!$A$3:$J$999, 3, FALSE), "")</f>
        <v/>
      </c>
      <c r="F366" s="1" t="str">
        <f>IFERROR(VLOOKUP($B366,' Fridge Tracking'!$A$3:$J$999, 4, FALSE), "")</f>
        <v/>
      </c>
      <c r="G366" s="1" t="str">
        <f>IFERROR(VLOOKUP($B366,' Fridge Tracking'!$A$3:$J$999, 5, FALSE), "")</f>
        <v/>
      </c>
      <c r="H366" s="13" t="str">
        <f>IFERROR(VLOOKUP($B366,' Fridge Tracking'!$A$3:$J$999, 8, FALSE), "")</f>
        <v/>
      </c>
      <c r="I366" s="56" t="str">
        <f t="shared" si="7"/>
        <v/>
      </c>
      <c r="J366" s="59"/>
      <c r="K366" s="57" t="str">
        <f>IFERROR(VLOOKUP($J366,'Router Collection'!B364:M1361, 10, FALSE), "")</f>
        <v/>
      </c>
      <c r="L366" s="57" t="str">
        <f>IFERROR(VLOOKUP($J366,'Router Tracking'!$A$3:$H$1000, 2, FALSE), "")</f>
        <v/>
      </c>
      <c r="M366" s="57" t="str">
        <f>IFERROR(VLOOKUP($J366,'Router Tracking'!$A$3:$H$1000, 3, FALSE), "")</f>
        <v/>
      </c>
      <c r="N366" s="58" t="str">
        <f>IFERROR(VLOOKUP($J366,'Router Tracking'!$A$3:$H$1000, 6, FALSE), "")</f>
        <v/>
      </c>
      <c r="Q366" s="13"/>
    </row>
    <row r="367" spans="1:17">
      <c r="A367" s="38" t="str">
        <f t="shared" si="6"/>
        <v/>
      </c>
      <c r="C367" s="1" t="str">
        <f>IFERROR(VLOOKUP($B367,'Fridge Collection'!B365:L1362, 10, FALSE), "")</f>
        <v/>
      </c>
      <c r="D367" s="1" t="str">
        <f>IFERROR(VLOOKUP($B367,' Fridge Tracking'!$A$3:$J$999, 2, FALSE), "")</f>
        <v/>
      </c>
      <c r="E367" s="1" t="str">
        <f>IFERROR(VLOOKUP($B367,' Fridge Tracking'!$A$3:$J$999, 3, FALSE), "")</f>
        <v/>
      </c>
      <c r="F367" s="1" t="str">
        <f>IFERROR(VLOOKUP($B367,' Fridge Tracking'!$A$3:$J$999, 4, FALSE), "")</f>
        <v/>
      </c>
      <c r="G367" s="1" t="str">
        <f>IFERROR(VLOOKUP($B367,' Fridge Tracking'!$A$3:$J$999, 5, FALSE), "")</f>
        <v/>
      </c>
      <c r="H367" s="13" t="str">
        <f>IFERROR(VLOOKUP($B367,' Fridge Tracking'!$A$3:$J$999, 8, FALSE), "")</f>
        <v/>
      </c>
      <c r="I367" s="56" t="str">
        <f t="shared" si="7"/>
        <v/>
      </c>
      <c r="J367" s="59"/>
      <c r="K367" s="57" t="str">
        <f>IFERROR(VLOOKUP($J367,'Router Collection'!B365:M1362, 10, FALSE), "")</f>
        <v/>
      </c>
      <c r="L367" s="57" t="str">
        <f>IFERROR(VLOOKUP($J367,'Router Tracking'!$A$3:$H$1000, 2, FALSE), "")</f>
        <v/>
      </c>
      <c r="M367" s="57" t="str">
        <f>IFERROR(VLOOKUP($J367,'Router Tracking'!$A$3:$H$1000, 3, FALSE), "")</f>
        <v/>
      </c>
      <c r="N367" s="58" t="str">
        <f>IFERROR(VLOOKUP($J367,'Router Tracking'!$A$3:$H$1000, 6, FALSE), "")</f>
        <v/>
      </c>
      <c r="Q367" s="13"/>
    </row>
    <row r="368" spans="1:17">
      <c r="A368" s="38" t="str">
        <f t="shared" si="6"/>
        <v/>
      </c>
      <c r="C368" s="1" t="str">
        <f>IFERROR(VLOOKUP($B368,'Fridge Collection'!B366:L1363, 10, FALSE), "")</f>
        <v/>
      </c>
      <c r="D368" s="1" t="str">
        <f>IFERROR(VLOOKUP($B368,' Fridge Tracking'!$A$3:$J$999, 2, FALSE), "")</f>
        <v/>
      </c>
      <c r="E368" s="1" t="str">
        <f>IFERROR(VLOOKUP($B368,' Fridge Tracking'!$A$3:$J$999, 3, FALSE), "")</f>
        <v/>
      </c>
      <c r="F368" s="1" t="str">
        <f>IFERROR(VLOOKUP($B368,' Fridge Tracking'!$A$3:$J$999, 4, FALSE), "")</f>
        <v/>
      </c>
      <c r="G368" s="1" t="str">
        <f>IFERROR(VLOOKUP($B368,' Fridge Tracking'!$A$3:$J$999, 5, FALSE), "")</f>
        <v/>
      </c>
      <c r="H368" s="13" t="str">
        <f>IFERROR(VLOOKUP($B368,' Fridge Tracking'!$A$3:$J$999, 8, FALSE), "")</f>
        <v/>
      </c>
      <c r="I368" s="56" t="str">
        <f t="shared" si="7"/>
        <v/>
      </c>
      <c r="J368" s="59"/>
      <c r="K368" s="57" t="str">
        <f>IFERROR(VLOOKUP($J368,'Router Collection'!B366:M1363, 10, FALSE), "")</f>
        <v/>
      </c>
      <c r="L368" s="57" t="str">
        <f>IFERROR(VLOOKUP($J368,'Router Tracking'!$A$3:$H$1000, 2, FALSE), "")</f>
        <v/>
      </c>
      <c r="M368" s="57" t="str">
        <f>IFERROR(VLOOKUP($J368,'Router Tracking'!$A$3:$H$1000, 3, FALSE), "")</f>
        <v/>
      </c>
      <c r="N368" s="58" t="str">
        <f>IFERROR(VLOOKUP($J368,'Router Tracking'!$A$3:$H$1000, 6, FALSE), "")</f>
        <v/>
      </c>
      <c r="Q368" s="13"/>
    </row>
    <row r="369" spans="1:17">
      <c r="A369" s="38" t="str">
        <f t="shared" si="6"/>
        <v/>
      </c>
      <c r="C369" s="1" t="str">
        <f>IFERROR(VLOOKUP($B369,'Fridge Collection'!B367:L1364, 10, FALSE), "")</f>
        <v/>
      </c>
      <c r="D369" s="1" t="str">
        <f>IFERROR(VLOOKUP($B369,' Fridge Tracking'!$A$3:$J$999, 2, FALSE), "")</f>
        <v/>
      </c>
      <c r="E369" s="1" t="str">
        <f>IFERROR(VLOOKUP($B369,' Fridge Tracking'!$A$3:$J$999, 3, FALSE), "")</f>
        <v/>
      </c>
      <c r="F369" s="1" t="str">
        <f>IFERROR(VLOOKUP($B369,' Fridge Tracking'!$A$3:$J$999, 4, FALSE), "")</f>
        <v/>
      </c>
      <c r="G369" s="1" t="str">
        <f>IFERROR(VLOOKUP($B369,' Fridge Tracking'!$A$3:$J$999, 5, FALSE), "")</f>
        <v/>
      </c>
      <c r="H369" s="13" t="str">
        <f>IFERROR(VLOOKUP($B369,' Fridge Tracking'!$A$3:$J$999, 8, FALSE), "")</f>
        <v/>
      </c>
      <c r="I369" s="56" t="str">
        <f t="shared" si="7"/>
        <v/>
      </c>
      <c r="J369" s="59"/>
      <c r="K369" s="57" t="str">
        <f>IFERROR(VLOOKUP($J369,'Router Collection'!B367:M1364, 10, FALSE), "")</f>
        <v/>
      </c>
      <c r="L369" s="57" t="str">
        <f>IFERROR(VLOOKUP($J369,'Router Tracking'!$A$3:$H$1000, 2, FALSE), "")</f>
        <v/>
      </c>
      <c r="M369" s="57" t="str">
        <f>IFERROR(VLOOKUP($J369,'Router Tracking'!$A$3:$H$1000, 3, FALSE), "")</f>
        <v/>
      </c>
      <c r="N369" s="58" t="str">
        <f>IFERROR(VLOOKUP($J369,'Router Tracking'!$A$3:$H$1000, 6, FALSE), "")</f>
        <v/>
      </c>
      <c r="Q369" s="13"/>
    </row>
    <row r="370" spans="1:17">
      <c r="A370" s="38" t="str">
        <f t="shared" si="6"/>
        <v/>
      </c>
      <c r="C370" s="1" t="str">
        <f>IFERROR(VLOOKUP($B370,'Fridge Collection'!B368:L1365, 10, FALSE), "")</f>
        <v/>
      </c>
      <c r="D370" s="1" t="str">
        <f>IFERROR(VLOOKUP($B370,' Fridge Tracking'!$A$3:$J$999, 2, FALSE), "")</f>
        <v/>
      </c>
      <c r="E370" s="1" t="str">
        <f>IFERROR(VLOOKUP($B370,' Fridge Tracking'!$A$3:$J$999, 3, FALSE), "")</f>
        <v/>
      </c>
      <c r="F370" s="1" t="str">
        <f>IFERROR(VLOOKUP($B370,' Fridge Tracking'!$A$3:$J$999, 4, FALSE), "")</f>
        <v/>
      </c>
      <c r="G370" s="1" t="str">
        <f>IFERROR(VLOOKUP($B370,' Fridge Tracking'!$A$3:$J$999, 5, FALSE), "")</f>
        <v/>
      </c>
      <c r="H370" s="13" t="str">
        <f>IFERROR(VLOOKUP($B370,' Fridge Tracking'!$A$3:$J$999, 8, FALSE), "")</f>
        <v/>
      </c>
      <c r="I370" s="56" t="str">
        <f t="shared" si="7"/>
        <v/>
      </c>
      <c r="J370" s="59"/>
      <c r="K370" s="57" t="str">
        <f>IFERROR(VLOOKUP($J370,'Router Collection'!B368:M1365, 10, FALSE), "")</f>
        <v/>
      </c>
      <c r="L370" s="57" t="str">
        <f>IFERROR(VLOOKUP($J370,'Router Tracking'!$A$3:$H$1000, 2, FALSE), "")</f>
        <v/>
      </c>
      <c r="M370" s="57" t="str">
        <f>IFERROR(VLOOKUP($J370,'Router Tracking'!$A$3:$H$1000, 3, FALSE), "")</f>
        <v/>
      </c>
      <c r="N370" s="58" t="str">
        <f>IFERROR(VLOOKUP($J370,'Router Tracking'!$A$3:$H$1000, 6, FALSE), "")</f>
        <v/>
      </c>
      <c r="Q370" s="13"/>
    </row>
    <row r="371" spans="1:17">
      <c r="A371" s="38" t="str">
        <f t="shared" si="6"/>
        <v/>
      </c>
      <c r="C371" s="1" t="str">
        <f>IFERROR(VLOOKUP($B371,'Fridge Collection'!B369:L1366, 10, FALSE), "")</f>
        <v/>
      </c>
      <c r="D371" s="1" t="str">
        <f>IFERROR(VLOOKUP($B371,' Fridge Tracking'!$A$3:$J$999, 2, FALSE), "")</f>
        <v/>
      </c>
      <c r="E371" s="1" t="str">
        <f>IFERROR(VLOOKUP($B371,' Fridge Tracking'!$A$3:$J$999, 3, FALSE), "")</f>
        <v/>
      </c>
      <c r="F371" s="1" t="str">
        <f>IFERROR(VLOOKUP($B371,' Fridge Tracking'!$A$3:$J$999, 4, FALSE), "")</f>
        <v/>
      </c>
      <c r="G371" s="1" t="str">
        <f>IFERROR(VLOOKUP($B371,' Fridge Tracking'!$A$3:$J$999, 5, FALSE), "")</f>
        <v/>
      </c>
      <c r="H371" s="13" t="str">
        <f>IFERROR(VLOOKUP($B371,' Fridge Tracking'!$A$3:$J$999, 8, FALSE), "")</f>
        <v/>
      </c>
      <c r="I371" s="56" t="str">
        <f t="shared" si="7"/>
        <v/>
      </c>
      <c r="J371" s="59"/>
      <c r="K371" s="57" t="str">
        <f>IFERROR(VLOOKUP($J371,'Router Collection'!B369:M1366, 10, FALSE), "")</f>
        <v/>
      </c>
      <c r="L371" s="57" t="str">
        <f>IFERROR(VLOOKUP($J371,'Router Tracking'!$A$3:$H$1000, 2, FALSE), "")</f>
        <v/>
      </c>
      <c r="M371" s="57" t="str">
        <f>IFERROR(VLOOKUP($J371,'Router Tracking'!$A$3:$H$1000, 3, FALSE), "")</f>
        <v/>
      </c>
      <c r="N371" s="58" t="str">
        <f>IFERROR(VLOOKUP($J371,'Router Tracking'!$A$3:$H$1000, 6, FALSE), "")</f>
        <v/>
      </c>
      <c r="Q371" s="13"/>
    </row>
    <row r="372" spans="1:17">
      <c r="A372" s="38" t="str">
        <f t="shared" si="6"/>
        <v/>
      </c>
      <c r="C372" s="1" t="str">
        <f>IFERROR(VLOOKUP($B372,'Fridge Collection'!B370:L1367, 10, FALSE), "")</f>
        <v/>
      </c>
      <c r="D372" s="1" t="str">
        <f>IFERROR(VLOOKUP($B372,' Fridge Tracking'!$A$3:$J$999, 2, FALSE), "")</f>
        <v/>
      </c>
      <c r="E372" s="1" t="str">
        <f>IFERROR(VLOOKUP($B372,' Fridge Tracking'!$A$3:$J$999, 3, FALSE), "")</f>
        <v/>
      </c>
      <c r="F372" s="1" t="str">
        <f>IFERROR(VLOOKUP($B372,' Fridge Tracking'!$A$3:$J$999, 4, FALSE), "")</f>
        <v/>
      </c>
      <c r="G372" s="1" t="str">
        <f>IFERROR(VLOOKUP($B372,' Fridge Tracking'!$A$3:$J$999, 5, FALSE), "")</f>
        <v/>
      </c>
      <c r="H372" s="13" t="str">
        <f>IFERROR(VLOOKUP($B372,' Fridge Tracking'!$A$3:$J$999, 8, FALSE), "")</f>
        <v/>
      </c>
      <c r="I372" s="56" t="str">
        <f t="shared" si="7"/>
        <v/>
      </c>
      <c r="J372" s="59"/>
      <c r="K372" s="57" t="str">
        <f>IFERROR(VLOOKUP($J372,'Router Collection'!B370:M1367, 10, FALSE), "")</f>
        <v/>
      </c>
      <c r="L372" s="57" t="str">
        <f>IFERROR(VLOOKUP($J372,'Router Tracking'!$A$3:$H$1000, 2, FALSE), "")</f>
        <v/>
      </c>
      <c r="M372" s="57" t="str">
        <f>IFERROR(VLOOKUP($J372,'Router Tracking'!$A$3:$H$1000, 3, FALSE), "")</f>
        <v/>
      </c>
      <c r="N372" s="58" t="str">
        <f>IFERROR(VLOOKUP($J372,'Router Tracking'!$A$3:$H$1000, 6, FALSE), "")</f>
        <v/>
      </c>
      <c r="Q372" s="13"/>
    </row>
    <row r="373" spans="1:17">
      <c r="A373" s="38" t="str">
        <f t="shared" si="6"/>
        <v/>
      </c>
      <c r="C373" s="1" t="str">
        <f>IFERROR(VLOOKUP($B373,'Fridge Collection'!B371:L1368, 10, FALSE), "")</f>
        <v/>
      </c>
      <c r="D373" s="1" t="str">
        <f>IFERROR(VLOOKUP($B373,' Fridge Tracking'!$A$3:$J$999, 2, FALSE), "")</f>
        <v/>
      </c>
      <c r="E373" s="1" t="str">
        <f>IFERROR(VLOOKUP($B373,' Fridge Tracking'!$A$3:$J$999, 3, FALSE), "")</f>
        <v/>
      </c>
      <c r="F373" s="1" t="str">
        <f>IFERROR(VLOOKUP($B373,' Fridge Tracking'!$A$3:$J$999, 4, FALSE), "")</f>
        <v/>
      </c>
      <c r="G373" s="1" t="str">
        <f>IFERROR(VLOOKUP($B373,' Fridge Tracking'!$A$3:$J$999, 5, FALSE), "")</f>
        <v/>
      </c>
      <c r="H373" s="13" t="str">
        <f>IFERROR(VLOOKUP($B373,' Fridge Tracking'!$A$3:$J$999, 8, FALSE), "")</f>
        <v/>
      </c>
      <c r="I373" s="56" t="str">
        <f t="shared" si="7"/>
        <v/>
      </c>
      <c r="J373" s="59"/>
      <c r="K373" s="57" t="str">
        <f>IFERROR(VLOOKUP($J373,'Router Collection'!B371:M1368, 10, FALSE), "")</f>
        <v/>
      </c>
      <c r="L373" s="57" t="str">
        <f>IFERROR(VLOOKUP($J373,'Router Tracking'!$A$3:$H$1000, 2, FALSE), "")</f>
        <v/>
      </c>
      <c r="M373" s="57" t="str">
        <f>IFERROR(VLOOKUP($J373,'Router Tracking'!$A$3:$H$1000, 3, FALSE), "")</f>
        <v/>
      </c>
      <c r="N373" s="58" t="str">
        <f>IFERROR(VLOOKUP($J373,'Router Tracking'!$A$3:$H$1000, 6, FALSE), "")</f>
        <v/>
      </c>
      <c r="Q373" s="13"/>
    </row>
    <row r="374" spans="1:17">
      <c r="A374" s="38" t="str">
        <f t="shared" si="6"/>
        <v/>
      </c>
      <c r="C374" s="1" t="str">
        <f>IFERROR(VLOOKUP($B374,'Fridge Collection'!B372:L1369, 10, FALSE), "")</f>
        <v/>
      </c>
      <c r="D374" s="1" t="str">
        <f>IFERROR(VLOOKUP($B374,' Fridge Tracking'!$A$3:$J$999, 2, FALSE), "")</f>
        <v/>
      </c>
      <c r="E374" s="1" t="str">
        <f>IFERROR(VLOOKUP($B374,' Fridge Tracking'!$A$3:$J$999, 3, FALSE), "")</f>
        <v/>
      </c>
      <c r="F374" s="1" t="str">
        <f>IFERROR(VLOOKUP($B374,' Fridge Tracking'!$A$3:$J$999, 4, FALSE), "")</f>
        <v/>
      </c>
      <c r="G374" s="1" t="str">
        <f>IFERROR(VLOOKUP($B374,' Fridge Tracking'!$A$3:$J$999, 5, FALSE), "")</f>
        <v/>
      </c>
      <c r="H374" s="13" t="str">
        <f>IFERROR(VLOOKUP($B374,' Fridge Tracking'!$A$3:$J$999, 8, FALSE), "")</f>
        <v/>
      </c>
      <c r="I374" s="56" t="str">
        <f t="shared" si="7"/>
        <v/>
      </c>
      <c r="J374" s="59"/>
      <c r="K374" s="57" t="str">
        <f>IFERROR(VLOOKUP($J374,'Router Collection'!B372:M1369, 10, FALSE), "")</f>
        <v/>
      </c>
      <c r="L374" s="57" t="str">
        <f>IFERROR(VLOOKUP($J374,'Router Tracking'!$A$3:$H$1000, 2, FALSE), "")</f>
        <v/>
      </c>
      <c r="M374" s="57" t="str">
        <f>IFERROR(VLOOKUP($J374,'Router Tracking'!$A$3:$H$1000, 3, FALSE), "")</f>
        <v/>
      </c>
      <c r="N374" s="58" t="str">
        <f>IFERROR(VLOOKUP($J374,'Router Tracking'!$A$3:$H$1000, 6, FALSE), "")</f>
        <v/>
      </c>
      <c r="Q374" s="13"/>
    </row>
    <row r="375" spans="1:17">
      <c r="A375" s="38" t="str">
        <f t="shared" si="6"/>
        <v/>
      </c>
      <c r="C375" s="1" t="str">
        <f>IFERROR(VLOOKUP($B375,'Fridge Collection'!B373:L1370, 10, FALSE), "")</f>
        <v/>
      </c>
      <c r="D375" s="1" t="str">
        <f>IFERROR(VLOOKUP($B375,' Fridge Tracking'!$A$3:$J$999, 2, FALSE), "")</f>
        <v/>
      </c>
      <c r="E375" s="1" t="str">
        <f>IFERROR(VLOOKUP($B375,' Fridge Tracking'!$A$3:$J$999, 3, FALSE), "")</f>
        <v/>
      </c>
      <c r="F375" s="1" t="str">
        <f>IFERROR(VLOOKUP($B375,' Fridge Tracking'!$A$3:$J$999, 4, FALSE), "")</f>
        <v/>
      </c>
      <c r="G375" s="1" t="str">
        <f>IFERROR(VLOOKUP($B375,' Fridge Tracking'!$A$3:$J$999, 5, FALSE), "")</f>
        <v/>
      </c>
      <c r="H375" s="13" t="str">
        <f>IFERROR(VLOOKUP($B375,' Fridge Tracking'!$A$3:$J$999, 8, FALSE), "")</f>
        <v/>
      </c>
      <c r="I375" s="56" t="str">
        <f t="shared" si="7"/>
        <v/>
      </c>
      <c r="J375" s="59"/>
      <c r="K375" s="57" t="str">
        <f>IFERROR(VLOOKUP($J375,'Router Collection'!B373:M1370, 10, FALSE), "")</f>
        <v/>
      </c>
      <c r="L375" s="57" t="str">
        <f>IFERROR(VLOOKUP($J375,'Router Tracking'!$A$3:$H$1000, 2, FALSE), "")</f>
        <v/>
      </c>
      <c r="M375" s="57" t="str">
        <f>IFERROR(VLOOKUP($J375,'Router Tracking'!$A$3:$H$1000, 3, FALSE), "")</f>
        <v/>
      </c>
      <c r="N375" s="58" t="str">
        <f>IFERROR(VLOOKUP($J375,'Router Tracking'!$A$3:$H$1000, 6, FALSE), "")</f>
        <v/>
      </c>
      <c r="Q375" s="13"/>
    </row>
    <row r="376" spans="1:17">
      <c r="A376" s="38" t="str">
        <f t="shared" si="6"/>
        <v/>
      </c>
      <c r="C376" s="1" t="str">
        <f>IFERROR(VLOOKUP($B376,'Fridge Collection'!B374:L1371, 10, FALSE), "")</f>
        <v/>
      </c>
      <c r="D376" s="1" t="str">
        <f>IFERROR(VLOOKUP($B376,' Fridge Tracking'!$A$3:$J$999, 2, FALSE), "")</f>
        <v/>
      </c>
      <c r="E376" s="1" t="str">
        <f>IFERROR(VLOOKUP($B376,' Fridge Tracking'!$A$3:$J$999, 3, FALSE), "")</f>
        <v/>
      </c>
      <c r="F376" s="1" t="str">
        <f>IFERROR(VLOOKUP($B376,' Fridge Tracking'!$A$3:$J$999, 4, FALSE), "")</f>
        <v/>
      </c>
      <c r="G376" s="1" t="str">
        <f>IFERROR(VLOOKUP($B376,' Fridge Tracking'!$A$3:$J$999, 5, FALSE), "")</f>
        <v/>
      </c>
      <c r="H376" s="13" t="str">
        <f>IFERROR(VLOOKUP($B376,' Fridge Tracking'!$A$3:$J$999, 8, FALSE), "")</f>
        <v/>
      </c>
      <c r="I376" s="56" t="str">
        <f t="shared" si="7"/>
        <v/>
      </c>
      <c r="J376" s="59"/>
      <c r="K376" s="57" t="str">
        <f>IFERROR(VLOOKUP($J376,'Router Collection'!B374:M1371, 10, FALSE), "")</f>
        <v/>
      </c>
      <c r="L376" s="57" t="str">
        <f>IFERROR(VLOOKUP($J376,'Router Tracking'!$A$3:$H$1000, 2, FALSE), "")</f>
        <v/>
      </c>
      <c r="M376" s="57" t="str">
        <f>IFERROR(VLOOKUP($J376,'Router Tracking'!$A$3:$H$1000, 3, FALSE), "")</f>
        <v/>
      </c>
      <c r="N376" s="58" t="str">
        <f>IFERROR(VLOOKUP($J376,'Router Tracking'!$A$3:$H$1000, 6, FALSE), "")</f>
        <v/>
      </c>
      <c r="Q376" s="13"/>
    </row>
    <row r="377" spans="1:17">
      <c r="A377" s="38" t="str">
        <f t="shared" si="6"/>
        <v/>
      </c>
      <c r="C377" s="1" t="str">
        <f>IFERROR(VLOOKUP($B377,'Fridge Collection'!B375:L1372, 10, FALSE), "")</f>
        <v/>
      </c>
      <c r="D377" s="1" t="str">
        <f>IFERROR(VLOOKUP($B377,' Fridge Tracking'!$A$3:$J$999, 2, FALSE), "")</f>
        <v/>
      </c>
      <c r="E377" s="1" t="str">
        <f>IFERROR(VLOOKUP($B377,' Fridge Tracking'!$A$3:$J$999, 3, FALSE), "")</f>
        <v/>
      </c>
      <c r="F377" s="1" t="str">
        <f>IFERROR(VLOOKUP($B377,' Fridge Tracking'!$A$3:$J$999, 4, FALSE), "")</f>
        <v/>
      </c>
      <c r="G377" s="1" t="str">
        <f>IFERROR(VLOOKUP($B377,' Fridge Tracking'!$A$3:$J$999, 5, FALSE), "")</f>
        <v/>
      </c>
      <c r="H377" s="13" t="str">
        <f>IFERROR(VLOOKUP($B377,' Fridge Tracking'!$A$3:$J$999, 8, FALSE), "")</f>
        <v/>
      </c>
      <c r="I377" s="56" t="str">
        <f t="shared" si="7"/>
        <v/>
      </c>
      <c r="J377" s="59"/>
      <c r="K377" s="57" t="str">
        <f>IFERROR(VLOOKUP($J377,'Router Collection'!B375:M1372, 10, FALSE), "")</f>
        <v/>
      </c>
      <c r="L377" s="57" t="str">
        <f>IFERROR(VLOOKUP($J377,'Router Tracking'!$A$3:$H$1000, 2, FALSE), "")</f>
        <v/>
      </c>
      <c r="M377" s="57" t="str">
        <f>IFERROR(VLOOKUP($J377,'Router Tracking'!$A$3:$H$1000, 3, FALSE), "")</f>
        <v/>
      </c>
      <c r="N377" s="58" t="str">
        <f>IFERROR(VLOOKUP($J377,'Router Tracking'!$A$3:$H$1000, 6, FALSE), "")</f>
        <v/>
      </c>
      <c r="Q377" s="13"/>
    </row>
    <row r="378" spans="1:17">
      <c r="A378" s="38" t="str">
        <f t="shared" si="6"/>
        <v/>
      </c>
      <c r="C378" s="1" t="str">
        <f>IFERROR(VLOOKUP($B378,'Fridge Collection'!B376:L1373, 10, FALSE), "")</f>
        <v/>
      </c>
      <c r="D378" s="1" t="str">
        <f>IFERROR(VLOOKUP($B378,' Fridge Tracking'!$A$3:$J$999, 2, FALSE), "")</f>
        <v/>
      </c>
      <c r="E378" s="1" t="str">
        <f>IFERROR(VLOOKUP($B378,' Fridge Tracking'!$A$3:$J$999, 3, FALSE), "")</f>
        <v/>
      </c>
      <c r="F378" s="1" t="str">
        <f>IFERROR(VLOOKUP($B378,' Fridge Tracking'!$A$3:$J$999, 4, FALSE), "")</f>
        <v/>
      </c>
      <c r="G378" s="1" t="str">
        <f>IFERROR(VLOOKUP($B378,' Fridge Tracking'!$A$3:$J$999, 5, FALSE), "")</f>
        <v/>
      </c>
      <c r="H378" s="13" t="str">
        <f>IFERROR(VLOOKUP($B378,' Fridge Tracking'!$A$3:$J$999, 8, FALSE), "")</f>
        <v/>
      </c>
      <c r="I378" s="56" t="str">
        <f t="shared" si="7"/>
        <v/>
      </c>
      <c r="J378" s="59"/>
      <c r="K378" s="57" t="str">
        <f>IFERROR(VLOOKUP($J378,'Router Collection'!B376:M1373, 10, FALSE), "")</f>
        <v/>
      </c>
      <c r="L378" s="57" t="str">
        <f>IFERROR(VLOOKUP($J378,'Router Tracking'!$A$3:$H$1000, 2, FALSE), "")</f>
        <v/>
      </c>
      <c r="M378" s="57" t="str">
        <f>IFERROR(VLOOKUP($J378,'Router Tracking'!$A$3:$H$1000, 3, FALSE), "")</f>
        <v/>
      </c>
      <c r="N378" s="58" t="str">
        <f>IFERROR(VLOOKUP($J378,'Router Tracking'!$A$3:$H$1000, 6, FALSE), "")</f>
        <v/>
      </c>
      <c r="Q378" s="13"/>
    </row>
    <row r="379" spans="1:17">
      <c r="A379" s="38" t="str">
        <f t="shared" si="6"/>
        <v/>
      </c>
      <c r="C379" s="1" t="str">
        <f>IFERROR(VLOOKUP($B379,'Fridge Collection'!B377:L1374, 10, FALSE), "")</f>
        <v/>
      </c>
      <c r="D379" s="1" t="str">
        <f>IFERROR(VLOOKUP($B379,' Fridge Tracking'!$A$3:$J$999, 2, FALSE), "")</f>
        <v/>
      </c>
      <c r="E379" s="1" t="str">
        <f>IFERROR(VLOOKUP($B379,' Fridge Tracking'!$A$3:$J$999, 3, FALSE), "")</f>
        <v/>
      </c>
      <c r="F379" s="1" t="str">
        <f>IFERROR(VLOOKUP($B379,' Fridge Tracking'!$A$3:$J$999, 4, FALSE), "")</f>
        <v/>
      </c>
      <c r="G379" s="1" t="str">
        <f>IFERROR(VLOOKUP($B379,' Fridge Tracking'!$A$3:$J$999, 5, FALSE), "")</f>
        <v/>
      </c>
      <c r="H379" s="13" t="str">
        <f>IFERROR(VLOOKUP($B379,' Fridge Tracking'!$A$3:$J$999, 8, FALSE), "")</f>
        <v/>
      </c>
      <c r="I379" s="56" t="str">
        <f t="shared" si="7"/>
        <v/>
      </c>
      <c r="J379" s="59"/>
      <c r="K379" s="57" t="str">
        <f>IFERROR(VLOOKUP($J379,'Router Collection'!B377:M1374, 10, FALSE), "")</f>
        <v/>
      </c>
      <c r="L379" s="57" t="str">
        <f>IFERROR(VLOOKUP($J379,'Router Tracking'!$A$3:$H$1000, 2, FALSE), "")</f>
        <v/>
      </c>
      <c r="M379" s="57" t="str">
        <f>IFERROR(VLOOKUP($J379,'Router Tracking'!$A$3:$H$1000, 3, FALSE), "")</f>
        <v/>
      </c>
      <c r="N379" s="58" t="str">
        <f>IFERROR(VLOOKUP($J379,'Router Tracking'!$A$3:$H$1000, 6, FALSE), "")</f>
        <v/>
      </c>
      <c r="Q379" s="13"/>
    </row>
    <row r="380" spans="1:17">
      <c r="A380" s="38" t="str">
        <f t="shared" si="6"/>
        <v/>
      </c>
      <c r="C380" s="1" t="str">
        <f>IFERROR(VLOOKUP($B380,'Fridge Collection'!B378:L1375, 10, FALSE), "")</f>
        <v/>
      </c>
      <c r="D380" s="1" t="str">
        <f>IFERROR(VLOOKUP($B380,' Fridge Tracking'!$A$3:$J$999, 2, FALSE), "")</f>
        <v/>
      </c>
      <c r="E380" s="1" t="str">
        <f>IFERROR(VLOOKUP($B380,' Fridge Tracking'!$A$3:$J$999, 3, FALSE), "")</f>
        <v/>
      </c>
      <c r="F380" s="1" t="str">
        <f>IFERROR(VLOOKUP($B380,' Fridge Tracking'!$A$3:$J$999, 4, FALSE), "")</f>
        <v/>
      </c>
      <c r="G380" s="1" t="str">
        <f>IFERROR(VLOOKUP($B380,' Fridge Tracking'!$A$3:$J$999, 5, FALSE), "")</f>
        <v/>
      </c>
      <c r="H380" s="13" t="str">
        <f>IFERROR(VLOOKUP($B380,' Fridge Tracking'!$A$3:$J$999, 8, FALSE), "")</f>
        <v/>
      </c>
      <c r="I380" s="56" t="str">
        <f t="shared" si="7"/>
        <v/>
      </c>
      <c r="J380" s="59"/>
      <c r="K380" s="57" t="str">
        <f>IFERROR(VLOOKUP($J380,'Router Collection'!B378:M1375, 10, FALSE), "")</f>
        <v/>
      </c>
      <c r="L380" s="57" t="str">
        <f>IFERROR(VLOOKUP($J380,'Router Tracking'!$A$3:$H$1000, 2, FALSE), "")</f>
        <v/>
      </c>
      <c r="M380" s="57" t="str">
        <f>IFERROR(VLOOKUP($J380,'Router Tracking'!$A$3:$H$1000, 3, FALSE), "")</f>
        <v/>
      </c>
      <c r="N380" s="58" t="str">
        <f>IFERROR(VLOOKUP($J380,'Router Tracking'!$A$3:$H$1000, 6, FALSE), "")</f>
        <v/>
      </c>
      <c r="Q380" s="13"/>
    </row>
    <row r="381" spans="1:17">
      <c r="A381" s="38" t="str">
        <f t="shared" si="6"/>
        <v/>
      </c>
      <c r="C381" s="1" t="str">
        <f>IFERROR(VLOOKUP($B381,'Fridge Collection'!B379:L1376, 10, FALSE), "")</f>
        <v/>
      </c>
      <c r="D381" s="1" t="str">
        <f>IFERROR(VLOOKUP($B381,' Fridge Tracking'!$A$3:$J$999, 2, FALSE), "")</f>
        <v/>
      </c>
      <c r="E381" s="1" t="str">
        <f>IFERROR(VLOOKUP($B381,' Fridge Tracking'!$A$3:$J$999, 3, FALSE), "")</f>
        <v/>
      </c>
      <c r="F381" s="1" t="str">
        <f>IFERROR(VLOOKUP($B381,' Fridge Tracking'!$A$3:$J$999, 4, FALSE), "")</f>
        <v/>
      </c>
      <c r="G381" s="1" t="str">
        <f>IFERROR(VLOOKUP($B381,' Fridge Tracking'!$A$3:$J$999, 5, FALSE), "")</f>
        <v/>
      </c>
      <c r="H381" s="13" t="str">
        <f>IFERROR(VLOOKUP($B381,' Fridge Tracking'!$A$3:$J$999, 8, FALSE), "")</f>
        <v/>
      </c>
      <c r="I381" s="56" t="str">
        <f t="shared" si="7"/>
        <v/>
      </c>
      <c r="J381" s="59"/>
      <c r="K381" s="57" t="str">
        <f>IFERROR(VLOOKUP($J381,'Router Collection'!B379:M1376, 10, FALSE), "")</f>
        <v/>
      </c>
      <c r="L381" s="57" t="str">
        <f>IFERROR(VLOOKUP($J381,'Router Tracking'!$A$3:$H$1000, 2, FALSE), "")</f>
        <v/>
      </c>
      <c r="M381" s="57" t="str">
        <f>IFERROR(VLOOKUP($J381,'Router Tracking'!$A$3:$H$1000, 3, FALSE), "")</f>
        <v/>
      </c>
      <c r="N381" s="58" t="str">
        <f>IFERROR(VLOOKUP($J381,'Router Tracking'!$A$3:$H$1000, 6, FALSE), "")</f>
        <v/>
      </c>
      <c r="Q381" s="13"/>
    </row>
    <row r="382" spans="1:17">
      <c r="A382" s="38" t="str">
        <f t="shared" si="6"/>
        <v/>
      </c>
      <c r="C382" s="1" t="str">
        <f>IFERROR(VLOOKUP($B382,'Fridge Collection'!B380:L1377, 10, FALSE), "")</f>
        <v/>
      </c>
      <c r="D382" s="1" t="str">
        <f>IFERROR(VLOOKUP($B382,' Fridge Tracking'!$A$3:$J$999, 2, FALSE), "")</f>
        <v/>
      </c>
      <c r="E382" s="1" t="str">
        <f>IFERROR(VLOOKUP($B382,' Fridge Tracking'!$A$3:$J$999, 3, FALSE), "")</f>
        <v/>
      </c>
      <c r="F382" s="1" t="str">
        <f>IFERROR(VLOOKUP($B382,' Fridge Tracking'!$A$3:$J$999, 4, FALSE), "")</f>
        <v/>
      </c>
      <c r="G382" s="1" t="str">
        <f>IFERROR(VLOOKUP($B382,' Fridge Tracking'!$A$3:$J$999, 5, FALSE), "")</f>
        <v/>
      </c>
      <c r="H382" s="13" t="str">
        <f>IFERROR(VLOOKUP($B382,' Fridge Tracking'!$A$3:$J$999, 8, FALSE), "")</f>
        <v/>
      </c>
      <c r="I382" s="56" t="str">
        <f t="shared" si="7"/>
        <v/>
      </c>
      <c r="J382" s="59"/>
      <c r="K382" s="57" t="str">
        <f>IFERROR(VLOOKUP($J382,'Router Collection'!B380:M1377, 10, FALSE), "")</f>
        <v/>
      </c>
      <c r="L382" s="57" t="str">
        <f>IFERROR(VLOOKUP($J382,'Router Tracking'!$A$3:$H$1000, 2, FALSE), "")</f>
        <v/>
      </c>
      <c r="M382" s="57" t="str">
        <f>IFERROR(VLOOKUP($J382,'Router Tracking'!$A$3:$H$1000, 3, FALSE), "")</f>
        <v/>
      </c>
      <c r="N382" s="58" t="str">
        <f>IFERROR(VLOOKUP($J382,'Router Tracking'!$A$3:$H$1000, 6, FALSE), "")</f>
        <v/>
      </c>
      <c r="Q382" s="13"/>
    </row>
    <row r="383" spans="1:17">
      <c r="A383" s="38" t="str">
        <f t="shared" si="6"/>
        <v/>
      </c>
      <c r="C383" s="1" t="str">
        <f>IFERROR(VLOOKUP($B383,'Fridge Collection'!B381:L1378, 10, FALSE), "")</f>
        <v/>
      </c>
      <c r="D383" s="1" t="str">
        <f>IFERROR(VLOOKUP($B383,' Fridge Tracking'!$A$3:$J$999, 2, FALSE), "")</f>
        <v/>
      </c>
      <c r="E383" s="1" t="str">
        <f>IFERROR(VLOOKUP($B383,' Fridge Tracking'!$A$3:$J$999, 3, FALSE), "")</f>
        <v/>
      </c>
      <c r="F383" s="1" t="str">
        <f>IFERROR(VLOOKUP($B383,' Fridge Tracking'!$A$3:$J$999, 4, FALSE), "")</f>
        <v/>
      </c>
      <c r="G383" s="1" t="str">
        <f>IFERROR(VLOOKUP($B383,' Fridge Tracking'!$A$3:$J$999, 5, FALSE), "")</f>
        <v/>
      </c>
      <c r="H383" s="13" t="str">
        <f>IFERROR(VLOOKUP($B383,' Fridge Tracking'!$A$3:$J$999, 8, FALSE), "")</f>
        <v/>
      </c>
      <c r="I383" s="56" t="str">
        <f t="shared" si="7"/>
        <v/>
      </c>
      <c r="J383" s="59"/>
      <c r="K383" s="57" t="str">
        <f>IFERROR(VLOOKUP($J383,'Router Collection'!B381:M1378, 10, FALSE), "")</f>
        <v/>
      </c>
      <c r="L383" s="57" t="str">
        <f>IFERROR(VLOOKUP($J383,'Router Tracking'!$A$3:$H$1000, 2, FALSE), "")</f>
        <v/>
      </c>
      <c r="M383" s="57" t="str">
        <f>IFERROR(VLOOKUP($J383,'Router Tracking'!$A$3:$H$1000, 3, FALSE), "")</f>
        <v/>
      </c>
      <c r="N383" s="58" t="str">
        <f>IFERROR(VLOOKUP($J383,'Router Tracking'!$A$3:$H$1000, 6, FALSE), "")</f>
        <v/>
      </c>
      <c r="Q383" s="13"/>
    </row>
    <row r="384" spans="1:17">
      <c r="A384" s="38" t="str">
        <f t="shared" si="6"/>
        <v/>
      </c>
      <c r="C384" s="1" t="str">
        <f>IFERROR(VLOOKUP($B384,'Fridge Collection'!B382:L1379, 10, FALSE), "")</f>
        <v/>
      </c>
      <c r="D384" s="1" t="str">
        <f>IFERROR(VLOOKUP($B384,' Fridge Tracking'!$A$3:$J$999, 2, FALSE), "")</f>
        <v/>
      </c>
      <c r="E384" s="1" t="str">
        <f>IFERROR(VLOOKUP($B384,' Fridge Tracking'!$A$3:$J$999, 3, FALSE), "")</f>
        <v/>
      </c>
      <c r="F384" s="1" t="str">
        <f>IFERROR(VLOOKUP($B384,' Fridge Tracking'!$A$3:$J$999, 4, FALSE), "")</f>
        <v/>
      </c>
      <c r="G384" s="1" t="str">
        <f>IFERROR(VLOOKUP($B384,' Fridge Tracking'!$A$3:$J$999, 5, FALSE), "")</f>
        <v/>
      </c>
      <c r="H384" s="13" t="str">
        <f>IFERROR(VLOOKUP($B384,' Fridge Tracking'!$A$3:$J$999, 8, FALSE), "")</f>
        <v/>
      </c>
      <c r="I384" s="56" t="str">
        <f t="shared" si="7"/>
        <v/>
      </c>
      <c r="J384" s="59"/>
      <c r="K384" s="57" t="str">
        <f>IFERROR(VLOOKUP($J384,'Router Collection'!B382:M1379, 10, FALSE), "")</f>
        <v/>
      </c>
      <c r="L384" s="57" t="str">
        <f>IFERROR(VLOOKUP($J384,'Router Tracking'!$A$3:$H$1000, 2, FALSE), "")</f>
        <v/>
      </c>
      <c r="M384" s="57" t="str">
        <f>IFERROR(VLOOKUP($J384,'Router Tracking'!$A$3:$H$1000, 3, FALSE), "")</f>
        <v/>
      </c>
      <c r="N384" s="58" t="str">
        <f>IFERROR(VLOOKUP($J384,'Router Tracking'!$A$3:$H$1000, 6, FALSE), "")</f>
        <v/>
      </c>
      <c r="Q384" s="13"/>
    </row>
    <row r="385" spans="1:17">
      <c r="A385" s="38" t="str">
        <f t="shared" si="6"/>
        <v/>
      </c>
      <c r="C385" s="1" t="str">
        <f>IFERROR(VLOOKUP($B385,'Fridge Collection'!B383:L1380, 10, FALSE), "")</f>
        <v/>
      </c>
      <c r="D385" s="1" t="str">
        <f>IFERROR(VLOOKUP($B385,' Fridge Tracking'!$A$3:$J$999, 2, FALSE), "")</f>
        <v/>
      </c>
      <c r="E385" s="1" t="str">
        <f>IFERROR(VLOOKUP($B385,' Fridge Tracking'!$A$3:$J$999, 3, FALSE), "")</f>
        <v/>
      </c>
      <c r="F385" s="1" t="str">
        <f>IFERROR(VLOOKUP($B385,' Fridge Tracking'!$A$3:$J$999, 4, FALSE), "")</f>
        <v/>
      </c>
      <c r="G385" s="1" t="str">
        <f>IFERROR(VLOOKUP($B385,' Fridge Tracking'!$A$3:$J$999, 5, FALSE), "")</f>
        <v/>
      </c>
      <c r="H385" s="13" t="str">
        <f>IFERROR(VLOOKUP($B385,' Fridge Tracking'!$A$3:$J$999, 8, FALSE), "")</f>
        <v/>
      </c>
      <c r="I385" s="56" t="str">
        <f t="shared" si="7"/>
        <v/>
      </c>
      <c r="J385" s="59"/>
      <c r="K385" s="57" t="str">
        <f>IFERROR(VLOOKUP($J385,'Router Collection'!B383:M1380, 10, FALSE), "")</f>
        <v/>
      </c>
      <c r="L385" s="57" t="str">
        <f>IFERROR(VLOOKUP($J385,'Router Tracking'!$A$3:$H$1000, 2, FALSE), "")</f>
        <v/>
      </c>
      <c r="M385" s="57" t="str">
        <f>IFERROR(VLOOKUP($J385,'Router Tracking'!$A$3:$H$1000, 3, FALSE), "")</f>
        <v/>
      </c>
      <c r="N385" s="58" t="str">
        <f>IFERROR(VLOOKUP($J385,'Router Tracking'!$A$3:$H$1000, 6, FALSE), "")</f>
        <v/>
      </c>
      <c r="Q385" s="13"/>
    </row>
    <row r="386" spans="1:17">
      <c r="A386" s="38" t="str">
        <f t="shared" si="6"/>
        <v/>
      </c>
      <c r="C386" s="1" t="str">
        <f>IFERROR(VLOOKUP($B386,'Fridge Collection'!B384:L1381, 10, FALSE), "")</f>
        <v/>
      </c>
      <c r="D386" s="1" t="str">
        <f>IFERROR(VLOOKUP($B386,' Fridge Tracking'!$A$3:$J$999, 2, FALSE), "")</f>
        <v/>
      </c>
      <c r="E386" s="1" t="str">
        <f>IFERROR(VLOOKUP($B386,' Fridge Tracking'!$A$3:$J$999, 3, FALSE), "")</f>
        <v/>
      </c>
      <c r="F386" s="1" t="str">
        <f>IFERROR(VLOOKUP($B386,' Fridge Tracking'!$A$3:$J$999, 4, FALSE), "")</f>
        <v/>
      </c>
      <c r="G386" s="1" t="str">
        <f>IFERROR(VLOOKUP($B386,' Fridge Tracking'!$A$3:$J$999, 5, FALSE), "")</f>
        <v/>
      </c>
      <c r="H386" s="13" t="str">
        <f>IFERROR(VLOOKUP($B386,' Fridge Tracking'!$A$3:$J$999, 8, FALSE), "")</f>
        <v/>
      </c>
      <c r="I386" s="56" t="str">
        <f t="shared" si="7"/>
        <v/>
      </c>
      <c r="J386" s="59"/>
      <c r="K386" s="57" t="str">
        <f>IFERROR(VLOOKUP($J386,'Router Collection'!B384:M1381, 10, FALSE), "")</f>
        <v/>
      </c>
      <c r="L386" s="57" t="str">
        <f>IFERROR(VLOOKUP($J386,'Router Tracking'!$A$3:$H$1000, 2, FALSE), "")</f>
        <v/>
      </c>
      <c r="M386" s="57" t="str">
        <f>IFERROR(VLOOKUP($J386,'Router Tracking'!$A$3:$H$1000, 3, FALSE), "")</f>
        <v/>
      </c>
      <c r="N386" s="58" t="str">
        <f>IFERROR(VLOOKUP($J386,'Router Tracking'!$A$3:$H$1000, 6, FALSE), "")</f>
        <v/>
      </c>
      <c r="Q386" s="13"/>
    </row>
    <row r="387" spans="1:17">
      <c r="A387" s="38" t="str">
        <f t="shared" si="6"/>
        <v/>
      </c>
      <c r="C387" s="1" t="str">
        <f>IFERROR(VLOOKUP($B387,'Fridge Collection'!B385:L1382, 10, FALSE), "")</f>
        <v/>
      </c>
      <c r="D387" s="1" t="str">
        <f>IFERROR(VLOOKUP($B387,' Fridge Tracking'!$A$3:$J$999, 2, FALSE), "")</f>
        <v/>
      </c>
      <c r="E387" s="1" t="str">
        <f>IFERROR(VLOOKUP($B387,' Fridge Tracking'!$A$3:$J$999, 3, FALSE), "")</f>
        <v/>
      </c>
      <c r="F387" s="1" t="str">
        <f>IFERROR(VLOOKUP($B387,' Fridge Tracking'!$A$3:$J$999, 4, FALSE), "")</f>
        <v/>
      </c>
      <c r="G387" s="1" t="str">
        <f>IFERROR(VLOOKUP($B387,' Fridge Tracking'!$A$3:$J$999, 5, FALSE), "")</f>
        <v/>
      </c>
      <c r="H387" s="13" t="str">
        <f>IFERROR(VLOOKUP($B387,' Fridge Tracking'!$A$3:$J$999, 8, FALSE), "")</f>
        <v/>
      </c>
      <c r="I387" s="56" t="str">
        <f t="shared" si="7"/>
        <v/>
      </c>
      <c r="J387" s="59"/>
      <c r="K387" s="57" t="str">
        <f>IFERROR(VLOOKUP($J387,'Router Collection'!B385:M1382, 10, FALSE), "")</f>
        <v/>
      </c>
      <c r="L387" s="57" t="str">
        <f>IFERROR(VLOOKUP($J387,'Router Tracking'!$A$3:$H$1000, 2, FALSE), "")</f>
        <v/>
      </c>
      <c r="M387" s="57" t="str">
        <f>IFERROR(VLOOKUP($J387,'Router Tracking'!$A$3:$H$1000, 3, FALSE), "")</f>
        <v/>
      </c>
      <c r="N387" s="58" t="str">
        <f>IFERROR(VLOOKUP($J387,'Router Tracking'!$A$3:$H$1000, 6, FALSE), "")</f>
        <v/>
      </c>
      <c r="Q387" s="13"/>
    </row>
    <row r="388" spans="1:17">
      <c r="A388" s="38" t="str">
        <f t="shared" si="6"/>
        <v/>
      </c>
      <c r="C388" s="1" t="str">
        <f>IFERROR(VLOOKUP($B388,'Fridge Collection'!B386:L1383, 10, FALSE), "")</f>
        <v/>
      </c>
      <c r="D388" s="1" t="str">
        <f>IFERROR(VLOOKUP($B388,' Fridge Tracking'!$A$3:$J$999, 2, FALSE), "")</f>
        <v/>
      </c>
      <c r="E388" s="1" t="str">
        <f>IFERROR(VLOOKUP($B388,' Fridge Tracking'!$A$3:$J$999, 3, FALSE), "")</f>
        <v/>
      </c>
      <c r="F388" s="1" t="str">
        <f>IFERROR(VLOOKUP($B388,' Fridge Tracking'!$A$3:$J$999, 4, FALSE), "")</f>
        <v/>
      </c>
      <c r="G388" s="1" t="str">
        <f>IFERROR(VLOOKUP($B388,' Fridge Tracking'!$A$3:$J$999, 5, FALSE), "")</f>
        <v/>
      </c>
      <c r="H388" s="13" t="str">
        <f>IFERROR(VLOOKUP($B388,' Fridge Tracking'!$A$3:$J$999, 8, FALSE), "")</f>
        <v/>
      </c>
      <c r="I388" s="56" t="str">
        <f t="shared" si="7"/>
        <v/>
      </c>
      <c r="J388" s="59"/>
      <c r="K388" s="57" t="str">
        <f>IFERROR(VLOOKUP($J388,'Router Collection'!B386:M1383, 10, FALSE), "")</f>
        <v/>
      </c>
      <c r="L388" s="57" t="str">
        <f>IFERROR(VLOOKUP($J388,'Router Tracking'!$A$3:$H$1000, 2, FALSE), "")</f>
        <v/>
      </c>
      <c r="M388" s="57" t="str">
        <f>IFERROR(VLOOKUP($J388,'Router Tracking'!$A$3:$H$1000, 3, FALSE), "")</f>
        <v/>
      </c>
      <c r="N388" s="58" t="str">
        <f>IFERROR(VLOOKUP($J388,'Router Tracking'!$A$3:$H$1000, 6, FALSE), "")</f>
        <v/>
      </c>
      <c r="Q388" s="13"/>
    </row>
    <row r="389" spans="1:17">
      <c r="A389" s="38" t="str">
        <f t="shared" si="6"/>
        <v/>
      </c>
      <c r="C389" s="1" t="str">
        <f>IFERROR(VLOOKUP($B389,'Fridge Collection'!B387:L1384, 10, FALSE), "")</f>
        <v/>
      </c>
      <c r="D389" s="1" t="str">
        <f>IFERROR(VLOOKUP($B389,' Fridge Tracking'!$A$3:$J$999, 2, FALSE), "")</f>
        <v/>
      </c>
      <c r="E389" s="1" t="str">
        <f>IFERROR(VLOOKUP($B389,' Fridge Tracking'!$A$3:$J$999, 3, FALSE), "")</f>
        <v/>
      </c>
      <c r="F389" s="1" t="str">
        <f>IFERROR(VLOOKUP($B389,' Fridge Tracking'!$A$3:$J$999, 4, FALSE), "")</f>
        <v/>
      </c>
      <c r="G389" s="1" t="str">
        <f>IFERROR(VLOOKUP($B389,' Fridge Tracking'!$A$3:$J$999, 5, FALSE), "")</f>
        <v/>
      </c>
      <c r="H389" s="13" t="str">
        <f>IFERROR(VLOOKUP($B389,' Fridge Tracking'!$A$3:$J$999, 8, FALSE), "")</f>
        <v/>
      </c>
      <c r="I389" s="56" t="str">
        <f t="shared" si="7"/>
        <v/>
      </c>
      <c r="J389" s="59"/>
      <c r="K389" s="57" t="str">
        <f>IFERROR(VLOOKUP($J389,'Router Collection'!B387:M1384, 10, FALSE), "")</f>
        <v/>
      </c>
      <c r="L389" s="57" t="str">
        <f>IFERROR(VLOOKUP($J389,'Router Tracking'!$A$3:$H$1000, 2, FALSE), "")</f>
        <v/>
      </c>
      <c r="M389" s="57" t="str">
        <f>IFERROR(VLOOKUP($J389,'Router Tracking'!$A$3:$H$1000, 3, FALSE), "")</f>
        <v/>
      </c>
      <c r="N389" s="58" t="str">
        <f>IFERROR(VLOOKUP($J389,'Router Tracking'!$A$3:$H$1000, 6, FALSE), "")</f>
        <v/>
      </c>
      <c r="Q389" s="13"/>
    </row>
    <row r="390" spans="1:17">
      <c r="A390" s="38" t="str">
        <f t="shared" si="6"/>
        <v/>
      </c>
      <c r="C390" s="1" t="str">
        <f>IFERROR(VLOOKUP($B390,'Fridge Collection'!B388:L1385, 10, FALSE), "")</f>
        <v/>
      </c>
      <c r="D390" s="1" t="str">
        <f>IFERROR(VLOOKUP($B390,' Fridge Tracking'!$A$3:$J$999, 2, FALSE), "")</f>
        <v/>
      </c>
      <c r="E390" s="1" t="str">
        <f>IFERROR(VLOOKUP($B390,' Fridge Tracking'!$A$3:$J$999, 3, FALSE), "")</f>
        <v/>
      </c>
      <c r="F390" s="1" t="str">
        <f>IFERROR(VLOOKUP($B390,' Fridge Tracking'!$A$3:$J$999, 4, FALSE), "")</f>
        <v/>
      </c>
      <c r="G390" s="1" t="str">
        <f>IFERROR(VLOOKUP($B390,' Fridge Tracking'!$A$3:$J$999, 5, FALSE), "")</f>
        <v/>
      </c>
      <c r="H390" s="13" t="str">
        <f>IFERROR(VLOOKUP($B390,' Fridge Tracking'!$A$3:$J$999, 8, FALSE), "")</f>
        <v/>
      </c>
      <c r="I390" s="56" t="str">
        <f t="shared" si="7"/>
        <v/>
      </c>
      <c r="J390" s="59"/>
      <c r="K390" s="57" t="str">
        <f>IFERROR(VLOOKUP($J390,'Router Collection'!B388:M1385, 10, FALSE), "")</f>
        <v/>
      </c>
      <c r="L390" s="57" t="str">
        <f>IFERROR(VLOOKUP($J390,'Router Tracking'!$A$3:$H$1000, 2, FALSE), "")</f>
        <v/>
      </c>
      <c r="M390" s="57" t="str">
        <f>IFERROR(VLOOKUP($J390,'Router Tracking'!$A$3:$H$1000, 3, FALSE), "")</f>
        <v/>
      </c>
      <c r="N390" s="58" t="str">
        <f>IFERROR(VLOOKUP($J390,'Router Tracking'!$A$3:$H$1000, 6, FALSE), "")</f>
        <v/>
      </c>
      <c r="Q390" s="13"/>
    </row>
    <row r="391" spans="1:17">
      <c r="A391" s="38" t="str">
        <f t="shared" si="6"/>
        <v/>
      </c>
      <c r="C391" s="1" t="str">
        <f>IFERROR(VLOOKUP($B391,'Fridge Collection'!B389:L1386, 10, FALSE), "")</f>
        <v/>
      </c>
      <c r="D391" s="1" t="str">
        <f>IFERROR(VLOOKUP($B391,' Fridge Tracking'!$A$3:$J$999, 2, FALSE), "")</f>
        <v/>
      </c>
      <c r="E391" s="1" t="str">
        <f>IFERROR(VLOOKUP($B391,' Fridge Tracking'!$A$3:$J$999, 3, FALSE), "")</f>
        <v/>
      </c>
      <c r="F391" s="1" t="str">
        <f>IFERROR(VLOOKUP($B391,' Fridge Tracking'!$A$3:$J$999, 4, FALSE), "")</f>
        <v/>
      </c>
      <c r="G391" s="1" t="str">
        <f>IFERROR(VLOOKUP($B391,' Fridge Tracking'!$A$3:$J$999, 5, FALSE), "")</f>
        <v/>
      </c>
      <c r="H391" s="13" t="str">
        <f>IFERROR(VLOOKUP($B391,' Fridge Tracking'!$A$3:$J$999, 8, FALSE), "")</f>
        <v/>
      </c>
      <c r="I391" s="56" t="str">
        <f t="shared" si="7"/>
        <v/>
      </c>
      <c r="J391" s="59"/>
      <c r="K391" s="57" t="str">
        <f>IFERROR(VLOOKUP($J391,'Router Collection'!B389:M1386, 10, FALSE), "")</f>
        <v/>
      </c>
      <c r="L391" s="57" t="str">
        <f>IFERROR(VLOOKUP($J391,'Router Tracking'!$A$3:$H$1000, 2, FALSE), "")</f>
        <v/>
      </c>
      <c r="M391" s="57" t="str">
        <f>IFERROR(VLOOKUP($J391,'Router Tracking'!$A$3:$H$1000, 3, FALSE), "")</f>
        <v/>
      </c>
      <c r="N391" s="58" t="str">
        <f>IFERROR(VLOOKUP($J391,'Router Tracking'!$A$3:$H$1000, 6, FALSE), "")</f>
        <v/>
      </c>
      <c r="Q391" s="13"/>
    </row>
    <row r="392" spans="1:17">
      <c r="A392" s="38" t="str">
        <f t="shared" si="6"/>
        <v/>
      </c>
      <c r="C392" s="1" t="str">
        <f>IFERROR(VLOOKUP($B392,'Fridge Collection'!B390:L1387, 10, FALSE), "")</f>
        <v/>
      </c>
      <c r="D392" s="1" t="str">
        <f>IFERROR(VLOOKUP($B392,' Fridge Tracking'!$A$3:$J$999, 2, FALSE), "")</f>
        <v/>
      </c>
      <c r="E392" s="1" t="str">
        <f>IFERROR(VLOOKUP($B392,' Fridge Tracking'!$A$3:$J$999, 3, FALSE), "")</f>
        <v/>
      </c>
      <c r="F392" s="1" t="str">
        <f>IFERROR(VLOOKUP($B392,' Fridge Tracking'!$A$3:$J$999, 4, FALSE), "")</f>
        <v/>
      </c>
      <c r="G392" s="1" t="str">
        <f>IFERROR(VLOOKUP($B392,' Fridge Tracking'!$A$3:$J$999, 5, FALSE), "")</f>
        <v/>
      </c>
      <c r="H392" s="13" t="str">
        <f>IFERROR(VLOOKUP($B392,' Fridge Tracking'!$A$3:$J$999, 8, FALSE), "")</f>
        <v/>
      </c>
      <c r="I392" s="56" t="str">
        <f t="shared" si="7"/>
        <v/>
      </c>
      <c r="J392" s="59"/>
      <c r="K392" s="57" t="str">
        <f>IFERROR(VLOOKUP($J392,'Router Collection'!B390:M1387, 10, FALSE), "")</f>
        <v/>
      </c>
      <c r="L392" s="57" t="str">
        <f>IFERROR(VLOOKUP($J392,'Router Tracking'!$A$3:$H$1000, 2, FALSE), "")</f>
        <v/>
      </c>
      <c r="M392" s="57" t="str">
        <f>IFERROR(VLOOKUP($J392,'Router Tracking'!$A$3:$H$1000, 3, FALSE), "")</f>
        <v/>
      </c>
      <c r="N392" s="58" t="str">
        <f>IFERROR(VLOOKUP($J392,'Router Tracking'!$A$3:$H$1000, 6, FALSE), "")</f>
        <v/>
      </c>
      <c r="Q392" s="13"/>
    </row>
    <row r="393" spans="1:17">
      <c r="A393" s="38" t="str">
        <f t="shared" si="6"/>
        <v/>
      </c>
      <c r="C393" s="1" t="str">
        <f>IFERROR(VLOOKUP($B393,'Fridge Collection'!B391:L1388, 10, FALSE), "")</f>
        <v/>
      </c>
      <c r="D393" s="1" t="str">
        <f>IFERROR(VLOOKUP($B393,' Fridge Tracking'!$A$3:$J$999, 2, FALSE), "")</f>
        <v/>
      </c>
      <c r="E393" s="1" t="str">
        <f>IFERROR(VLOOKUP($B393,' Fridge Tracking'!$A$3:$J$999, 3, FALSE), "")</f>
        <v/>
      </c>
      <c r="F393" s="1" t="str">
        <f>IFERROR(VLOOKUP($B393,' Fridge Tracking'!$A$3:$J$999, 4, FALSE), "")</f>
        <v/>
      </c>
      <c r="G393" s="1" t="str">
        <f>IFERROR(VLOOKUP($B393,' Fridge Tracking'!$A$3:$J$999, 5, FALSE), "")</f>
        <v/>
      </c>
      <c r="H393" s="13" t="str">
        <f>IFERROR(VLOOKUP($B393,' Fridge Tracking'!$A$3:$J$999, 8, FALSE), "")</f>
        <v/>
      </c>
      <c r="I393" s="56" t="str">
        <f t="shared" si="7"/>
        <v/>
      </c>
      <c r="J393" s="59"/>
      <c r="K393" s="57" t="str">
        <f>IFERROR(VLOOKUP($J393,'Router Collection'!B391:M1388, 10, FALSE), "")</f>
        <v/>
      </c>
      <c r="L393" s="57" t="str">
        <f>IFERROR(VLOOKUP($J393,'Router Tracking'!$A$3:$H$1000, 2, FALSE), "")</f>
        <v/>
      </c>
      <c r="M393" s="57" t="str">
        <f>IFERROR(VLOOKUP($J393,'Router Tracking'!$A$3:$H$1000, 3, FALSE), "")</f>
        <v/>
      </c>
      <c r="N393" s="58" t="str">
        <f>IFERROR(VLOOKUP($J393,'Router Tracking'!$A$3:$H$1000, 6, FALSE), "")</f>
        <v/>
      </c>
      <c r="Q393" s="13"/>
    </row>
    <row r="394" spans="1:17">
      <c r="A394" s="38" t="str">
        <f t="shared" si="6"/>
        <v/>
      </c>
      <c r="C394" s="1" t="str">
        <f>IFERROR(VLOOKUP($B394,'Fridge Collection'!B392:L1389, 10, FALSE), "")</f>
        <v/>
      </c>
      <c r="D394" s="1" t="str">
        <f>IFERROR(VLOOKUP($B394,' Fridge Tracking'!$A$3:$J$999, 2, FALSE), "")</f>
        <v/>
      </c>
      <c r="E394" s="1" t="str">
        <f>IFERROR(VLOOKUP($B394,' Fridge Tracking'!$A$3:$J$999, 3, FALSE), "")</f>
        <v/>
      </c>
      <c r="F394" s="1" t="str">
        <f>IFERROR(VLOOKUP($B394,' Fridge Tracking'!$A$3:$J$999, 4, FALSE), "")</f>
        <v/>
      </c>
      <c r="G394" s="1" t="str">
        <f>IFERROR(VLOOKUP($B394,' Fridge Tracking'!$A$3:$J$999, 5, FALSE), "")</f>
        <v/>
      </c>
      <c r="H394" s="13" t="str">
        <f>IFERROR(VLOOKUP($B394,' Fridge Tracking'!$A$3:$J$999, 8, FALSE), "")</f>
        <v/>
      </c>
      <c r="I394" s="56" t="str">
        <f t="shared" si="7"/>
        <v/>
      </c>
      <c r="J394" s="59"/>
      <c r="K394" s="57" t="str">
        <f>IFERROR(VLOOKUP($J394,'Router Collection'!B392:M1389, 10, FALSE), "")</f>
        <v/>
      </c>
      <c r="L394" s="57" t="str">
        <f>IFERROR(VLOOKUP($J394,'Router Tracking'!$A$3:$H$1000, 2, FALSE), "")</f>
        <v/>
      </c>
      <c r="M394" s="57" t="str">
        <f>IFERROR(VLOOKUP($J394,'Router Tracking'!$A$3:$H$1000, 3, FALSE), "")</f>
        <v/>
      </c>
      <c r="N394" s="58" t="str">
        <f>IFERROR(VLOOKUP($J394,'Router Tracking'!$A$3:$H$1000, 6, FALSE), "")</f>
        <v/>
      </c>
      <c r="Q394" s="13"/>
    </row>
    <row r="395" spans="1:17">
      <c r="A395" s="38" t="str">
        <f t="shared" si="6"/>
        <v/>
      </c>
      <c r="C395" s="1" t="str">
        <f>IFERROR(VLOOKUP($B395,'Fridge Collection'!B393:L1390, 10, FALSE), "")</f>
        <v/>
      </c>
      <c r="D395" s="1" t="str">
        <f>IFERROR(VLOOKUP($B395,' Fridge Tracking'!$A$3:$J$999, 2, FALSE), "")</f>
        <v/>
      </c>
      <c r="E395" s="1" t="str">
        <f>IFERROR(VLOOKUP($B395,' Fridge Tracking'!$A$3:$J$999, 3, FALSE), "")</f>
        <v/>
      </c>
      <c r="F395" s="1" t="str">
        <f>IFERROR(VLOOKUP($B395,' Fridge Tracking'!$A$3:$J$999, 4, FALSE), "")</f>
        <v/>
      </c>
      <c r="G395" s="1" t="str">
        <f>IFERROR(VLOOKUP($B395,' Fridge Tracking'!$A$3:$J$999, 5, FALSE), "")</f>
        <v/>
      </c>
      <c r="H395" s="13" t="str">
        <f>IFERROR(VLOOKUP($B395,' Fridge Tracking'!$A$3:$J$999, 8, FALSE), "")</f>
        <v/>
      </c>
      <c r="I395" s="56" t="str">
        <f t="shared" si="7"/>
        <v/>
      </c>
      <c r="J395" s="59"/>
      <c r="K395" s="57" t="str">
        <f>IFERROR(VLOOKUP($J395,'Router Collection'!B393:M1390, 10, FALSE), "")</f>
        <v/>
      </c>
      <c r="L395" s="57" t="str">
        <f>IFERROR(VLOOKUP($J395,'Router Tracking'!$A$3:$H$1000, 2, FALSE), "")</f>
        <v/>
      </c>
      <c r="M395" s="57" t="str">
        <f>IFERROR(VLOOKUP($J395,'Router Tracking'!$A$3:$H$1000, 3, FALSE), "")</f>
        <v/>
      </c>
      <c r="N395" s="58" t="str">
        <f>IFERROR(VLOOKUP($J395,'Router Tracking'!$A$3:$H$1000, 6, FALSE), "")</f>
        <v/>
      </c>
      <c r="Q395" s="13"/>
    </row>
    <row r="396" spans="1:17">
      <c r="A396" s="38" t="str">
        <f t="shared" si="6"/>
        <v/>
      </c>
      <c r="C396" s="1" t="str">
        <f>IFERROR(VLOOKUP($B396,'Fridge Collection'!B394:L1391, 10, FALSE), "")</f>
        <v/>
      </c>
      <c r="D396" s="1" t="str">
        <f>IFERROR(VLOOKUP($B396,' Fridge Tracking'!$A$3:$J$999, 2, FALSE), "")</f>
        <v/>
      </c>
      <c r="E396" s="1" t="str">
        <f>IFERROR(VLOOKUP($B396,' Fridge Tracking'!$A$3:$J$999, 3, FALSE), "")</f>
        <v/>
      </c>
      <c r="F396" s="1" t="str">
        <f>IFERROR(VLOOKUP($B396,' Fridge Tracking'!$A$3:$J$999, 4, FALSE), "")</f>
        <v/>
      </c>
      <c r="G396" s="1" t="str">
        <f>IFERROR(VLOOKUP($B396,' Fridge Tracking'!$A$3:$J$999, 5, FALSE), "")</f>
        <v/>
      </c>
      <c r="H396" s="13" t="str">
        <f>IFERROR(VLOOKUP($B396,' Fridge Tracking'!$A$3:$J$999, 8, FALSE), "")</f>
        <v/>
      </c>
      <c r="I396" s="56" t="str">
        <f t="shared" si="7"/>
        <v/>
      </c>
      <c r="J396" s="59"/>
      <c r="K396" s="57" t="str">
        <f>IFERROR(VLOOKUP($J396,'Router Collection'!B394:M1391, 10, FALSE), "")</f>
        <v/>
      </c>
      <c r="L396" s="57" t="str">
        <f>IFERROR(VLOOKUP($J396,'Router Tracking'!$A$3:$H$1000, 2, FALSE), "")</f>
        <v/>
      </c>
      <c r="M396" s="57" t="str">
        <f>IFERROR(VLOOKUP($J396,'Router Tracking'!$A$3:$H$1000, 3, FALSE), "")</f>
        <v/>
      </c>
      <c r="N396" s="58" t="str">
        <f>IFERROR(VLOOKUP($J396,'Router Tracking'!$A$3:$H$1000, 6, FALSE), "")</f>
        <v/>
      </c>
      <c r="Q396" s="13"/>
    </row>
    <row r="397" spans="1:17">
      <c r="A397" s="38" t="str">
        <f t="shared" si="6"/>
        <v/>
      </c>
      <c r="C397" s="1" t="str">
        <f>IFERROR(VLOOKUP($B397,'Fridge Collection'!B395:L1392, 10, FALSE), "")</f>
        <v/>
      </c>
      <c r="D397" s="1" t="str">
        <f>IFERROR(VLOOKUP($B397,' Fridge Tracking'!$A$3:$J$999, 2, FALSE), "")</f>
        <v/>
      </c>
      <c r="E397" s="1" t="str">
        <f>IFERROR(VLOOKUP($B397,' Fridge Tracking'!$A$3:$J$999, 3, FALSE), "")</f>
        <v/>
      </c>
      <c r="F397" s="1" t="str">
        <f>IFERROR(VLOOKUP($B397,' Fridge Tracking'!$A$3:$J$999, 4, FALSE), "")</f>
        <v/>
      </c>
      <c r="G397" s="1" t="str">
        <f>IFERROR(VLOOKUP($B397,' Fridge Tracking'!$A$3:$J$999, 5, FALSE), "")</f>
        <v/>
      </c>
      <c r="H397" s="13" t="str">
        <f>IFERROR(VLOOKUP($B397,' Fridge Tracking'!$A$3:$J$999, 8, FALSE), "")</f>
        <v/>
      </c>
      <c r="I397" s="56" t="str">
        <f t="shared" si="7"/>
        <v/>
      </c>
      <c r="J397" s="59"/>
      <c r="K397" s="57" t="str">
        <f>IFERROR(VLOOKUP($J397,'Router Collection'!B395:M1392, 10, FALSE), "")</f>
        <v/>
      </c>
      <c r="L397" s="57" t="str">
        <f>IFERROR(VLOOKUP($J397,'Router Tracking'!$A$3:$H$1000, 2, FALSE), "")</f>
        <v/>
      </c>
      <c r="M397" s="57" t="str">
        <f>IFERROR(VLOOKUP($J397,'Router Tracking'!$A$3:$H$1000, 3, FALSE), "")</f>
        <v/>
      </c>
      <c r="N397" s="58" t="str">
        <f>IFERROR(VLOOKUP($J397,'Router Tracking'!$A$3:$H$1000, 6, FALSE), "")</f>
        <v/>
      </c>
      <c r="Q397" s="13"/>
    </row>
    <row r="398" spans="1:17">
      <c r="A398" s="38" t="str">
        <f t="shared" si="6"/>
        <v/>
      </c>
      <c r="C398" s="1" t="str">
        <f>IFERROR(VLOOKUP($B398,'Fridge Collection'!B396:L1393, 10, FALSE), "")</f>
        <v/>
      </c>
      <c r="D398" s="1" t="str">
        <f>IFERROR(VLOOKUP($B398,' Fridge Tracking'!$A$3:$J$999, 2, FALSE), "")</f>
        <v/>
      </c>
      <c r="E398" s="1" t="str">
        <f>IFERROR(VLOOKUP($B398,' Fridge Tracking'!$A$3:$J$999, 3, FALSE), "")</f>
        <v/>
      </c>
      <c r="F398" s="1" t="str">
        <f>IFERROR(VLOOKUP($B398,' Fridge Tracking'!$A$3:$J$999, 4, FALSE), "")</f>
        <v/>
      </c>
      <c r="G398" s="1" t="str">
        <f>IFERROR(VLOOKUP($B398,' Fridge Tracking'!$A$3:$J$999, 5, FALSE), "")</f>
        <v/>
      </c>
      <c r="H398" s="13" t="str">
        <f>IFERROR(VLOOKUP($B398,' Fridge Tracking'!$A$3:$J$999, 8, FALSE), "")</f>
        <v/>
      </c>
      <c r="I398" s="56" t="str">
        <f t="shared" si="7"/>
        <v/>
      </c>
      <c r="J398" s="59"/>
      <c r="K398" s="57" t="str">
        <f>IFERROR(VLOOKUP($J398,'Router Collection'!B396:M1393, 10, FALSE), "")</f>
        <v/>
      </c>
      <c r="L398" s="57" t="str">
        <f>IFERROR(VLOOKUP($J398,'Router Tracking'!$A$3:$H$1000, 2, FALSE), "")</f>
        <v/>
      </c>
      <c r="M398" s="57" t="str">
        <f>IFERROR(VLOOKUP($J398,'Router Tracking'!$A$3:$H$1000, 3, FALSE), "")</f>
        <v/>
      </c>
      <c r="N398" s="58" t="str">
        <f>IFERROR(VLOOKUP($J398,'Router Tracking'!$A$3:$H$1000, 6, FALSE), "")</f>
        <v/>
      </c>
      <c r="Q398" s="13"/>
    </row>
    <row r="399" spans="1:17">
      <c r="A399" s="38" t="str">
        <f t="shared" si="6"/>
        <v/>
      </c>
      <c r="C399" s="1" t="str">
        <f>IFERROR(VLOOKUP($B399,'Fridge Collection'!B397:L1394, 10, FALSE), "")</f>
        <v/>
      </c>
      <c r="D399" s="1" t="str">
        <f>IFERROR(VLOOKUP($B399,' Fridge Tracking'!$A$3:$J$999, 2, FALSE), "")</f>
        <v/>
      </c>
      <c r="E399" s="1" t="str">
        <f>IFERROR(VLOOKUP($B399,' Fridge Tracking'!$A$3:$J$999, 3, FALSE), "")</f>
        <v/>
      </c>
      <c r="F399" s="1" t="str">
        <f>IFERROR(VLOOKUP($B399,' Fridge Tracking'!$A$3:$J$999, 4, FALSE), "")</f>
        <v/>
      </c>
      <c r="G399" s="1" t="str">
        <f>IFERROR(VLOOKUP($B399,' Fridge Tracking'!$A$3:$J$999, 5, FALSE), "")</f>
        <v/>
      </c>
      <c r="H399" s="13" t="str">
        <f>IFERROR(VLOOKUP($B399,' Fridge Tracking'!$A$3:$J$999, 8, FALSE), "")</f>
        <v/>
      </c>
      <c r="I399" s="56" t="str">
        <f t="shared" si="7"/>
        <v/>
      </c>
      <c r="J399" s="59"/>
      <c r="K399" s="57" t="str">
        <f>IFERROR(VLOOKUP($J399,'Router Collection'!B397:M1394, 10, FALSE), "")</f>
        <v/>
      </c>
      <c r="L399" s="57" t="str">
        <f>IFERROR(VLOOKUP($J399,'Router Tracking'!$A$3:$H$1000, 2, FALSE), "")</f>
        <v/>
      </c>
      <c r="M399" s="57" t="str">
        <f>IFERROR(VLOOKUP($J399,'Router Tracking'!$A$3:$H$1000, 3, FALSE), "")</f>
        <v/>
      </c>
      <c r="N399" s="58" t="str">
        <f>IFERROR(VLOOKUP($J399,'Router Tracking'!$A$3:$H$1000, 6, FALSE), "")</f>
        <v/>
      </c>
      <c r="Q399" s="13"/>
    </row>
    <row r="400" spans="1:17">
      <c r="A400" s="38" t="str">
        <f t="shared" si="6"/>
        <v/>
      </c>
      <c r="C400" s="1" t="str">
        <f>IFERROR(VLOOKUP($B400,'Fridge Collection'!B398:L1395, 10, FALSE), "")</f>
        <v/>
      </c>
      <c r="D400" s="1" t="str">
        <f>IFERROR(VLOOKUP($B400,' Fridge Tracking'!$A$3:$J$999, 2, FALSE), "")</f>
        <v/>
      </c>
      <c r="E400" s="1" t="str">
        <f>IFERROR(VLOOKUP($B400,' Fridge Tracking'!$A$3:$J$999, 3, FALSE), "")</f>
        <v/>
      </c>
      <c r="F400" s="1" t="str">
        <f>IFERROR(VLOOKUP($B400,' Fridge Tracking'!$A$3:$J$999, 4, FALSE), "")</f>
        <v/>
      </c>
      <c r="G400" s="1" t="str">
        <f>IFERROR(VLOOKUP($B400,' Fridge Tracking'!$A$3:$J$999, 5, FALSE), "")</f>
        <v/>
      </c>
      <c r="H400" s="13" t="str">
        <f>IFERROR(VLOOKUP($B400,' Fridge Tracking'!$A$3:$J$999, 8, FALSE), "")</f>
        <v/>
      </c>
      <c r="I400" s="56" t="str">
        <f t="shared" si="7"/>
        <v/>
      </c>
      <c r="J400" s="59"/>
      <c r="K400" s="57" t="str">
        <f>IFERROR(VLOOKUP($J400,'Router Collection'!B398:M1395, 10, FALSE), "")</f>
        <v/>
      </c>
      <c r="L400" s="57" t="str">
        <f>IFERROR(VLOOKUP($J400,'Router Tracking'!$A$3:$H$1000, 2, FALSE), "")</f>
        <v/>
      </c>
      <c r="M400" s="57" t="str">
        <f>IFERROR(VLOOKUP($J400,'Router Tracking'!$A$3:$H$1000, 3, FALSE), "")</f>
        <v/>
      </c>
      <c r="N400" s="58" t="str">
        <f>IFERROR(VLOOKUP($J400,'Router Tracking'!$A$3:$H$1000, 6, FALSE), "")</f>
        <v/>
      </c>
      <c r="Q400" s="13"/>
    </row>
    <row r="401" spans="1:17">
      <c r="A401" s="38" t="str">
        <f t="shared" si="6"/>
        <v/>
      </c>
      <c r="C401" s="1" t="str">
        <f>IFERROR(VLOOKUP($B401,'Fridge Collection'!B399:L1396, 10, FALSE), "")</f>
        <v/>
      </c>
      <c r="D401" s="1" t="str">
        <f>IFERROR(VLOOKUP($B401,' Fridge Tracking'!$A$3:$J$999, 2, FALSE), "")</f>
        <v/>
      </c>
      <c r="E401" s="1" t="str">
        <f>IFERROR(VLOOKUP($B401,' Fridge Tracking'!$A$3:$J$999, 3, FALSE), "")</f>
        <v/>
      </c>
      <c r="F401" s="1" t="str">
        <f>IFERROR(VLOOKUP($B401,' Fridge Tracking'!$A$3:$J$999, 4, FALSE), "")</f>
        <v/>
      </c>
      <c r="G401" s="1" t="str">
        <f>IFERROR(VLOOKUP($B401,' Fridge Tracking'!$A$3:$J$999, 5, FALSE), "")</f>
        <v/>
      </c>
      <c r="H401" s="13" t="str">
        <f>IFERROR(VLOOKUP($B401,' Fridge Tracking'!$A$3:$J$999, 8, FALSE), "")</f>
        <v/>
      </c>
      <c r="I401" s="56" t="str">
        <f t="shared" si="7"/>
        <v/>
      </c>
      <c r="J401" s="59"/>
      <c r="K401" s="57" t="str">
        <f>IFERROR(VLOOKUP($J401,'Router Collection'!B399:M1396, 10, FALSE), "")</f>
        <v/>
      </c>
      <c r="L401" s="57" t="str">
        <f>IFERROR(VLOOKUP($J401,'Router Tracking'!$A$3:$H$1000, 2, FALSE), "")</f>
        <v/>
      </c>
      <c r="M401" s="57" t="str">
        <f>IFERROR(VLOOKUP($J401,'Router Tracking'!$A$3:$H$1000, 3, FALSE), "")</f>
        <v/>
      </c>
      <c r="N401" s="58" t="str">
        <f>IFERROR(VLOOKUP($J401,'Router Tracking'!$A$3:$H$1000, 6, FALSE), "")</f>
        <v/>
      </c>
      <c r="Q401" s="13"/>
    </row>
    <row r="402" spans="1:17">
      <c r="A402" s="38" t="str">
        <f t="shared" si="6"/>
        <v/>
      </c>
      <c r="C402" s="1" t="str">
        <f>IFERROR(VLOOKUP($B402,'Fridge Collection'!B400:L1397, 10, FALSE), "")</f>
        <v/>
      </c>
      <c r="D402" s="1" t="str">
        <f>IFERROR(VLOOKUP($B402,' Fridge Tracking'!$A$3:$J$999, 2, FALSE), "")</f>
        <v/>
      </c>
      <c r="E402" s="1" t="str">
        <f>IFERROR(VLOOKUP($B402,' Fridge Tracking'!$A$3:$J$999, 3, FALSE), "")</f>
        <v/>
      </c>
      <c r="F402" s="1" t="str">
        <f>IFERROR(VLOOKUP($B402,' Fridge Tracking'!$A$3:$J$999, 4, FALSE), "")</f>
        <v/>
      </c>
      <c r="G402" s="1" t="str">
        <f>IFERROR(VLOOKUP($B402,' Fridge Tracking'!$A$3:$J$999, 5, FALSE), "")</f>
        <v/>
      </c>
      <c r="H402" s="13" t="str">
        <f>IFERROR(VLOOKUP($B402,' Fridge Tracking'!$A$3:$J$999, 8, FALSE), "")</f>
        <v/>
      </c>
      <c r="I402" s="56" t="str">
        <f t="shared" si="7"/>
        <v/>
      </c>
      <c r="J402" s="59"/>
      <c r="K402" s="57" t="str">
        <f>IFERROR(VLOOKUP($J402,'Router Collection'!B400:M1397, 10, FALSE), "")</f>
        <v/>
      </c>
      <c r="L402" s="57" t="str">
        <f>IFERROR(VLOOKUP($J402,'Router Tracking'!$A$3:$H$1000, 2, FALSE), "")</f>
        <v/>
      </c>
      <c r="M402" s="57" t="str">
        <f>IFERROR(VLOOKUP($J402,'Router Tracking'!$A$3:$H$1000, 3, FALSE), "")</f>
        <v/>
      </c>
      <c r="N402" s="58" t="str">
        <f>IFERROR(VLOOKUP($J402,'Router Tracking'!$A$3:$H$1000, 6, FALSE), "")</f>
        <v/>
      </c>
      <c r="Q402" s="13"/>
    </row>
    <row r="403" spans="1:17">
      <c r="A403" s="38" t="str">
        <f t="shared" si="6"/>
        <v/>
      </c>
      <c r="C403" s="1" t="str">
        <f>IFERROR(VLOOKUP($B403,'Fridge Collection'!B401:L1398, 10, FALSE), "")</f>
        <v/>
      </c>
      <c r="D403" s="1" t="str">
        <f>IFERROR(VLOOKUP($B403,' Fridge Tracking'!$A$3:$J$999, 2, FALSE), "")</f>
        <v/>
      </c>
      <c r="E403" s="1" t="str">
        <f>IFERROR(VLOOKUP($B403,' Fridge Tracking'!$A$3:$J$999, 3, FALSE), "")</f>
        <v/>
      </c>
      <c r="F403" s="1" t="str">
        <f>IFERROR(VLOOKUP($B403,' Fridge Tracking'!$A$3:$J$999, 4, FALSE), "")</f>
        <v/>
      </c>
      <c r="G403" s="1" t="str">
        <f>IFERROR(VLOOKUP($B403,' Fridge Tracking'!$A$3:$J$999, 5, FALSE), "")</f>
        <v/>
      </c>
      <c r="H403" s="13" t="str">
        <f>IFERROR(VLOOKUP($B403,' Fridge Tracking'!$A$3:$J$999, 8, FALSE), "")</f>
        <v/>
      </c>
      <c r="I403" s="56" t="str">
        <f t="shared" si="7"/>
        <v/>
      </c>
      <c r="J403" s="59"/>
      <c r="K403" s="57" t="str">
        <f>IFERROR(VLOOKUP($J403,'Router Collection'!B401:M1398, 10, FALSE), "")</f>
        <v/>
      </c>
      <c r="L403" s="57" t="str">
        <f>IFERROR(VLOOKUP($J403,'Router Tracking'!$A$3:$H$1000, 2, FALSE), "")</f>
        <v/>
      </c>
      <c r="M403" s="57" t="str">
        <f>IFERROR(VLOOKUP($J403,'Router Tracking'!$A$3:$H$1000, 3, FALSE), "")</f>
        <v/>
      </c>
      <c r="N403" s="58" t="str">
        <f>IFERROR(VLOOKUP($J403,'Router Tracking'!$A$3:$H$1000, 6, FALSE), "")</f>
        <v/>
      </c>
      <c r="Q403" s="13"/>
    </row>
    <row r="404" spans="1:17">
      <c r="A404" s="38" t="str">
        <f t="shared" si="6"/>
        <v/>
      </c>
      <c r="C404" s="1" t="str">
        <f>IFERROR(VLOOKUP($B404,'Fridge Collection'!B402:L1399, 10, FALSE), "")</f>
        <v/>
      </c>
      <c r="D404" s="1" t="str">
        <f>IFERROR(VLOOKUP($B404,' Fridge Tracking'!$A$3:$J$999, 2, FALSE), "")</f>
        <v/>
      </c>
      <c r="E404" s="1" t="str">
        <f>IFERROR(VLOOKUP($B404,' Fridge Tracking'!$A$3:$J$999, 3, FALSE), "")</f>
        <v/>
      </c>
      <c r="F404" s="1" t="str">
        <f>IFERROR(VLOOKUP($B404,' Fridge Tracking'!$A$3:$J$999, 4, FALSE), "")</f>
        <v/>
      </c>
      <c r="G404" s="1" t="str">
        <f>IFERROR(VLOOKUP($B404,' Fridge Tracking'!$A$3:$J$999, 5, FALSE), "")</f>
        <v/>
      </c>
      <c r="H404" s="13" t="str">
        <f>IFERROR(VLOOKUP($B404,' Fridge Tracking'!$A$3:$J$999, 8, FALSE), "")</f>
        <v/>
      </c>
      <c r="I404" s="56" t="str">
        <f t="shared" si="7"/>
        <v/>
      </c>
      <c r="J404" s="59"/>
      <c r="K404" s="57" t="str">
        <f>IFERROR(VLOOKUP($J404,'Router Collection'!B402:M1399, 10, FALSE), "")</f>
        <v/>
      </c>
      <c r="L404" s="57" t="str">
        <f>IFERROR(VLOOKUP($J404,'Router Tracking'!$A$3:$H$1000, 2, FALSE), "")</f>
        <v/>
      </c>
      <c r="M404" s="57" t="str">
        <f>IFERROR(VLOOKUP($J404,'Router Tracking'!$A$3:$H$1000, 3, FALSE), "")</f>
        <v/>
      </c>
      <c r="N404" s="58" t="str">
        <f>IFERROR(VLOOKUP($J404,'Router Tracking'!$A$3:$H$1000, 6, FALSE), "")</f>
        <v/>
      </c>
      <c r="Q404" s="13"/>
    </row>
    <row r="405" spans="1:17">
      <c r="A405" s="38" t="str">
        <f t="shared" si="6"/>
        <v/>
      </c>
      <c r="C405" s="1" t="str">
        <f>IFERROR(VLOOKUP($B405,'Fridge Collection'!B403:L1400, 10, FALSE), "")</f>
        <v/>
      </c>
      <c r="D405" s="1" t="str">
        <f>IFERROR(VLOOKUP($B405,' Fridge Tracking'!$A$3:$J$999, 2, FALSE), "")</f>
        <v/>
      </c>
      <c r="E405" s="1" t="str">
        <f>IFERROR(VLOOKUP($B405,' Fridge Tracking'!$A$3:$J$999, 3, FALSE), "")</f>
        <v/>
      </c>
      <c r="F405" s="1" t="str">
        <f>IFERROR(VLOOKUP($B405,' Fridge Tracking'!$A$3:$J$999, 4, FALSE), "")</f>
        <v/>
      </c>
      <c r="G405" s="1" t="str">
        <f>IFERROR(VLOOKUP($B405,' Fridge Tracking'!$A$3:$J$999, 5, FALSE), "")</f>
        <v/>
      </c>
      <c r="H405" s="13" t="str">
        <f>IFERROR(VLOOKUP($B405,' Fridge Tracking'!$A$3:$J$999, 8, FALSE), "")</f>
        <v/>
      </c>
      <c r="I405" s="56" t="str">
        <f t="shared" si="7"/>
        <v/>
      </c>
      <c r="J405" s="59"/>
      <c r="K405" s="57" t="str">
        <f>IFERROR(VLOOKUP($J405,'Router Collection'!B403:M1400, 10, FALSE), "")</f>
        <v/>
      </c>
      <c r="L405" s="57" t="str">
        <f>IFERROR(VLOOKUP($J405,'Router Tracking'!$A$3:$H$1000, 2, FALSE), "")</f>
        <v/>
      </c>
      <c r="M405" s="57" t="str">
        <f>IFERROR(VLOOKUP($J405,'Router Tracking'!$A$3:$H$1000, 3, FALSE), "")</f>
        <v/>
      </c>
      <c r="N405" s="58" t="str">
        <f>IFERROR(VLOOKUP($J405,'Router Tracking'!$A$3:$H$1000, 6, FALSE), "")</f>
        <v/>
      </c>
      <c r="Q405" s="13"/>
    </row>
    <row r="406" spans="1:17">
      <c r="A406" s="38" t="str">
        <f t="shared" si="6"/>
        <v/>
      </c>
      <c r="C406" s="1" t="str">
        <f>IFERROR(VLOOKUP($B406,'Fridge Collection'!B404:L1401, 10, FALSE), "")</f>
        <v/>
      </c>
      <c r="D406" s="1" t="str">
        <f>IFERROR(VLOOKUP($B406,' Fridge Tracking'!$A$3:$J$999, 2, FALSE), "")</f>
        <v/>
      </c>
      <c r="E406" s="1" t="str">
        <f>IFERROR(VLOOKUP($B406,' Fridge Tracking'!$A$3:$J$999, 3, FALSE), "")</f>
        <v/>
      </c>
      <c r="F406" s="1" t="str">
        <f>IFERROR(VLOOKUP($B406,' Fridge Tracking'!$A$3:$J$999, 4, FALSE), "")</f>
        <v/>
      </c>
      <c r="G406" s="1" t="str">
        <f>IFERROR(VLOOKUP($B406,' Fridge Tracking'!$A$3:$J$999, 5, FALSE), "")</f>
        <v/>
      </c>
      <c r="H406" s="13" t="str">
        <f>IFERROR(VLOOKUP($B406,' Fridge Tracking'!$A$3:$J$999, 8, FALSE), "")</f>
        <v/>
      </c>
      <c r="I406" s="56" t="str">
        <f t="shared" si="7"/>
        <v/>
      </c>
      <c r="J406" s="59"/>
      <c r="K406" s="57" t="str">
        <f>IFERROR(VLOOKUP($J406,'Router Collection'!B404:M1401, 10, FALSE), "")</f>
        <v/>
      </c>
      <c r="L406" s="57" t="str">
        <f>IFERROR(VLOOKUP($J406,'Router Tracking'!$A$3:$H$1000, 2, FALSE), "")</f>
        <v/>
      </c>
      <c r="M406" s="57" t="str">
        <f>IFERROR(VLOOKUP($J406,'Router Tracking'!$A$3:$H$1000, 3, FALSE), "")</f>
        <v/>
      </c>
      <c r="N406" s="58" t="str">
        <f>IFERROR(VLOOKUP($J406,'Router Tracking'!$A$3:$H$1000, 6, FALSE), "")</f>
        <v/>
      </c>
      <c r="Q406" s="13"/>
    </row>
    <row r="407" spans="1:17">
      <c r="A407" s="38" t="str">
        <f t="shared" si="6"/>
        <v/>
      </c>
      <c r="C407" s="1" t="str">
        <f>IFERROR(VLOOKUP($B407,'Fridge Collection'!B405:L1402, 10, FALSE), "")</f>
        <v/>
      </c>
      <c r="D407" s="1" t="str">
        <f>IFERROR(VLOOKUP($B407,' Fridge Tracking'!$A$3:$J$999, 2, FALSE), "")</f>
        <v/>
      </c>
      <c r="E407" s="1" t="str">
        <f>IFERROR(VLOOKUP($B407,' Fridge Tracking'!$A$3:$J$999, 3, FALSE), "")</f>
        <v/>
      </c>
      <c r="F407" s="1" t="str">
        <f>IFERROR(VLOOKUP($B407,' Fridge Tracking'!$A$3:$J$999, 4, FALSE), "")</f>
        <v/>
      </c>
      <c r="G407" s="1" t="str">
        <f>IFERROR(VLOOKUP($B407,' Fridge Tracking'!$A$3:$J$999, 5, FALSE), "")</f>
        <v/>
      </c>
      <c r="H407" s="13" t="str">
        <f>IFERROR(VLOOKUP($B407,' Fridge Tracking'!$A$3:$J$999, 8, FALSE), "")</f>
        <v/>
      </c>
      <c r="I407" s="56" t="str">
        <f t="shared" si="7"/>
        <v/>
      </c>
      <c r="J407" s="59"/>
      <c r="K407" s="57" t="str">
        <f>IFERROR(VLOOKUP($J407,'Router Collection'!B405:M1402, 10, FALSE), "")</f>
        <v/>
      </c>
      <c r="L407" s="57" t="str">
        <f>IFERROR(VLOOKUP($J407,'Router Tracking'!$A$3:$H$1000, 2, FALSE), "")</f>
        <v/>
      </c>
      <c r="M407" s="57" t="str">
        <f>IFERROR(VLOOKUP($J407,'Router Tracking'!$A$3:$H$1000, 3, FALSE), "")</f>
        <v/>
      </c>
      <c r="N407" s="58" t="str">
        <f>IFERROR(VLOOKUP($J407,'Router Tracking'!$A$3:$H$1000, 6, FALSE), "")</f>
        <v/>
      </c>
      <c r="Q407" s="13"/>
    </row>
    <row r="408" spans="1:17">
      <c r="A408" s="38" t="str">
        <f t="shared" si="6"/>
        <v/>
      </c>
      <c r="C408" s="1" t="str">
        <f>IFERROR(VLOOKUP($B408,'Fridge Collection'!B406:L1403, 10, FALSE), "")</f>
        <v/>
      </c>
      <c r="D408" s="1" t="str">
        <f>IFERROR(VLOOKUP($B408,' Fridge Tracking'!$A$3:$J$999, 2, FALSE), "")</f>
        <v/>
      </c>
      <c r="E408" s="1" t="str">
        <f>IFERROR(VLOOKUP($B408,' Fridge Tracking'!$A$3:$J$999, 3, FALSE), "")</f>
        <v/>
      </c>
      <c r="F408" s="1" t="str">
        <f>IFERROR(VLOOKUP($B408,' Fridge Tracking'!$A$3:$J$999, 4, FALSE), "")</f>
        <v/>
      </c>
      <c r="G408" s="1" t="str">
        <f>IFERROR(VLOOKUP($B408,' Fridge Tracking'!$A$3:$J$999, 5, FALSE), "")</f>
        <v/>
      </c>
      <c r="H408" s="13" t="str">
        <f>IFERROR(VLOOKUP($B408,' Fridge Tracking'!$A$3:$J$999, 8, FALSE), "")</f>
        <v/>
      </c>
      <c r="I408" s="56" t="str">
        <f t="shared" si="7"/>
        <v/>
      </c>
      <c r="J408" s="59"/>
      <c r="K408" s="57" t="str">
        <f>IFERROR(VLOOKUP($J408,'Router Collection'!B406:M1403, 10, FALSE), "")</f>
        <v/>
      </c>
      <c r="L408" s="57" t="str">
        <f>IFERROR(VLOOKUP($J408,'Router Tracking'!$A$3:$H$1000, 2, FALSE), "")</f>
        <v/>
      </c>
      <c r="M408" s="57" t="str">
        <f>IFERROR(VLOOKUP($J408,'Router Tracking'!$A$3:$H$1000, 3, FALSE), "")</f>
        <v/>
      </c>
      <c r="N408" s="58" t="str">
        <f>IFERROR(VLOOKUP($J408,'Router Tracking'!$A$3:$H$1000, 6, FALSE), "")</f>
        <v/>
      </c>
      <c r="Q408" s="13"/>
    </row>
    <row r="409" spans="1:17">
      <c r="A409" s="38" t="str">
        <f t="shared" si="6"/>
        <v/>
      </c>
      <c r="C409" s="1" t="str">
        <f>IFERROR(VLOOKUP($B409,'Fridge Collection'!B407:L1404, 10, FALSE), "")</f>
        <v/>
      </c>
      <c r="D409" s="1" t="str">
        <f>IFERROR(VLOOKUP($B409,' Fridge Tracking'!$A$3:$J$999, 2, FALSE), "")</f>
        <v/>
      </c>
      <c r="E409" s="1" t="str">
        <f>IFERROR(VLOOKUP($B409,' Fridge Tracking'!$A$3:$J$999, 3, FALSE), "")</f>
        <v/>
      </c>
      <c r="F409" s="1" t="str">
        <f>IFERROR(VLOOKUP($B409,' Fridge Tracking'!$A$3:$J$999, 4, FALSE), "")</f>
        <v/>
      </c>
      <c r="G409" s="1" t="str">
        <f>IFERROR(VLOOKUP($B409,' Fridge Tracking'!$A$3:$J$999, 5, FALSE), "")</f>
        <v/>
      </c>
      <c r="H409" s="13" t="str">
        <f>IFERROR(VLOOKUP($B409,' Fridge Tracking'!$A$3:$J$999, 8, FALSE), "")</f>
        <v/>
      </c>
      <c r="I409" s="56" t="str">
        <f t="shared" si="7"/>
        <v/>
      </c>
      <c r="J409" s="59"/>
      <c r="K409" s="57" t="str">
        <f>IFERROR(VLOOKUP($J409,'Router Collection'!B407:M1404, 10, FALSE), "")</f>
        <v/>
      </c>
      <c r="L409" s="57" t="str">
        <f>IFERROR(VLOOKUP($J409,'Router Tracking'!$A$3:$H$1000, 2, FALSE), "")</f>
        <v/>
      </c>
      <c r="M409" s="57" t="str">
        <f>IFERROR(VLOOKUP($J409,'Router Tracking'!$A$3:$H$1000, 3, FALSE), "")</f>
        <v/>
      </c>
      <c r="N409" s="58" t="str">
        <f>IFERROR(VLOOKUP($J409,'Router Tracking'!$A$3:$H$1000, 6, FALSE), "")</f>
        <v/>
      </c>
      <c r="Q409" s="13"/>
    </row>
    <row r="410" spans="1:17">
      <c r="A410" s="38" t="str">
        <f t="shared" si="6"/>
        <v/>
      </c>
      <c r="C410" s="1" t="str">
        <f>IFERROR(VLOOKUP($B410,'Fridge Collection'!B408:L1405, 10, FALSE), "")</f>
        <v/>
      </c>
      <c r="D410" s="1" t="str">
        <f>IFERROR(VLOOKUP($B410,' Fridge Tracking'!$A$3:$J$999, 2, FALSE), "")</f>
        <v/>
      </c>
      <c r="E410" s="1" t="str">
        <f>IFERROR(VLOOKUP($B410,' Fridge Tracking'!$A$3:$J$999, 3, FALSE), "")</f>
        <v/>
      </c>
      <c r="F410" s="1" t="str">
        <f>IFERROR(VLOOKUP($B410,' Fridge Tracking'!$A$3:$J$999, 4, FALSE), "")</f>
        <v/>
      </c>
      <c r="G410" s="1" t="str">
        <f>IFERROR(VLOOKUP($B410,' Fridge Tracking'!$A$3:$J$999, 5, FALSE), "")</f>
        <v/>
      </c>
      <c r="H410" s="13" t="str">
        <f>IFERROR(VLOOKUP($B410,' Fridge Tracking'!$A$3:$J$999, 8, FALSE), "")</f>
        <v/>
      </c>
      <c r="I410" s="56" t="str">
        <f t="shared" si="7"/>
        <v/>
      </c>
      <c r="J410" s="59"/>
      <c r="K410" s="57" t="str">
        <f>IFERROR(VLOOKUP($J410,'Router Collection'!B408:M1405, 10, FALSE), "")</f>
        <v/>
      </c>
      <c r="L410" s="57" t="str">
        <f>IFERROR(VLOOKUP($J410,'Router Tracking'!$A$3:$H$1000, 2, FALSE), "")</f>
        <v/>
      </c>
      <c r="M410" s="57" t="str">
        <f>IFERROR(VLOOKUP($J410,'Router Tracking'!$A$3:$H$1000, 3, FALSE), "")</f>
        <v/>
      </c>
      <c r="N410" s="58" t="str">
        <f>IFERROR(VLOOKUP($J410,'Router Tracking'!$A$3:$H$1000, 6, FALSE), "")</f>
        <v/>
      </c>
      <c r="Q410" s="13"/>
    </row>
    <row r="411" spans="1:17">
      <c r="A411" s="38" t="str">
        <f t="shared" si="6"/>
        <v/>
      </c>
      <c r="C411" s="1" t="str">
        <f>IFERROR(VLOOKUP($B411,'Fridge Collection'!B409:L1406, 10, FALSE), "")</f>
        <v/>
      </c>
      <c r="D411" s="1" t="str">
        <f>IFERROR(VLOOKUP($B411,' Fridge Tracking'!$A$3:$J$999, 2, FALSE), "")</f>
        <v/>
      </c>
      <c r="E411" s="1" t="str">
        <f>IFERROR(VLOOKUP($B411,' Fridge Tracking'!$A$3:$J$999, 3, FALSE), "")</f>
        <v/>
      </c>
      <c r="F411" s="1" t="str">
        <f>IFERROR(VLOOKUP($B411,' Fridge Tracking'!$A$3:$J$999, 4, FALSE), "")</f>
        <v/>
      </c>
      <c r="G411" s="1" t="str">
        <f>IFERROR(VLOOKUP($B411,' Fridge Tracking'!$A$3:$J$999, 5, FALSE), "")</f>
        <v/>
      </c>
      <c r="H411" s="13" t="str">
        <f>IFERROR(VLOOKUP($B411,' Fridge Tracking'!$A$3:$J$999, 8, FALSE), "")</f>
        <v/>
      </c>
      <c r="I411" s="56" t="str">
        <f t="shared" si="7"/>
        <v/>
      </c>
      <c r="J411" s="59"/>
      <c r="K411" s="57" t="str">
        <f>IFERROR(VLOOKUP($J411,'Router Collection'!B409:M1406, 10, FALSE), "")</f>
        <v/>
      </c>
      <c r="L411" s="57" t="str">
        <f>IFERROR(VLOOKUP($J411,'Router Tracking'!$A$3:$H$1000, 2, FALSE), "")</f>
        <v/>
      </c>
      <c r="M411" s="57" t="str">
        <f>IFERROR(VLOOKUP($J411,'Router Tracking'!$A$3:$H$1000, 3, FALSE), "")</f>
        <v/>
      </c>
      <c r="N411" s="58" t="str">
        <f>IFERROR(VLOOKUP($J411,'Router Tracking'!$A$3:$H$1000, 6, FALSE), "")</f>
        <v/>
      </c>
      <c r="Q411" s="13"/>
    </row>
    <row r="412" spans="1:17">
      <c r="A412" s="38" t="str">
        <f t="shared" si="6"/>
        <v/>
      </c>
      <c r="C412" s="1" t="str">
        <f>IFERROR(VLOOKUP($B412,'Fridge Collection'!B410:L1407, 10, FALSE), "")</f>
        <v/>
      </c>
      <c r="D412" s="1" t="str">
        <f>IFERROR(VLOOKUP($B412,' Fridge Tracking'!$A$3:$J$999, 2, FALSE), "")</f>
        <v/>
      </c>
      <c r="E412" s="1" t="str">
        <f>IFERROR(VLOOKUP($B412,' Fridge Tracking'!$A$3:$J$999, 3, FALSE), "")</f>
        <v/>
      </c>
      <c r="F412" s="1" t="str">
        <f>IFERROR(VLOOKUP($B412,' Fridge Tracking'!$A$3:$J$999, 4, FALSE), "")</f>
        <v/>
      </c>
      <c r="G412" s="1" t="str">
        <f>IFERROR(VLOOKUP($B412,' Fridge Tracking'!$A$3:$J$999, 5, FALSE), "")</f>
        <v/>
      </c>
      <c r="H412" s="13" t="str">
        <f>IFERROR(VLOOKUP($B412,' Fridge Tracking'!$A$3:$J$999, 8, FALSE), "")</f>
        <v/>
      </c>
      <c r="I412" s="56" t="str">
        <f t="shared" si="7"/>
        <v/>
      </c>
      <c r="J412" s="59"/>
      <c r="K412" s="57" t="str">
        <f>IFERROR(VLOOKUP($J412,'Router Collection'!B410:M1407, 10, FALSE), "")</f>
        <v/>
      </c>
      <c r="L412" s="57" t="str">
        <f>IFERROR(VLOOKUP($J412,'Router Tracking'!$A$3:$H$1000, 2, FALSE), "")</f>
        <v/>
      </c>
      <c r="M412" s="57" t="str">
        <f>IFERROR(VLOOKUP($J412,'Router Tracking'!$A$3:$H$1000, 3, FALSE), "")</f>
        <v/>
      </c>
      <c r="N412" s="58" t="str">
        <f>IFERROR(VLOOKUP($J412,'Router Tracking'!$A$3:$H$1000, 6, FALSE), "")</f>
        <v/>
      </c>
      <c r="Q412" s="13"/>
    </row>
    <row r="413" spans="1:17">
      <c r="A413" s="38" t="str">
        <f t="shared" si="6"/>
        <v/>
      </c>
      <c r="C413" s="1" t="str">
        <f>IFERROR(VLOOKUP($B413,'Fridge Collection'!B411:L1408, 10, FALSE), "")</f>
        <v/>
      </c>
      <c r="D413" s="1" t="str">
        <f>IFERROR(VLOOKUP($B413,' Fridge Tracking'!$A$3:$J$999, 2, FALSE), "")</f>
        <v/>
      </c>
      <c r="E413" s="1" t="str">
        <f>IFERROR(VLOOKUP($B413,' Fridge Tracking'!$A$3:$J$999, 3, FALSE), "")</f>
        <v/>
      </c>
      <c r="F413" s="1" t="str">
        <f>IFERROR(VLOOKUP($B413,' Fridge Tracking'!$A$3:$J$999, 4, FALSE), "")</f>
        <v/>
      </c>
      <c r="G413" s="1" t="str">
        <f>IFERROR(VLOOKUP($B413,' Fridge Tracking'!$A$3:$J$999, 5, FALSE), "")</f>
        <v/>
      </c>
      <c r="H413" s="13" t="str">
        <f>IFERROR(VLOOKUP($B413,' Fridge Tracking'!$A$3:$J$999, 8, FALSE), "")</f>
        <v/>
      </c>
      <c r="I413" s="56" t="str">
        <f t="shared" si="7"/>
        <v/>
      </c>
      <c r="J413" s="59"/>
      <c r="K413" s="57" t="str">
        <f>IFERROR(VLOOKUP($J413,'Router Collection'!B411:M1408, 10, FALSE), "")</f>
        <v/>
      </c>
      <c r="L413" s="57" t="str">
        <f>IFERROR(VLOOKUP($J413,'Router Tracking'!$A$3:$H$1000, 2, FALSE), "")</f>
        <v/>
      </c>
      <c r="M413" s="57" t="str">
        <f>IFERROR(VLOOKUP($J413,'Router Tracking'!$A$3:$H$1000, 3, FALSE), "")</f>
        <v/>
      </c>
      <c r="N413" s="58" t="str">
        <f>IFERROR(VLOOKUP($J413,'Router Tracking'!$A$3:$H$1000, 6, FALSE), "")</f>
        <v/>
      </c>
      <c r="Q413" s="13"/>
    </row>
    <row r="414" spans="1:17">
      <c r="A414" s="38" t="str">
        <f t="shared" si="6"/>
        <v/>
      </c>
      <c r="C414" s="1" t="str">
        <f>IFERROR(VLOOKUP($B414,'Fridge Collection'!B412:L1409, 10, FALSE), "")</f>
        <v/>
      </c>
      <c r="D414" s="1" t="str">
        <f>IFERROR(VLOOKUP($B414,' Fridge Tracking'!$A$3:$J$999, 2, FALSE), "")</f>
        <v/>
      </c>
      <c r="E414" s="1" t="str">
        <f>IFERROR(VLOOKUP($B414,' Fridge Tracking'!$A$3:$J$999, 3, FALSE), "")</f>
        <v/>
      </c>
      <c r="F414" s="1" t="str">
        <f>IFERROR(VLOOKUP($B414,' Fridge Tracking'!$A$3:$J$999, 4, FALSE), "")</f>
        <v/>
      </c>
      <c r="G414" s="1" t="str">
        <f>IFERROR(VLOOKUP($B414,' Fridge Tracking'!$A$3:$J$999, 5, FALSE), "")</f>
        <v/>
      </c>
      <c r="H414" s="13" t="str">
        <f>IFERROR(VLOOKUP($B414,' Fridge Tracking'!$A$3:$J$999, 8, FALSE), "")</f>
        <v/>
      </c>
      <c r="I414" s="56" t="str">
        <f t="shared" si="7"/>
        <v/>
      </c>
      <c r="J414" s="59"/>
      <c r="K414" s="57" t="str">
        <f>IFERROR(VLOOKUP($J414,'Router Collection'!B412:M1409, 10, FALSE), "")</f>
        <v/>
      </c>
      <c r="L414" s="57" t="str">
        <f>IFERROR(VLOOKUP($J414,'Router Tracking'!$A$3:$H$1000, 2, FALSE), "")</f>
        <v/>
      </c>
      <c r="M414" s="57" t="str">
        <f>IFERROR(VLOOKUP($J414,'Router Tracking'!$A$3:$H$1000, 3, FALSE), "")</f>
        <v/>
      </c>
      <c r="N414" s="58" t="str">
        <f>IFERROR(VLOOKUP($J414,'Router Tracking'!$A$3:$H$1000, 6, FALSE), "")</f>
        <v/>
      </c>
      <c r="Q414" s="13"/>
    </row>
    <row r="415" spans="1:17">
      <c r="A415" s="38" t="str">
        <f t="shared" si="6"/>
        <v/>
      </c>
      <c r="C415" s="1" t="str">
        <f>IFERROR(VLOOKUP($B415,'Fridge Collection'!B413:L1410, 10, FALSE), "")</f>
        <v/>
      </c>
      <c r="D415" s="1" t="str">
        <f>IFERROR(VLOOKUP($B415,' Fridge Tracking'!$A$3:$J$999, 2, FALSE), "")</f>
        <v/>
      </c>
      <c r="E415" s="1" t="str">
        <f>IFERROR(VLOOKUP($B415,' Fridge Tracking'!$A$3:$J$999, 3, FALSE), "")</f>
        <v/>
      </c>
      <c r="F415" s="1" t="str">
        <f>IFERROR(VLOOKUP($B415,' Fridge Tracking'!$A$3:$J$999, 4, FALSE), "")</f>
        <v/>
      </c>
      <c r="G415" s="1" t="str">
        <f>IFERROR(VLOOKUP($B415,' Fridge Tracking'!$A$3:$J$999, 5, FALSE), "")</f>
        <v/>
      </c>
      <c r="H415" s="13" t="str">
        <f>IFERROR(VLOOKUP($B415,' Fridge Tracking'!$A$3:$J$999, 8, FALSE), "")</f>
        <v/>
      </c>
      <c r="I415" s="56" t="str">
        <f t="shared" si="7"/>
        <v/>
      </c>
      <c r="J415" s="59"/>
      <c r="K415" s="57" t="str">
        <f>IFERROR(VLOOKUP($J415,'Router Collection'!B413:M1410, 10, FALSE), "")</f>
        <v/>
      </c>
      <c r="L415" s="57" t="str">
        <f>IFERROR(VLOOKUP($J415,'Router Tracking'!$A$3:$H$1000, 2, FALSE), "")</f>
        <v/>
      </c>
      <c r="M415" s="57" t="str">
        <f>IFERROR(VLOOKUP($J415,'Router Tracking'!$A$3:$H$1000, 3, FALSE), "")</f>
        <v/>
      </c>
      <c r="N415" s="58" t="str">
        <f>IFERROR(VLOOKUP($J415,'Router Tracking'!$A$3:$H$1000, 6, FALSE), "")</f>
        <v/>
      </c>
      <c r="Q415" s="13"/>
    </row>
    <row r="416" spans="1:17">
      <c r="A416" s="38" t="str">
        <f t="shared" si="6"/>
        <v/>
      </c>
      <c r="C416" s="1" t="str">
        <f>IFERROR(VLOOKUP($B416,'Fridge Collection'!B414:L1411, 10, FALSE), "")</f>
        <v/>
      </c>
      <c r="D416" s="1" t="str">
        <f>IFERROR(VLOOKUP($B416,' Fridge Tracking'!$A$3:$J$999, 2, FALSE), "")</f>
        <v/>
      </c>
      <c r="E416" s="1" t="str">
        <f>IFERROR(VLOOKUP($B416,' Fridge Tracking'!$A$3:$J$999, 3, FALSE), "")</f>
        <v/>
      </c>
      <c r="F416" s="1" t="str">
        <f>IFERROR(VLOOKUP($B416,' Fridge Tracking'!$A$3:$J$999, 4, FALSE), "")</f>
        <v/>
      </c>
      <c r="G416" s="1" t="str">
        <f>IFERROR(VLOOKUP($B416,' Fridge Tracking'!$A$3:$J$999, 5, FALSE), "")</f>
        <v/>
      </c>
      <c r="H416" s="13" t="str">
        <f>IFERROR(VLOOKUP($B416,' Fridge Tracking'!$A$3:$J$999, 8, FALSE), "")</f>
        <v/>
      </c>
      <c r="I416" s="56" t="str">
        <f t="shared" si="7"/>
        <v/>
      </c>
      <c r="J416" s="59"/>
      <c r="K416" s="57" t="str">
        <f>IFERROR(VLOOKUP($J416,'Router Collection'!B414:M1411, 10, FALSE), "")</f>
        <v/>
      </c>
      <c r="L416" s="57" t="str">
        <f>IFERROR(VLOOKUP($J416,'Router Tracking'!$A$3:$H$1000, 2, FALSE), "")</f>
        <v/>
      </c>
      <c r="M416" s="57" t="str">
        <f>IFERROR(VLOOKUP($J416,'Router Tracking'!$A$3:$H$1000, 3, FALSE), "")</f>
        <v/>
      </c>
      <c r="N416" s="58" t="str">
        <f>IFERROR(VLOOKUP($J416,'Router Tracking'!$A$3:$H$1000, 6, FALSE), "")</f>
        <v/>
      </c>
      <c r="Q416" s="13"/>
    </row>
    <row r="417" spans="1:17">
      <c r="A417" s="38" t="str">
        <f t="shared" si="6"/>
        <v/>
      </c>
      <c r="C417" s="1" t="str">
        <f>IFERROR(VLOOKUP($B417,'Fridge Collection'!B415:L1412, 10, FALSE), "")</f>
        <v/>
      </c>
      <c r="D417" s="1" t="str">
        <f>IFERROR(VLOOKUP($B417,' Fridge Tracking'!$A$3:$J$999, 2, FALSE), "")</f>
        <v/>
      </c>
      <c r="E417" s="1" t="str">
        <f>IFERROR(VLOOKUP($B417,' Fridge Tracking'!$A$3:$J$999, 3, FALSE), "")</f>
        <v/>
      </c>
      <c r="F417" s="1" t="str">
        <f>IFERROR(VLOOKUP($B417,' Fridge Tracking'!$A$3:$J$999, 4, FALSE), "")</f>
        <v/>
      </c>
      <c r="G417" s="1" t="str">
        <f>IFERROR(VLOOKUP($B417,' Fridge Tracking'!$A$3:$J$999, 5, FALSE), "")</f>
        <v/>
      </c>
      <c r="H417" s="13" t="str">
        <f>IFERROR(VLOOKUP($B417,' Fridge Tracking'!$A$3:$J$999, 8, FALSE), "")</f>
        <v/>
      </c>
      <c r="I417" s="56" t="str">
        <f t="shared" si="7"/>
        <v/>
      </c>
      <c r="J417" s="59"/>
      <c r="K417" s="57" t="str">
        <f>IFERROR(VLOOKUP($J417,'Router Collection'!B415:M1412, 10, FALSE), "")</f>
        <v/>
      </c>
      <c r="L417" s="57" t="str">
        <f>IFERROR(VLOOKUP($J417,'Router Tracking'!$A$3:$H$1000, 2, FALSE), "")</f>
        <v/>
      </c>
      <c r="M417" s="57" t="str">
        <f>IFERROR(VLOOKUP($J417,'Router Tracking'!$A$3:$H$1000, 3, FALSE), "")</f>
        <v/>
      </c>
      <c r="N417" s="58" t="str">
        <f>IFERROR(VLOOKUP($J417,'Router Tracking'!$A$3:$H$1000, 6, FALSE), "")</f>
        <v/>
      </c>
      <c r="Q417" s="13"/>
    </row>
    <row r="418" spans="1:17">
      <c r="A418" s="38" t="str">
        <f t="shared" si="6"/>
        <v/>
      </c>
      <c r="C418" s="1" t="str">
        <f>IFERROR(VLOOKUP($B418,'Fridge Collection'!B416:L1413, 10, FALSE), "")</f>
        <v/>
      </c>
      <c r="D418" s="1" t="str">
        <f>IFERROR(VLOOKUP($B418,' Fridge Tracking'!$A$3:$J$999, 2, FALSE), "")</f>
        <v/>
      </c>
      <c r="E418" s="1" t="str">
        <f>IFERROR(VLOOKUP($B418,' Fridge Tracking'!$A$3:$J$999, 3, FALSE), "")</f>
        <v/>
      </c>
      <c r="F418" s="1" t="str">
        <f>IFERROR(VLOOKUP($B418,' Fridge Tracking'!$A$3:$J$999, 4, FALSE), "")</f>
        <v/>
      </c>
      <c r="G418" s="1" t="str">
        <f>IFERROR(VLOOKUP($B418,' Fridge Tracking'!$A$3:$J$999, 5, FALSE), "")</f>
        <v/>
      </c>
      <c r="H418" s="13" t="str">
        <f>IFERROR(VLOOKUP($B418,' Fridge Tracking'!$A$3:$J$999, 8, FALSE), "")</f>
        <v/>
      </c>
      <c r="I418" s="56" t="str">
        <f t="shared" si="7"/>
        <v/>
      </c>
      <c r="J418" s="59"/>
      <c r="K418" s="57" t="str">
        <f>IFERROR(VLOOKUP($J418,'Router Collection'!B416:M1413, 10, FALSE), "")</f>
        <v/>
      </c>
      <c r="L418" s="57" t="str">
        <f>IFERROR(VLOOKUP($J418,'Router Tracking'!$A$3:$H$1000, 2, FALSE), "")</f>
        <v/>
      </c>
      <c r="M418" s="57" t="str">
        <f>IFERROR(VLOOKUP($J418,'Router Tracking'!$A$3:$H$1000, 3, FALSE), "")</f>
        <v/>
      </c>
      <c r="N418" s="58" t="str">
        <f>IFERROR(VLOOKUP($J418,'Router Tracking'!$A$3:$H$1000, 6, FALSE), "")</f>
        <v/>
      </c>
      <c r="Q418" s="13"/>
    </row>
    <row r="419" spans="1:17">
      <c r="A419" s="38" t="str">
        <f t="shared" si="6"/>
        <v/>
      </c>
      <c r="C419" s="1" t="str">
        <f>IFERROR(VLOOKUP($B419,'Fridge Collection'!B417:L1414, 10, FALSE), "")</f>
        <v/>
      </c>
      <c r="D419" s="1" t="str">
        <f>IFERROR(VLOOKUP($B419,' Fridge Tracking'!$A$3:$J$999, 2, FALSE), "")</f>
        <v/>
      </c>
      <c r="E419" s="1" t="str">
        <f>IFERROR(VLOOKUP($B419,' Fridge Tracking'!$A$3:$J$999, 3, FALSE), "")</f>
        <v/>
      </c>
      <c r="F419" s="1" t="str">
        <f>IFERROR(VLOOKUP($B419,' Fridge Tracking'!$A$3:$J$999, 4, FALSE), "")</f>
        <v/>
      </c>
      <c r="G419" s="1" t="str">
        <f>IFERROR(VLOOKUP($B419,' Fridge Tracking'!$A$3:$J$999, 5, FALSE), "")</f>
        <v/>
      </c>
      <c r="H419" s="13" t="str">
        <f>IFERROR(VLOOKUP($B419,' Fridge Tracking'!$A$3:$J$999, 8, FALSE), "")</f>
        <v/>
      </c>
      <c r="I419" s="56" t="str">
        <f t="shared" si="7"/>
        <v/>
      </c>
      <c r="J419" s="59"/>
      <c r="K419" s="57" t="str">
        <f>IFERROR(VLOOKUP($J419,'Router Collection'!B417:M1414, 10, FALSE), "")</f>
        <v/>
      </c>
      <c r="L419" s="57" t="str">
        <f>IFERROR(VLOOKUP($J419,'Router Tracking'!$A$3:$H$1000, 2, FALSE), "")</f>
        <v/>
      </c>
      <c r="M419" s="57" t="str">
        <f>IFERROR(VLOOKUP($J419,'Router Tracking'!$A$3:$H$1000, 3, FALSE), "")</f>
        <v/>
      </c>
      <c r="N419" s="58" t="str">
        <f>IFERROR(VLOOKUP($J419,'Router Tracking'!$A$3:$H$1000, 6, FALSE), "")</f>
        <v/>
      </c>
      <c r="Q419" s="13"/>
    </row>
    <row r="420" spans="1:17">
      <c r="A420" s="38" t="str">
        <f t="shared" si="6"/>
        <v/>
      </c>
      <c r="C420" s="1" t="str">
        <f>IFERROR(VLOOKUP($B420,'Fridge Collection'!B418:L1415, 10, FALSE), "")</f>
        <v/>
      </c>
      <c r="D420" s="1" t="str">
        <f>IFERROR(VLOOKUP($B420,' Fridge Tracking'!$A$3:$J$999, 2, FALSE), "")</f>
        <v/>
      </c>
      <c r="E420" s="1" t="str">
        <f>IFERROR(VLOOKUP($B420,' Fridge Tracking'!$A$3:$J$999, 3, FALSE), "")</f>
        <v/>
      </c>
      <c r="F420" s="1" t="str">
        <f>IFERROR(VLOOKUP($B420,' Fridge Tracking'!$A$3:$J$999, 4, FALSE), "")</f>
        <v/>
      </c>
      <c r="G420" s="1" t="str">
        <f>IFERROR(VLOOKUP($B420,' Fridge Tracking'!$A$3:$J$999, 5, FALSE), "")</f>
        <v/>
      </c>
      <c r="H420" s="13" t="str">
        <f>IFERROR(VLOOKUP($B420,' Fridge Tracking'!$A$3:$J$999, 8, FALSE), "")</f>
        <v/>
      </c>
      <c r="I420" s="56" t="str">
        <f t="shared" si="7"/>
        <v/>
      </c>
      <c r="J420" s="59"/>
      <c r="K420" s="57" t="str">
        <f>IFERROR(VLOOKUP($J420,'Router Collection'!B418:M1415, 10, FALSE), "")</f>
        <v/>
      </c>
      <c r="L420" s="57" t="str">
        <f>IFERROR(VLOOKUP($J420,'Router Tracking'!$A$3:$H$1000, 2, FALSE), "")</f>
        <v/>
      </c>
      <c r="M420" s="57" t="str">
        <f>IFERROR(VLOOKUP($J420,'Router Tracking'!$A$3:$H$1000, 3, FALSE), "")</f>
        <v/>
      </c>
      <c r="N420" s="58" t="str">
        <f>IFERROR(VLOOKUP($J420,'Router Tracking'!$A$3:$H$1000, 6, FALSE), "")</f>
        <v/>
      </c>
      <c r="Q420" s="13"/>
    </row>
    <row r="421" spans="1:17">
      <c r="A421" s="38" t="str">
        <f t="shared" si="6"/>
        <v/>
      </c>
      <c r="C421" s="1" t="str">
        <f>IFERROR(VLOOKUP($B421,'Fridge Collection'!B419:L1416, 10, FALSE), "")</f>
        <v/>
      </c>
      <c r="D421" s="1" t="str">
        <f>IFERROR(VLOOKUP($B421,' Fridge Tracking'!$A$3:$J$999, 2, FALSE), "")</f>
        <v/>
      </c>
      <c r="E421" s="1" t="str">
        <f>IFERROR(VLOOKUP($B421,' Fridge Tracking'!$A$3:$J$999, 3, FALSE), "")</f>
        <v/>
      </c>
      <c r="F421" s="1" t="str">
        <f>IFERROR(VLOOKUP($B421,' Fridge Tracking'!$A$3:$J$999, 4, FALSE), "")</f>
        <v/>
      </c>
      <c r="G421" s="1" t="str">
        <f>IFERROR(VLOOKUP($B421,' Fridge Tracking'!$A$3:$J$999, 5, FALSE), "")</f>
        <v/>
      </c>
      <c r="H421" s="13" t="str">
        <f>IFERROR(VLOOKUP($B421,' Fridge Tracking'!$A$3:$J$999, 8, FALSE), "")</f>
        <v/>
      </c>
      <c r="I421" s="56" t="str">
        <f t="shared" si="7"/>
        <v/>
      </c>
      <c r="J421" s="59"/>
      <c r="K421" s="57" t="str">
        <f>IFERROR(VLOOKUP($J421,'Router Collection'!B419:M1416, 10, FALSE), "")</f>
        <v/>
      </c>
      <c r="L421" s="57" t="str">
        <f>IFERROR(VLOOKUP($J421,'Router Tracking'!$A$3:$H$1000, 2, FALSE), "")</f>
        <v/>
      </c>
      <c r="M421" s="57" t="str">
        <f>IFERROR(VLOOKUP($J421,'Router Tracking'!$A$3:$H$1000, 3, FALSE), "")</f>
        <v/>
      </c>
      <c r="N421" s="58" t="str">
        <f>IFERROR(VLOOKUP($J421,'Router Tracking'!$A$3:$H$1000, 6, FALSE), "")</f>
        <v/>
      </c>
      <c r="Q421" s="13"/>
    </row>
    <row r="422" spans="1:17">
      <c r="A422" s="38" t="str">
        <f t="shared" si="6"/>
        <v/>
      </c>
      <c r="C422" s="1" t="str">
        <f>IFERROR(VLOOKUP($B422,'Fridge Collection'!B420:L1417, 10, FALSE), "")</f>
        <v/>
      </c>
      <c r="D422" s="1" t="str">
        <f>IFERROR(VLOOKUP($B422,' Fridge Tracking'!$A$3:$J$999, 2, FALSE), "")</f>
        <v/>
      </c>
      <c r="E422" s="1" t="str">
        <f>IFERROR(VLOOKUP($B422,' Fridge Tracking'!$A$3:$J$999, 3, FALSE), "")</f>
        <v/>
      </c>
      <c r="F422" s="1" t="str">
        <f>IFERROR(VLOOKUP($B422,' Fridge Tracking'!$A$3:$J$999, 4, FALSE), "")</f>
        <v/>
      </c>
      <c r="G422" s="1" t="str">
        <f>IFERROR(VLOOKUP($B422,' Fridge Tracking'!$A$3:$J$999, 5, FALSE), "")</f>
        <v/>
      </c>
      <c r="H422" s="13" t="str">
        <f>IFERROR(VLOOKUP($B422,' Fridge Tracking'!$A$3:$J$999, 8, FALSE), "")</f>
        <v/>
      </c>
      <c r="I422" s="56" t="str">
        <f t="shared" si="7"/>
        <v/>
      </c>
      <c r="J422" s="59"/>
      <c r="K422" s="57" t="str">
        <f>IFERROR(VLOOKUP($J422,'Router Collection'!B420:M1417, 10, FALSE), "")</f>
        <v/>
      </c>
      <c r="L422" s="57" t="str">
        <f>IFERROR(VLOOKUP($J422,'Router Tracking'!$A$3:$H$1000, 2, FALSE), "")</f>
        <v/>
      </c>
      <c r="M422" s="57" t="str">
        <f>IFERROR(VLOOKUP($J422,'Router Tracking'!$A$3:$H$1000, 3, FALSE), "")</f>
        <v/>
      </c>
      <c r="N422" s="58" t="str">
        <f>IFERROR(VLOOKUP($J422,'Router Tracking'!$A$3:$H$1000, 6, FALSE), "")</f>
        <v/>
      </c>
      <c r="Q422" s="13"/>
    </row>
    <row r="423" spans="1:17">
      <c r="A423" s="38" t="str">
        <f t="shared" si="6"/>
        <v/>
      </c>
      <c r="C423" s="1" t="str">
        <f>IFERROR(VLOOKUP($B423,'Fridge Collection'!B421:L1418, 10, FALSE), "")</f>
        <v/>
      </c>
      <c r="D423" s="1" t="str">
        <f>IFERROR(VLOOKUP($B423,' Fridge Tracking'!$A$3:$J$999, 2, FALSE), "")</f>
        <v/>
      </c>
      <c r="E423" s="1" t="str">
        <f>IFERROR(VLOOKUP($B423,' Fridge Tracking'!$A$3:$J$999, 3, FALSE), "")</f>
        <v/>
      </c>
      <c r="F423" s="1" t="str">
        <f>IFERROR(VLOOKUP($B423,' Fridge Tracking'!$A$3:$J$999, 4, FALSE), "")</f>
        <v/>
      </c>
      <c r="G423" s="1" t="str">
        <f>IFERROR(VLOOKUP($B423,' Fridge Tracking'!$A$3:$J$999, 5, FALSE), "")</f>
        <v/>
      </c>
      <c r="H423" s="13" t="str">
        <f>IFERROR(VLOOKUP($B423,' Fridge Tracking'!$A$3:$J$999, 8, FALSE), "")</f>
        <v/>
      </c>
      <c r="I423" s="56" t="str">
        <f t="shared" si="7"/>
        <v/>
      </c>
      <c r="J423" s="59"/>
      <c r="K423" s="57" t="str">
        <f>IFERROR(VLOOKUP($J423,'Router Collection'!B421:M1418, 10, FALSE), "")</f>
        <v/>
      </c>
      <c r="L423" s="57" t="str">
        <f>IFERROR(VLOOKUP($J423,'Router Tracking'!$A$3:$H$1000, 2, FALSE), "")</f>
        <v/>
      </c>
      <c r="M423" s="57" t="str">
        <f>IFERROR(VLOOKUP($J423,'Router Tracking'!$A$3:$H$1000, 3, FALSE), "")</f>
        <v/>
      </c>
      <c r="N423" s="58" t="str">
        <f>IFERROR(VLOOKUP($J423,'Router Tracking'!$A$3:$H$1000, 6, FALSE), "")</f>
        <v/>
      </c>
      <c r="Q423" s="13"/>
    </row>
    <row r="424" spans="1:17">
      <c r="A424" s="38" t="str">
        <f t="shared" si="6"/>
        <v/>
      </c>
      <c r="C424" s="1" t="str">
        <f>IFERROR(VLOOKUP($B424,'Fridge Collection'!B422:L1419, 10, FALSE), "")</f>
        <v/>
      </c>
      <c r="D424" s="1" t="str">
        <f>IFERROR(VLOOKUP($B424,' Fridge Tracking'!$A$3:$J$999, 2, FALSE), "")</f>
        <v/>
      </c>
      <c r="E424" s="1" t="str">
        <f>IFERROR(VLOOKUP($B424,' Fridge Tracking'!$A$3:$J$999, 3, FALSE), "")</f>
        <v/>
      </c>
      <c r="F424" s="1" t="str">
        <f>IFERROR(VLOOKUP($B424,' Fridge Tracking'!$A$3:$J$999, 4, FALSE), "")</f>
        <v/>
      </c>
      <c r="G424" s="1" t="str">
        <f>IFERROR(VLOOKUP($B424,' Fridge Tracking'!$A$3:$J$999, 5, FALSE), "")</f>
        <v/>
      </c>
      <c r="H424" s="13" t="str">
        <f>IFERROR(VLOOKUP($B424,' Fridge Tracking'!$A$3:$J$999, 8, FALSE), "")</f>
        <v/>
      </c>
      <c r="I424" s="56" t="str">
        <f t="shared" si="7"/>
        <v/>
      </c>
      <c r="J424" s="59"/>
      <c r="K424" s="57" t="str">
        <f>IFERROR(VLOOKUP($J424,'Router Collection'!B422:M1419, 10, FALSE), "")</f>
        <v/>
      </c>
      <c r="L424" s="57" t="str">
        <f>IFERROR(VLOOKUP($J424,'Router Tracking'!$A$3:$H$1000, 2, FALSE), "")</f>
        <v/>
      </c>
      <c r="M424" s="57" t="str">
        <f>IFERROR(VLOOKUP($J424,'Router Tracking'!$A$3:$H$1000, 3, FALSE), "")</f>
        <v/>
      </c>
      <c r="N424" s="58" t="str">
        <f>IFERROR(VLOOKUP($J424,'Router Tracking'!$A$3:$H$1000, 6, FALSE), "")</f>
        <v/>
      </c>
      <c r="Q424" s="13"/>
    </row>
    <row r="425" spans="1:17">
      <c r="A425" s="38" t="str">
        <f t="shared" si="6"/>
        <v/>
      </c>
      <c r="C425" s="1" t="str">
        <f>IFERROR(VLOOKUP($B425,'Fridge Collection'!B423:L1420, 10, FALSE), "")</f>
        <v/>
      </c>
      <c r="D425" s="1" t="str">
        <f>IFERROR(VLOOKUP($B425,' Fridge Tracking'!$A$3:$J$999, 2, FALSE), "")</f>
        <v/>
      </c>
      <c r="E425" s="1" t="str">
        <f>IFERROR(VLOOKUP($B425,' Fridge Tracking'!$A$3:$J$999, 3, FALSE), "")</f>
        <v/>
      </c>
      <c r="F425" s="1" t="str">
        <f>IFERROR(VLOOKUP($B425,' Fridge Tracking'!$A$3:$J$999, 4, FALSE), "")</f>
        <v/>
      </c>
      <c r="G425" s="1" t="str">
        <f>IFERROR(VLOOKUP($B425,' Fridge Tracking'!$A$3:$J$999, 5, FALSE), "")</f>
        <v/>
      </c>
      <c r="H425" s="13" t="str">
        <f>IFERROR(VLOOKUP($B425,' Fridge Tracking'!$A$3:$J$999, 8, FALSE), "")</f>
        <v/>
      </c>
      <c r="I425" s="56" t="str">
        <f t="shared" si="7"/>
        <v/>
      </c>
      <c r="J425" s="59"/>
      <c r="K425" s="57" t="str">
        <f>IFERROR(VLOOKUP($J425,'Router Collection'!B423:M1420, 10, FALSE), "")</f>
        <v/>
      </c>
      <c r="L425" s="57" t="str">
        <f>IFERROR(VLOOKUP($J425,'Router Tracking'!$A$3:$H$1000, 2, FALSE), "")</f>
        <v/>
      </c>
      <c r="M425" s="57" t="str">
        <f>IFERROR(VLOOKUP($J425,'Router Tracking'!$A$3:$H$1000, 3, FALSE), "")</f>
        <v/>
      </c>
      <c r="N425" s="58" t="str">
        <f>IFERROR(VLOOKUP($J425,'Router Tracking'!$A$3:$H$1000, 6, FALSE), "")</f>
        <v/>
      </c>
      <c r="Q425" s="13"/>
    </row>
    <row r="426" spans="1:17">
      <c r="A426" s="38" t="str">
        <f t="shared" si="6"/>
        <v/>
      </c>
      <c r="C426" s="1" t="str">
        <f>IFERROR(VLOOKUP($B426,'Fridge Collection'!B424:L1421, 10, FALSE), "")</f>
        <v/>
      </c>
      <c r="D426" s="1" t="str">
        <f>IFERROR(VLOOKUP($B426,' Fridge Tracking'!$A$3:$J$999, 2, FALSE), "")</f>
        <v/>
      </c>
      <c r="E426" s="1" t="str">
        <f>IFERROR(VLOOKUP($B426,' Fridge Tracking'!$A$3:$J$999, 3, FALSE), "")</f>
        <v/>
      </c>
      <c r="F426" s="1" t="str">
        <f>IFERROR(VLOOKUP($B426,' Fridge Tracking'!$A$3:$J$999, 4, FALSE), "")</f>
        <v/>
      </c>
      <c r="G426" s="1" t="str">
        <f>IFERROR(VLOOKUP($B426,' Fridge Tracking'!$A$3:$J$999, 5, FALSE), "")</f>
        <v/>
      </c>
      <c r="H426" s="13" t="str">
        <f>IFERROR(VLOOKUP($B426,' Fridge Tracking'!$A$3:$J$999, 8, FALSE), "")</f>
        <v/>
      </c>
      <c r="I426" s="56" t="str">
        <f t="shared" si="7"/>
        <v/>
      </c>
      <c r="J426" s="59"/>
      <c r="K426" s="57" t="str">
        <f>IFERROR(VLOOKUP($J426,'Router Collection'!B424:M1421, 10, FALSE), "")</f>
        <v/>
      </c>
      <c r="L426" s="57" t="str">
        <f>IFERROR(VLOOKUP($J426,'Router Tracking'!$A$3:$H$1000, 2, FALSE), "")</f>
        <v/>
      </c>
      <c r="M426" s="57" t="str">
        <f>IFERROR(VLOOKUP($J426,'Router Tracking'!$A$3:$H$1000, 3, FALSE), "")</f>
        <v/>
      </c>
      <c r="N426" s="58" t="str">
        <f>IFERROR(VLOOKUP($J426,'Router Tracking'!$A$3:$H$1000, 6, FALSE), "")</f>
        <v/>
      </c>
      <c r="Q426" s="13"/>
    </row>
    <row r="427" spans="1:17">
      <c r="A427" s="38" t="str">
        <f t="shared" si="6"/>
        <v/>
      </c>
      <c r="C427" s="1" t="str">
        <f>IFERROR(VLOOKUP($B427,'Fridge Collection'!B425:L1422, 10, FALSE), "")</f>
        <v/>
      </c>
      <c r="D427" s="1" t="str">
        <f>IFERROR(VLOOKUP($B427,' Fridge Tracking'!$A$3:$J$999, 2, FALSE), "")</f>
        <v/>
      </c>
      <c r="E427" s="1" t="str">
        <f>IFERROR(VLOOKUP($B427,' Fridge Tracking'!$A$3:$J$999, 3, FALSE), "")</f>
        <v/>
      </c>
      <c r="F427" s="1" t="str">
        <f>IFERROR(VLOOKUP($B427,' Fridge Tracking'!$A$3:$J$999, 4, FALSE), "")</f>
        <v/>
      </c>
      <c r="G427" s="1" t="str">
        <f>IFERROR(VLOOKUP($B427,' Fridge Tracking'!$A$3:$J$999, 5, FALSE), "")</f>
        <v/>
      </c>
      <c r="H427" s="13" t="str">
        <f>IFERROR(VLOOKUP($B427,' Fridge Tracking'!$A$3:$J$999, 8, FALSE), "")</f>
        <v/>
      </c>
      <c r="I427" s="56" t="str">
        <f t="shared" si="7"/>
        <v/>
      </c>
      <c r="J427" s="59"/>
      <c r="K427" s="57" t="str">
        <f>IFERROR(VLOOKUP($J427,'Router Collection'!B425:M1422, 10, FALSE), "")</f>
        <v/>
      </c>
      <c r="L427" s="57" t="str">
        <f>IFERROR(VLOOKUP($J427,'Router Tracking'!$A$3:$H$1000, 2, FALSE), "")</f>
        <v/>
      </c>
      <c r="M427" s="57" t="str">
        <f>IFERROR(VLOOKUP($J427,'Router Tracking'!$A$3:$H$1000, 3, FALSE), "")</f>
        <v/>
      </c>
      <c r="N427" s="58" t="str">
        <f>IFERROR(VLOOKUP($J427,'Router Tracking'!$A$3:$H$1000, 6, FALSE), "")</f>
        <v/>
      </c>
      <c r="Q427" s="13"/>
    </row>
    <row r="428" spans="1:17">
      <c r="A428" s="38" t="str">
        <f t="shared" si="6"/>
        <v/>
      </c>
      <c r="C428" s="1" t="str">
        <f>IFERROR(VLOOKUP($B428,'Fridge Collection'!B426:L1423, 10, FALSE), "")</f>
        <v/>
      </c>
      <c r="D428" s="1" t="str">
        <f>IFERROR(VLOOKUP($B428,' Fridge Tracking'!$A$3:$J$999, 2, FALSE), "")</f>
        <v/>
      </c>
      <c r="E428" s="1" t="str">
        <f>IFERROR(VLOOKUP($B428,' Fridge Tracking'!$A$3:$J$999, 3, FALSE), "")</f>
        <v/>
      </c>
      <c r="F428" s="1" t="str">
        <f>IFERROR(VLOOKUP($B428,' Fridge Tracking'!$A$3:$J$999, 4, FALSE), "")</f>
        <v/>
      </c>
      <c r="G428" s="1" t="str">
        <f>IFERROR(VLOOKUP($B428,' Fridge Tracking'!$A$3:$J$999, 5, FALSE), "")</f>
        <v/>
      </c>
      <c r="H428" s="13" t="str">
        <f>IFERROR(VLOOKUP($B428,' Fridge Tracking'!$A$3:$J$999, 8, FALSE), "")</f>
        <v/>
      </c>
      <c r="I428" s="56" t="str">
        <f t="shared" si="7"/>
        <v/>
      </c>
      <c r="J428" s="59"/>
      <c r="K428" s="57" t="str">
        <f>IFERROR(VLOOKUP($J428,'Router Collection'!B426:M1423, 10, FALSE), "")</f>
        <v/>
      </c>
      <c r="L428" s="57" t="str">
        <f>IFERROR(VLOOKUP($J428,'Router Tracking'!$A$3:$H$1000, 2, FALSE), "")</f>
        <v/>
      </c>
      <c r="M428" s="57" t="str">
        <f>IFERROR(VLOOKUP($J428,'Router Tracking'!$A$3:$H$1000, 3, FALSE), "")</f>
        <v/>
      </c>
      <c r="N428" s="58" t="str">
        <f>IFERROR(VLOOKUP($J428,'Router Tracking'!$A$3:$H$1000, 6, FALSE), "")</f>
        <v/>
      </c>
      <c r="Q428" s="13"/>
    </row>
    <row r="429" spans="1:17">
      <c r="A429" s="38" t="str">
        <f t="shared" si="6"/>
        <v/>
      </c>
      <c r="C429" s="1" t="str">
        <f>IFERROR(VLOOKUP($B429,'Fridge Collection'!B427:L1424, 10, FALSE), "")</f>
        <v/>
      </c>
      <c r="D429" s="1" t="str">
        <f>IFERROR(VLOOKUP($B429,' Fridge Tracking'!$A$3:$J$999, 2, FALSE), "")</f>
        <v/>
      </c>
      <c r="E429" s="1" t="str">
        <f>IFERROR(VLOOKUP($B429,' Fridge Tracking'!$A$3:$J$999, 3, FALSE), "")</f>
        <v/>
      </c>
      <c r="F429" s="1" t="str">
        <f>IFERROR(VLOOKUP($B429,' Fridge Tracking'!$A$3:$J$999, 4, FALSE), "")</f>
        <v/>
      </c>
      <c r="G429" s="1" t="str">
        <f>IFERROR(VLOOKUP($B429,' Fridge Tracking'!$A$3:$J$999, 5, FALSE), "")</f>
        <v/>
      </c>
      <c r="H429" s="13" t="str">
        <f>IFERROR(VLOOKUP($B429,' Fridge Tracking'!$A$3:$J$999, 8, FALSE), "")</f>
        <v/>
      </c>
      <c r="I429" s="56" t="str">
        <f t="shared" si="7"/>
        <v/>
      </c>
      <c r="J429" s="59"/>
      <c r="K429" s="57" t="str">
        <f>IFERROR(VLOOKUP($J429,'Router Collection'!B427:M1424, 10, FALSE), "")</f>
        <v/>
      </c>
      <c r="L429" s="57" t="str">
        <f>IFERROR(VLOOKUP($J429,'Router Tracking'!$A$3:$H$1000, 2, FALSE), "")</f>
        <v/>
      </c>
      <c r="M429" s="57" t="str">
        <f>IFERROR(VLOOKUP($J429,'Router Tracking'!$A$3:$H$1000, 3, FALSE), "")</f>
        <v/>
      </c>
      <c r="N429" s="58" t="str">
        <f>IFERROR(VLOOKUP($J429,'Router Tracking'!$A$3:$H$1000, 6, FALSE), "")</f>
        <v/>
      </c>
      <c r="Q429" s="13"/>
    </row>
    <row r="430" spans="1:17">
      <c r="A430" s="38" t="str">
        <f t="shared" si="6"/>
        <v/>
      </c>
      <c r="C430" s="1" t="str">
        <f>IFERROR(VLOOKUP($B430,'Fridge Collection'!B428:L1425, 10, FALSE), "")</f>
        <v/>
      </c>
      <c r="D430" s="1" t="str">
        <f>IFERROR(VLOOKUP($B430,' Fridge Tracking'!$A$3:$J$999, 2, FALSE), "")</f>
        <v/>
      </c>
      <c r="E430" s="1" t="str">
        <f>IFERROR(VLOOKUP($B430,' Fridge Tracking'!$A$3:$J$999, 3, FALSE), "")</f>
        <v/>
      </c>
      <c r="F430" s="1" t="str">
        <f>IFERROR(VLOOKUP($B430,' Fridge Tracking'!$A$3:$J$999, 4, FALSE), "")</f>
        <v/>
      </c>
      <c r="G430" s="1" t="str">
        <f>IFERROR(VLOOKUP($B430,' Fridge Tracking'!$A$3:$J$999, 5, FALSE), "")</f>
        <v/>
      </c>
      <c r="H430" s="13" t="str">
        <f>IFERROR(VLOOKUP($B430,' Fridge Tracking'!$A$3:$J$999, 8, FALSE), "")</f>
        <v/>
      </c>
      <c r="I430" s="56" t="str">
        <f t="shared" si="7"/>
        <v/>
      </c>
      <c r="J430" s="59"/>
      <c r="K430" s="57" t="str">
        <f>IFERROR(VLOOKUP($J430,'Router Collection'!B428:M1425, 10, FALSE), "")</f>
        <v/>
      </c>
      <c r="L430" s="57" t="str">
        <f>IFERROR(VLOOKUP($J430,'Router Tracking'!$A$3:$H$1000, 2, FALSE), "")</f>
        <v/>
      </c>
      <c r="M430" s="57" t="str">
        <f>IFERROR(VLOOKUP($J430,'Router Tracking'!$A$3:$H$1000, 3, FALSE), "")</f>
        <v/>
      </c>
      <c r="N430" s="58" t="str">
        <f>IFERROR(VLOOKUP($J430,'Router Tracking'!$A$3:$H$1000, 6, FALSE), "")</f>
        <v/>
      </c>
      <c r="Q430" s="13"/>
    </row>
    <row r="431" spans="1:17">
      <c r="A431" s="38" t="str">
        <f t="shared" si="6"/>
        <v/>
      </c>
      <c r="C431" s="1" t="str">
        <f>IFERROR(VLOOKUP($B431,'Fridge Collection'!B429:L1426, 10, FALSE), "")</f>
        <v/>
      </c>
      <c r="D431" s="1" t="str">
        <f>IFERROR(VLOOKUP($B431,' Fridge Tracking'!$A$3:$J$999, 2, FALSE), "")</f>
        <v/>
      </c>
      <c r="E431" s="1" t="str">
        <f>IFERROR(VLOOKUP($B431,' Fridge Tracking'!$A$3:$J$999, 3, FALSE), "")</f>
        <v/>
      </c>
      <c r="F431" s="1" t="str">
        <f>IFERROR(VLOOKUP($B431,' Fridge Tracking'!$A$3:$J$999, 4, FALSE), "")</f>
        <v/>
      </c>
      <c r="G431" s="1" t="str">
        <f>IFERROR(VLOOKUP($B431,' Fridge Tracking'!$A$3:$J$999, 5, FALSE), "")</f>
        <v/>
      </c>
      <c r="H431" s="13" t="str">
        <f>IFERROR(VLOOKUP($B431,' Fridge Tracking'!$A$3:$J$999, 8, FALSE), "")</f>
        <v/>
      </c>
      <c r="I431" s="56" t="str">
        <f t="shared" si="7"/>
        <v/>
      </c>
      <c r="J431" s="59"/>
      <c r="K431" s="57" t="str">
        <f>IFERROR(VLOOKUP($J431,'Router Collection'!B429:M1426, 10, FALSE), "")</f>
        <v/>
      </c>
      <c r="L431" s="57" t="str">
        <f>IFERROR(VLOOKUP($J431,'Router Tracking'!$A$3:$H$1000, 2, FALSE), "")</f>
        <v/>
      </c>
      <c r="M431" s="57" t="str">
        <f>IFERROR(VLOOKUP($J431,'Router Tracking'!$A$3:$H$1000, 3, FALSE), "")</f>
        <v/>
      </c>
      <c r="N431" s="58" t="str">
        <f>IFERROR(VLOOKUP($J431,'Router Tracking'!$A$3:$H$1000, 6, FALSE), "")</f>
        <v/>
      </c>
      <c r="Q431" s="13"/>
    </row>
    <row r="432" spans="1:17">
      <c r="A432" s="38" t="str">
        <f t="shared" si="6"/>
        <v/>
      </c>
      <c r="C432" s="1" t="str">
        <f>IFERROR(VLOOKUP($B432,'Fridge Collection'!B430:L1427, 10, FALSE), "")</f>
        <v/>
      </c>
      <c r="D432" s="1" t="str">
        <f>IFERROR(VLOOKUP($B432,' Fridge Tracking'!$A$3:$J$999, 2, FALSE), "")</f>
        <v/>
      </c>
      <c r="E432" s="1" t="str">
        <f>IFERROR(VLOOKUP($B432,' Fridge Tracking'!$A$3:$J$999, 3, FALSE), "")</f>
        <v/>
      </c>
      <c r="F432" s="1" t="str">
        <f>IFERROR(VLOOKUP($B432,' Fridge Tracking'!$A$3:$J$999, 4, FALSE), "")</f>
        <v/>
      </c>
      <c r="G432" s="1" t="str">
        <f>IFERROR(VLOOKUP($B432,' Fridge Tracking'!$A$3:$J$999, 5, FALSE), "")</f>
        <v/>
      </c>
      <c r="H432" s="13" t="str">
        <f>IFERROR(VLOOKUP($B432,' Fridge Tracking'!$A$3:$J$999, 8, FALSE), "")</f>
        <v/>
      </c>
      <c r="I432" s="56" t="str">
        <f t="shared" si="7"/>
        <v/>
      </c>
      <c r="J432" s="59"/>
      <c r="K432" s="57" t="str">
        <f>IFERROR(VLOOKUP($J432,'Router Collection'!B430:M1427, 10, FALSE), "")</f>
        <v/>
      </c>
      <c r="L432" s="57" t="str">
        <f>IFERROR(VLOOKUP($J432,'Router Tracking'!$A$3:$H$1000, 2, FALSE), "")</f>
        <v/>
      </c>
      <c r="M432" s="57" t="str">
        <f>IFERROR(VLOOKUP($J432,'Router Tracking'!$A$3:$H$1000, 3, FALSE), "")</f>
        <v/>
      </c>
      <c r="N432" s="58" t="str">
        <f>IFERROR(VLOOKUP($J432,'Router Tracking'!$A$3:$H$1000, 6, FALSE), "")</f>
        <v/>
      </c>
      <c r="Q432" s="13"/>
    </row>
    <row r="433" spans="1:17">
      <c r="A433" s="38" t="str">
        <f t="shared" si="6"/>
        <v/>
      </c>
      <c r="C433" s="1" t="str">
        <f>IFERROR(VLOOKUP($B433,'Fridge Collection'!B431:L1428, 10, FALSE), "")</f>
        <v/>
      </c>
      <c r="D433" s="1" t="str">
        <f>IFERROR(VLOOKUP($B433,' Fridge Tracking'!$A$3:$J$999, 2, FALSE), "")</f>
        <v/>
      </c>
      <c r="E433" s="1" t="str">
        <f>IFERROR(VLOOKUP($B433,' Fridge Tracking'!$A$3:$J$999, 3, FALSE), "")</f>
        <v/>
      </c>
      <c r="F433" s="1" t="str">
        <f>IFERROR(VLOOKUP($B433,' Fridge Tracking'!$A$3:$J$999, 4, FALSE), "")</f>
        <v/>
      </c>
      <c r="G433" s="1" t="str">
        <f>IFERROR(VLOOKUP($B433,' Fridge Tracking'!$A$3:$J$999, 5, FALSE), "")</f>
        <v/>
      </c>
      <c r="H433" s="13" t="str">
        <f>IFERROR(VLOOKUP($B433,' Fridge Tracking'!$A$3:$J$999, 8, FALSE), "")</f>
        <v/>
      </c>
      <c r="I433" s="56" t="str">
        <f t="shared" si="7"/>
        <v/>
      </c>
      <c r="J433" s="59"/>
      <c r="K433" s="57" t="str">
        <f>IFERROR(VLOOKUP($J433,'Router Collection'!B431:M1428, 10, FALSE), "")</f>
        <v/>
      </c>
      <c r="L433" s="57" t="str">
        <f>IFERROR(VLOOKUP($J433,'Router Tracking'!$A$3:$H$1000, 2, FALSE), "")</f>
        <v/>
      </c>
      <c r="M433" s="57" t="str">
        <f>IFERROR(VLOOKUP($J433,'Router Tracking'!$A$3:$H$1000, 3, FALSE), "")</f>
        <v/>
      </c>
      <c r="N433" s="58" t="str">
        <f>IFERROR(VLOOKUP($J433,'Router Tracking'!$A$3:$H$1000, 6, FALSE), "")</f>
        <v/>
      </c>
      <c r="Q433" s="13"/>
    </row>
    <row r="434" spans="1:17">
      <c r="A434" s="38" t="str">
        <f t="shared" si="6"/>
        <v/>
      </c>
      <c r="C434" s="1" t="str">
        <f>IFERROR(VLOOKUP($B434,'Fridge Collection'!B432:L1429, 10, FALSE), "")</f>
        <v/>
      </c>
      <c r="D434" s="1" t="str">
        <f>IFERROR(VLOOKUP($B434,' Fridge Tracking'!$A$3:$J$999, 2, FALSE), "")</f>
        <v/>
      </c>
      <c r="E434" s="1" t="str">
        <f>IFERROR(VLOOKUP($B434,' Fridge Tracking'!$A$3:$J$999, 3, FALSE), "")</f>
        <v/>
      </c>
      <c r="F434" s="1" t="str">
        <f>IFERROR(VLOOKUP($B434,' Fridge Tracking'!$A$3:$J$999, 4, FALSE), "")</f>
        <v/>
      </c>
      <c r="G434" s="1" t="str">
        <f>IFERROR(VLOOKUP($B434,' Fridge Tracking'!$A$3:$J$999, 5, FALSE), "")</f>
        <v/>
      </c>
      <c r="H434" s="13" t="str">
        <f>IFERROR(VLOOKUP($B434,' Fridge Tracking'!$A$3:$J$999, 8, FALSE), "")</f>
        <v/>
      </c>
      <c r="I434" s="56" t="str">
        <f t="shared" si="7"/>
        <v/>
      </c>
      <c r="J434" s="59"/>
      <c r="K434" s="57" t="str">
        <f>IFERROR(VLOOKUP($J434,'Router Collection'!B432:M1429, 10, FALSE), "")</f>
        <v/>
      </c>
      <c r="L434" s="57" t="str">
        <f>IFERROR(VLOOKUP($J434,'Router Tracking'!$A$3:$H$1000, 2, FALSE), "")</f>
        <v/>
      </c>
      <c r="M434" s="57" t="str">
        <f>IFERROR(VLOOKUP($J434,'Router Tracking'!$A$3:$H$1000, 3, FALSE), "")</f>
        <v/>
      </c>
      <c r="N434" s="58" t="str">
        <f>IFERROR(VLOOKUP($J434,'Router Tracking'!$A$3:$H$1000, 6, FALSE), "")</f>
        <v/>
      </c>
      <c r="Q434" s="13"/>
    </row>
    <row r="435" spans="1:17">
      <c r="A435" s="38" t="str">
        <f t="shared" si="6"/>
        <v/>
      </c>
      <c r="C435" s="1" t="str">
        <f>IFERROR(VLOOKUP($B435,'Fridge Collection'!B433:L1430, 10, FALSE), "")</f>
        <v/>
      </c>
      <c r="D435" s="1" t="str">
        <f>IFERROR(VLOOKUP($B435,' Fridge Tracking'!$A$3:$J$999, 2, FALSE), "")</f>
        <v/>
      </c>
      <c r="E435" s="1" t="str">
        <f>IFERROR(VLOOKUP($B435,' Fridge Tracking'!$A$3:$J$999, 3, FALSE), "")</f>
        <v/>
      </c>
      <c r="F435" s="1" t="str">
        <f>IFERROR(VLOOKUP($B435,' Fridge Tracking'!$A$3:$J$999, 4, FALSE), "")</f>
        <v/>
      </c>
      <c r="G435" s="1" t="str">
        <f>IFERROR(VLOOKUP($B435,' Fridge Tracking'!$A$3:$J$999, 5, FALSE), "")</f>
        <v/>
      </c>
      <c r="H435" s="13" t="str">
        <f>IFERROR(VLOOKUP($B435,' Fridge Tracking'!$A$3:$J$999, 8, FALSE), "")</f>
        <v/>
      </c>
      <c r="I435" s="56" t="str">
        <f t="shared" si="7"/>
        <v/>
      </c>
      <c r="J435" s="59"/>
      <c r="K435" s="57" t="str">
        <f>IFERROR(VLOOKUP($J435,'Router Collection'!B433:M1430, 10, FALSE), "")</f>
        <v/>
      </c>
      <c r="L435" s="57" t="str">
        <f>IFERROR(VLOOKUP($J435,'Router Tracking'!$A$3:$H$1000, 2, FALSE), "")</f>
        <v/>
      </c>
      <c r="M435" s="57" t="str">
        <f>IFERROR(VLOOKUP($J435,'Router Tracking'!$A$3:$H$1000, 3, FALSE), "")</f>
        <v/>
      </c>
      <c r="N435" s="58" t="str">
        <f>IFERROR(VLOOKUP($J435,'Router Tracking'!$A$3:$H$1000, 6, FALSE), "")</f>
        <v/>
      </c>
      <c r="Q435" s="13"/>
    </row>
    <row r="436" spans="1:17">
      <c r="A436" s="38" t="str">
        <f t="shared" si="6"/>
        <v/>
      </c>
      <c r="C436" s="1" t="str">
        <f>IFERROR(VLOOKUP($B436,'Fridge Collection'!B434:L1431, 10, FALSE), "")</f>
        <v/>
      </c>
      <c r="D436" s="1" t="str">
        <f>IFERROR(VLOOKUP($B436,' Fridge Tracking'!$A$3:$J$999, 2, FALSE), "")</f>
        <v/>
      </c>
      <c r="E436" s="1" t="str">
        <f>IFERROR(VLOOKUP($B436,' Fridge Tracking'!$A$3:$J$999, 3, FALSE), "")</f>
        <v/>
      </c>
      <c r="F436" s="1" t="str">
        <f>IFERROR(VLOOKUP($B436,' Fridge Tracking'!$A$3:$J$999, 4, FALSE), "")</f>
        <v/>
      </c>
      <c r="G436" s="1" t="str">
        <f>IFERROR(VLOOKUP($B436,' Fridge Tracking'!$A$3:$J$999, 5, FALSE), "")</f>
        <v/>
      </c>
      <c r="H436" s="13" t="str">
        <f>IFERROR(VLOOKUP($B436,' Fridge Tracking'!$A$3:$J$999, 8, FALSE), "")</f>
        <v/>
      </c>
      <c r="I436" s="56" t="str">
        <f t="shared" si="7"/>
        <v/>
      </c>
      <c r="J436" s="59"/>
      <c r="K436" s="57" t="str">
        <f>IFERROR(VLOOKUP($J436,'Router Collection'!B434:M1431, 10, FALSE), "")</f>
        <v/>
      </c>
      <c r="L436" s="57" t="str">
        <f>IFERROR(VLOOKUP($J436,'Router Tracking'!$A$3:$H$1000, 2, FALSE), "")</f>
        <v/>
      </c>
      <c r="M436" s="57" t="str">
        <f>IFERROR(VLOOKUP($J436,'Router Tracking'!$A$3:$H$1000, 3, FALSE), "")</f>
        <v/>
      </c>
      <c r="N436" s="58" t="str">
        <f>IFERROR(VLOOKUP($J436,'Router Tracking'!$A$3:$H$1000, 6, FALSE), "")</f>
        <v/>
      </c>
      <c r="Q436" s="13"/>
    </row>
    <row r="437" spans="1:17">
      <c r="A437" s="38" t="str">
        <f t="shared" si="6"/>
        <v/>
      </c>
      <c r="C437" s="1" t="str">
        <f>IFERROR(VLOOKUP($B437,'Fridge Collection'!B435:L1432, 10, FALSE), "")</f>
        <v/>
      </c>
      <c r="D437" s="1" t="str">
        <f>IFERROR(VLOOKUP($B437,' Fridge Tracking'!$A$3:$J$999, 2, FALSE), "")</f>
        <v/>
      </c>
      <c r="E437" s="1" t="str">
        <f>IFERROR(VLOOKUP($B437,' Fridge Tracking'!$A$3:$J$999, 3, FALSE), "")</f>
        <v/>
      </c>
      <c r="F437" s="1" t="str">
        <f>IFERROR(VLOOKUP($B437,' Fridge Tracking'!$A$3:$J$999, 4, FALSE), "")</f>
        <v/>
      </c>
      <c r="G437" s="1" t="str">
        <f>IFERROR(VLOOKUP($B437,' Fridge Tracking'!$A$3:$J$999, 5, FALSE), "")</f>
        <v/>
      </c>
      <c r="H437" s="13" t="str">
        <f>IFERROR(VLOOKUP($B437,' Fridge Tracking'!$A$3:$J$999, 8, FALSE), "")</f>
        <v/>
      </c>
      <c r="I437" s="56" t="str">
        <f t="shared" si="7"/>
        <v/>
      </c>
      <c r="J437" s="59"/>
      <c r="K437" s="57" t="str">
        <f>IFERROR(VLOOKUP($J437,'Router Collection'!B435:M1432, 10, FALSE), "")</f>
        <v/>
      </c>
      <c r="L437" s="57" t="str">
        <f>IFERROR(VLOOKUP($J437,'Router Tracking'!$A$3:$H$1000, 2, FALSE), "")</f>
        <v/>
      </c>
      <c r="M437" s="57" t="str">
        <f>IFERROR(VLOOKUP($J437,'Router Tracking'!$A$3:$H$1000, 3, FALSE), "")</f>
        <v/>
      </c>
      <c r="N437" s="58" t="str">
        <f>IFERROR(VLOOKUP($J437,'Router Tracking'!$A$3:$H$1000, 6, FALSE), "")</f>
        <v/>
      </c>
      <c r="Q437" s="13"/>
    </row>
    <row r="438" spans="1:17">
      <c r="A438" s="38" t="str">
        <f t="shared" si="6"/>
        <v/>
      </c>
      <c r="C438" s="1" t="str">
        <f>IFERROR(VLOOKUP($B438,'Fridge Collection'!B436:L1433, 10, FALSE), "")</f>
        <v/>
      </c>
      <c r="D438" s="1" t="str">
        <f>IFERROR(VLOOKUP($B438,' Fridge Tracking'!$A$3:$J$999, 2, FALSE), "")</f>
        <v/>
      </c>
      <c r="E438" s="1" t="str">
        <f>IFERROR(VLOOKUP($B438,' Fridge Tracking'!$A$3:$J$999, 3, FALSE), "")</f>
        <v/>
      </c>
      <c r="F438" s="1" t="str">
        <f>IFERROR(VLOOKUP($B438,' Fridge Tracking'!$A$3:$J$999, 4, FALSE), "")</f>
        <v/>
      </c>
      <c r="G438" s="1" t="str">
        <f>IFERROR(VLOOKUP($B438,' Fridge Tracking'!$A$3:$J$999, 5, FALSE), "")</f>
        <v/>
      </c>
      <c r="H438" s="13" t="str">
        <f>IFERROR(VLOOKUP($B438,' Fridge Tracking'!$A$3:$J$999, 8, FALSE), "")</f>
        <v/>
      </c>
      <c r="I438" s="56" t="str">
        <f t="shared" si="7"/>
        <v/>
      </c>
      <c r="J438" s="59"/>
      <c r="K438" s="57" t="str">
        <f>IFERROR(VLOOKUP($J438,'Router Collection'!B436:M1433, 10, FALSE), "")</f>
        <v/>
      </c>
      <c r="L438" s="57" t="str">
        <f>IFERROR(VLOOKUP($J438,'Router Tracking'!$A$3:$H$1000, 2, FALSE), "")</f>
        <v/>
      </c>
      <c r="M438" s="57" t="str">
        <f>IFERROR(VLOOKUP($J438,'Router Tracking'!$A$3:$H$1000, 3, FALSE), "")</f>
        <v/>
      </c>
      <c r="N438" s="58" t="str">
        <f>IFERROR(VLOOKUP($J438,'Router Tracking'!$A$3:$H$1000, 6, FALSE), "")</f>
        <v/>
      </c>
      <c r="Q438" s="13"/>
    </row>
    <row r="439" spans="1:17">
      <c r="A439" s="38" t="str">
        <f t="shared" si="6"/>
        <v/>
      </c>
      <c r="C439" s="1" t="str">
        <f>IFERROR(VLOOKUP($B439,'Fridge Collection'!B437:L1434, 10, FALSE), "")</f>
        <v/>
      </c>
      <c r="D439" s="1" t="str">
        <f>IFERROR(VLOOKUP($B439,' Fridge Tracking'!$A$3:$J$999, 2, FALSE), "")</f>
        <v/>
      </c>
      <c r="E439" s="1" t="str">
        <f>IFERROR(VLOOKUP($B439,' Fridge Tracking'!$A$3:$J$999, 3, FALSE), "")</f>
        <v/>
      </c>
      <c r="F439" s="1" t="str">
        <f>IFERROR(VLOOKUP($B439,' Fridge Tracking'!$A$3:$J$999, 4, FALSE), "")</f>
        <v/>
      </c>
      <c r="G439" s="1" t="str">
        <f>IFERROR(VLOOKUP($B439,' Fridge Tracking'!$A$3:$J$999, 5, FALSE), "")</f>
        <v/>
      </c>
      <c r="H439" s="13" t="str">
        <f>IFERROR(VLOOKUP($B439,' Fridge Tracking'!$A$3:$J$999, 8, FALSE), "")</f>
        <v/>
      </c>
      <c r="I439" s="56" t="str">
        <f t="shared" si="7"/>
        <v/>
      </c>
      <c r="J439" s="59"/>
      <c r="K439" s="57" t="str">
        <f>IFERROR(VLOOKUP($J439,'Router Collection'!B437:M1434, 10, FALSE), "")</f>
        <v/>
      </c>
      <c r="L439" s="57" t="str">
        <f>IFERROR(VLOOKUP($J439,'Router Tracking'!$A$3:$H$1000, 2, FALSE), "")</f>
        <v/>
      </c>
      <c r="M439" s="57" t="str">
        <f>IFERROR(VLOOKUP($J439,'Router Tracking'!$A$3:$H$1000, 3, FALSE), "")</f>
        <v/>
      </c>
      <c r="N439" s="58" t="str">
        <f>IFERROR(VLOOKUP($J439,'Router Tracking'!$A$3:$H$1000, 6, FALSE), "")</f>
        <v/>
      </c>
      <c r="Q439" s="13"/>
    </row>
    <row r="440" spans="1:17">
      <c r="A440" s="38" t="str">
        <f t="shared" si="6"/>
        <v/>
      </c>
      <c r="C440" s="1" t="str">
        <f>IFERROR(VLOOKUP($B440,'Fridge Collection'!B438:L1435, 10, FALSE), "")</f>
        <v/>
      </c>
      <c r="D440" s="1" t="str">
        <f>IFERROR(VLOOKUP($B440,' Fridge Tracking'!$A$3:$J$999, 2, FALSE), "")</f>
        <v/>
      </c>
      <c r="E440" s="1" t="str">
        <f>IFERROR(VLOOKUP($B440,' Fridge Tracking'!$A$3:$J$999, 3, FALSE), "")</f>
        <v/>
      </c>
      <c r="F440" s="1" t="str">
        <f>IFERROR(VLOOKUP($B440,' Fridge Tracking'!$A$3:$J$999, 4, FALSE), "")</f>
        <v/>
      </c>
      <c r="G440" s="1" t="str">
        <f>IFERROR(VLOOKUP($B440,' Fridge Tracking'!$A$3:$J$999, 5, FALSE), "")</f>
        <v/>
      </c>
      <c r="H440" s="13" t="str">
        <f>IFERROR(VLOOKUP($B440,' Fridge Tracking'!$A$3:$J$999, 8, FALSE), "")</f>
        <v/>
      </c>
      <c r="I440" s="56" t="str">
        <f t="shared" si="7"/>
        <v/>
      </c>
      <c r="J440" s="59"/>
      <c r="K440" s="57" t="str">
        <f>IFERROR(VLOOKUP($J440,'Router Collection'!B438:M1435, 10, FALSE), "")</f>
        <v/>
      </c>
      <c r="L440" s="57" t="str">
        <f>IFERROR(VLOOKUP($J440,'Router Tracking'!$A$3:$H$1000, 2, FALSE), "")</f>
        <v/>
      </c>
      <c r="M440" s="57" t="str">
        <f>IFERROR(VLOOKUP($J440,'Router Tracking'!$A$3:$H$1000, 3, FALSE), "")</f>
        <v/>
      </c>
      <c r="N440" s="58" t="str">
        <f>IFERROR(VLOOKUP($J440,'Router Tracking'!$A$3:$H$1000, 6, FALSE), "")</f>
        <v/>
      </c>
      <c r="Q440" s="13"/>
    </row>
    <row r="441" spans="1:17">
      <c r="A441" s="38" t="str">
        <f t="shared" si="6"/>
        <v/>
      </c>
      <c r="C441" s="1" t="str">
        <f>IFERROR(VLOOKUP($B441,'Fridge Collection'!B439:L1436, 10, FALSE), "")</f>
        <v/>
      </c>
      <c r="D441" s="1" t="str">
        <f>IFERROR(VLOOKUP($B441,' Fridge Tracking'!$A$3:$J$999, 2, FALSE), "")</f>
        <v/>
      </c>
      <c r="E441" s="1" t="str">
        <f>IFERROR(VLOOKUP($B441,' Fridge Tracking'!$A$3:$J$999, 3, FALSE), "")</f>
        <v/>
      </c>
      <c r="F441" s="1" t="str">
        <f>IFERROR(VLOOKUP($B441,' Fridge Tracking'!$A$3:$J$999, 4, FALSE), "")</f>
        <v/>
      </c>
      <c r="G441" s="1" t="str">
        <f>IFERROR(VLOOKUP($B441,' Fridge Tracking'!$A$3:$J$999, 5, FALSE), "")</f>
        <v/>
      </c>
      <c r="H441" s="13" t="str">
        <f>IFERROR(VLOOKUP($B441,' Fridge Tracking'!$A$3:$J$999, 8, FALSE), "")</f>
        <v/>
      </c>
      <c r="I441" s="56" t="str">
        <f t="shared" si="7"/>
        <v/>
      </c>
      <c r="J441" s="59"/>
      <c r="K441" s="57" t="str">
        <f>IFERROR(VLOOKUP($J441,'Router Collection'!B439:M1436, 10, FALSE), "")</f>
        <v/>
      </c>
      <c r="L441" s="57" t="str">
        <f>IFERROR(VLOOKUP($J441,'Router Tracking'!$A$3:$H$1000, 2, FALSE), "")</f>
        <v/>
      </c>
      <c r="M441" s="57" t="str">
        <f>IFERROR(VLOOKUP($J441,'Router Tracking'!$A$3:$H$1000, 3, FALSE), "")</f>
        <v/>
      </c>
      <c r="N441" s="58" t="str">
        <f>IFERROR(VLOOKUP($J441,'Router Tracking'!$A$3:$H$1000, 6, FALSE), "")</f>
        <v/>
      </c>
      <c r="Q441" s="13"/>
    </row>
    <row r="442" spans="1:17">
      <c r="A442" s="38" t="str">
        <f t="shared" si="6"/>
        <v/>
      </c>
      <c r="C442" s="1" t="str">
        <f>IFERROR(VLOOKUP($B442,'Fridge Collection'!B440:L1437, 10, FALSE), "")</f>
        <v/>
      </c>
      <c r="D442" s="1" t="str">
        <f>IFERROR(VLOOKUP($B442,' Fridge Tracking'!$A$3:$J$999, 2, FALSE), "")</f>
        <v/>
      </c>
      <c r="E442" s="1" t="str">
        <f>IFERROR(VLOOKUP($B442,' Fridge Tracking'!$A$3:$J$999, 3, FALSE), "")</f>
        <v/>
      </c>
      <c r="F442" s="1" t="str">
        <f>IFERROR(VLOOKUP($B442,' Fridge Tracking'!$A$3:$J$999, 4, FALSE), "")</f>
        <v/>
      </c>
      <c r="G442" s="1" t="str">
        <f>IFERROR(VLOOKUP($B442,' Fridge Tracking'!$A$3:$J$999, 5, FALSE), "")</f>
        <v/>
      </c>
      <c r="H442" s="13" t="str">
        <f>IFERROR(VLOOKUP($B442,' Fridge Tracking'!$A$3:$J$999, 8, FALSE), "")</f>
        <v/>
      </c>
      <c r="I442" s="56" t="str">
        <f t="shared" si="7"/>
        <v/>
      </c>
      <c r="J442" s="59"/>
      <c r="K442" s="57" t="str">
        <f>IFERROR(VLOOKUP($J442,'Router Collection'!B440:M1437, 10, FALSE), "")</f>
        <v/>
      </c>
      <c r="L442" s="57" t="str">
        <f>IFERROR(VLOOKUP($J442,'Router Tracking'!$A$3:$H$1000, 2, FALSE), "")</f>
        <v/>
      </c>
      <c r="M442" s="57" t="str">
        <f>IFERROR(VLOOKUP($J442,'Router Tracking'!$A$3:$H$1000, 3, FALSE), "")</f>
        <v/>
      </c>
      <c r="N442" s="58" t="str">
        <f>IFERROR(VLOOKUP($J442,'Router Tracking'!$A$3:$H$1000, 6, FALSE), "")</f>
        <v/>
      </c>
      <c r="Q442" s="13"/>
    </row>
    <row r="443" spans="1:17">
      <c r="A443" s="38" t="str">
        <f t="shared" si="6"/>
        <v/>
      </c>
      <c r="C443" s="1" t="str">
        <f>IFERROR(VLOOKUP($B443,'Fridge Collection'!B441:L1438, 10, FALSE), "")</f>
        <v/>
      </c>
      <c r="D443" s="1" t="str">
        <f>IFERROR(VLOOKUP($B443,' Fridge Tracking'!$A$3:$J$999, 2, FALSE), "")</f>
        <v/>
      </c>
      <c r="E443" s="1" t="str">
        <f>IFERROR(VLOOKUP($B443,' Fridge Tracking'!$A$3:$J$999, 3, FALSE), "")</f>
        <v/>
      </c>
      <c r="F443" s="1" t="str">
        <f>IFERROR(VLOOKUP($B443,' Fridge Tracking'!$A$3:$J$999, 4, FALSE), "")</f>
        <v/>
      </c>
      <c r="G443" s="1" t="str">
        <f>IFERROR(VLOOKUP($B443,' Fridge Tracking'!$A$3:$J$999, 5, FALSE), "")</f>
        <v/>
      </c>
      <c r="H443" s="13" t="str">
        <f>IFERROR(VLOOKUP($B443,' Fridge Tracking'!$A$3:$J$999, 8, FALSE), "")</f>
        <v/>
      </c>
      <c r="I443" s="56" t="str">
        <f t="shared" si="7"/>
        <v/>
      </c>
      <c r="J443" s="59"/>
      <c r="K443" s="57" t="str">
        <f>IFERROR(VLOOKUP($J443,'Router Collection'!B441:M1438, 10, FALSE), "")</f>
        <v/>
      </c>
      <c r="L443" s="57" t="str">
        <f>IFERROR(VLOOKUP($J443,'Router Tracking'!$A$3:$H$1000, 2, FALSE), "")</f>
        <v/>
      </c>
      <c r="M443" s="57" t="str">
        <f>IFERROR(VLOOKUP($J443,'Router Tracking'!$A$3:$H$1000, 3, FALSE), "")</f>
        <v/>
      </c>
      <c r="N443" s="58" t="str">
        <f>IFERROR(VLOOKUP($J443,'Router Tracking'!$A$3:$H$1000, 6, FALSE), "")</f>
        <v/>
      </c>
      <c r="Q443" s="13"/>
    </row>
    <row r="444" spans="1:17">
      <c r="A444" s="38" t="str">
        <f t="shared" si="6"/>
        <v/>
      </c>
      <c r="C444" s="1" t="str">
        <f>IFERROR(VLOOKUP($B444,'Fridge Collection'!B442:L1439, 10, FALSE), "")</f>
        <v/>
      </c>
      <c r="D444" s="1" t="str">
        <f>IFERROR(VLOOKUP($B444,' Fridge Tracking'!$A$3:$J$999, 2, FALSE), "")</f>
        <v/>
      </c>
      <c r="E444" s="1" t="str">
        <f>IFERROR(VLOOKUP($B444,' Fridge Tracking'!$A$3:$J$999, 3, FALSE), "")</f>
        <v/>
      </c>
      <c r="F444" s="1" t="str">
        <f>IFERROR(VLOOKUP($B444,' Fridge Tracking'!$A$3:$J$999, 4, FALSE), "")</f>
        <v/>
      </c>
      <c r="G444" s="1" t="str">
        <f>IFERROR(VLOOKUP($B444,' Fridge Tracking'!$A$3:$J$999, 5, FALSE), "")</f>
        <v/>
      </c>
      <c r="H444" s="13" t="str">
        <f>IFERROR(VLOOKUP($B444,' Fridge Tracking'!$A$3:$J$999, 8, FALSE), "")</f>
        <v/>
      </c>
      <c r="I444" s="56" t="str">
        <f t="shared" si="7"/>
        <v/>
      </c>
      <c r="J444" s="59"/>
      <c r="K444" s="57" t="str">
        <f>IFERROR(VLOOKUP($J444,'Router Collection'!B442:M1439, 10, FALSE), "")</f>
        <v/>
      </c>
      <c r="L444" s="57" t="str">
        <f>IFERROR(VLOOKUP($J444,'Router Tracking'!$A$3:$H$1000, 2, FALSE), "")</f>
        <v/>
      </c>
      <c r="M444" s="57" t="str">
        <f>IFERROR(VLOOKUP($J444,'Router Tracking'!$A$3:$H$1000, 3, FALSE), "")</f>
        <v/>
      </c>
      <c r="N444" s="58" t="str">
        <f>IFERROR(VLOOKUP($J444,'Router Tracking'!$A$3:$H$1000, 6, FALSE), "")</f>
        <v/>
      </c>
      <c r="Q444" s="13"/>
    </row>
    <row r="445" spans="1:17">
      <c r="A445" s="38" t="str">
        <f t="shared" si="6"/>
        <v/>
      </c>
      <c r="C445" s="1" t="str">
        <f>IFERROR(VLOOKUP($B445,'Fridge Collection'!B443:L1440, 10, FALSE), "")</f>
        <v/>
      </c>
      <c r="D445" s="1" t="str">
        <f>IFERROR(VLOOKUP($B445,' Fridge Tracking'!$A$3:$J$999, 2, FALSE), "")</f>
        <v/>
      </c>
      <c r="E445" s="1" t="str">
        <f>IFERROR(VLOOKUP($B445,' Fridge Tracking'!$A$3:$J$999, 3, FALSE), "")</f>
        <v/>
      </c>
      <c r="F445" s="1" t="str">
        <f>IFERROR(VLOOKUP($B445,' Fridge Tracking'!$A$3:$J$999, 4, FALSE), "")</f>
        <v/>
      </c>
      <c r="G445" s="1" t="str">
        <f>IFERROR(VLOOKUP($B445,' Fridge Tracking'!$A$3:$J$999, 5, FALSE), "")</f>
        <v/>
      </c>
      <c r="H445" s="13" t="str">
        <f>IFERROR(VLOOKUP($B445,' Fridge Tracking'!$A$3:$J$999, 8, FALSE), "")</f>
        <v/>
      </c>
      <c r="I445" s="56" t="str">
        <f t="shared" si="7"/>
        <v/>
      </c>
      <c r="J445" s="59"/>
      <c r="K445" s="57" t="str">
        <f>IFERROR(VLOOKUP($J445,'Router Collection'!B443:M1440, 10, FALSE), "")</f>
        <v/>
      </c>
      <c r="L445" s="57" t="str">
        <f>IFERROR(VLOOKUP($J445,'Router Tracking'!$A$3:$H$1000, 2, FALSE), "")</f>
        <v/>
      </c>
      <c r="M445" s="57" t="str">
        <f>IFERROR(VLOOKUP($J445,'Router Tracking'!$A$3:$H$1000, 3, FALSE), "")</f>
        <v/>
      </c>
      <c r="N445" s="58" t="str">
        <f>IFERROR(VLOOKUP($J445,'Router Tracking'!$A$3:$H$1000, 6, FALSE), "")</f>
        <v/>
      </c>
      <c r="Q445" s="13"/>
    </row>
    <row r="446" spans="1:17">
      <c r="A446" s="38" t="str">
        <f t="shared" si="6"/>
        <v/>
      </c>
      <c r="C446" s="1" t="str">
        <f>IFERROR(VLOOKUP($B446,'Fridge Collection'!B444:L1441, 10, FALSE), "")</f>
        <v/>
      </c>
      <c r="D446" s="1" t="str">
        <f>IFERROR(VLOOKUP($B446,' Fridge Tracking'!$A$3:$J$999, 2, FALSE), "")</f>
        <v/>
      </c>
      <c r="E446" s="1" t="str">
        <f>IFERROR(VLOOKUP($B446,' Fridge Tracking'!$A$3:$J$999, 3, FALSE), "")</f>
        <v/>
      </c>
      <c r="F446" s="1" t="str">
        <f>IFERROR(VLOOKUP($B446,' Fridge Tracking'!$A$3:$J$999, 4, FALSE), "")</f>
        <v/>
      </c>
      <c r="G446" s="1" t="str">
        <f>IFERROR(VLOOKUP($B446,' Fridge Tracking'!$A$3:$J$999, 5, FALSE), "")</f>
        <v/>
      </c>
      <c r="H446" s="13" t="str">
        <f>IFERROR(VLOOKUP($B446,' Fridge Tracking'!$A$3:$J$999, 8, FALSE), "")</f>
        <v/>
      </c>
      <c r="I446" s="56" t="str">
        <f t="shared" si="7"/>
        <v/>
      </c>
      <c r="J446" s="59"/>
      <c r="K446" s="57" t="str">
        <f>IFERROR(VLOOKUP($J446,'Router Collection'!B444:M1441, 10, FALSE), "")</f>
        <v/>
      </c>
      <c r="L446" s="57" t="str">
        <f>IFERROR(VLOOKUP($J446,'Router Tracking'!$A$3:$H$1000, 2, FALSE), "")</f>
        <v/>
      </c>
      <c r="M446" s="57" t="str">
        <f>IFERROR(VLOOKUP($J446,'Router Tracking'!$A$3:$H$1000, 3, FALSE), "")</f>
        <v/>
      </c>
      <c r="N446" s="58" t="str">
        <f>IFERROR(VLOOKUP($J446,'Router Tracking'!$A$3:$H$1000, 6, FALSE), "")</f>
        <v/>
      </c>
      <c r="Q446" s="13"/>
    </row>
    <row r="447" spans="1:17">
      <c r="A447" s="38" t="str">
        <f t="shared" si="6"/>
        <v/>
      </c>
      <c r="C447" s="1" t="str">
        <f>IFERROR(VLOOKUP($B447,'Fridge Collection'!B445:L1442, 10, FALSE), "")</f>
        <v/>
      </c>
      <c r="D447" s="1" t="str">
        <f>IFERROR(VLOOKUP($B447,' Fridge Tracking'!$A$3:$J$999, 2, FALSE), "")</f>
        <v/>
      </c>
      <c r="E447" s="1" t="str">
        <f>IFERROR(VLOOKUP($B447,' Fridge Tracking'!$A$3:$J$999, 3, FALSE), "")</f>
        <v/>
      </c>
      <c r="F447" s="1" t="str">
        <f>IFERROR(VLOOKUP($B447,' Fridge Tracking'!$A$3:$J$999, 4, FALSE), "")</f>
        <v/>
      </c>
      <c r="G447" s="1" t="str">
        <f>IFERROR(VLOOKUP($B447,' Fridge Tracking'!$A$3:$J$999, 5, FALSE), "")</f>
        <v/>
      </c>
      <c r="H447" s="13" t="str">
        <f>IFERROR(VLOOKUP($B447,' Fridge Tracking'!$A$3:$J$999, 8, FALSE), "")</f>
        <v/>
      </c>
      <c r="I447" s="56" t="str">
        <f t="shared" si="7"/>
        <v/>
      </c>
      <c r="J447" s="59"/>
      <c r="K447" s="57" t="str">
        <f>IFERROR(VLOOKUP($J447,'Router Collection'!B445:M1442, 10, FALSE), "")</f>
        <v/>
      </c>
      <c r="L447" s="57" t="str">
        <f>IFERROR(VLOOKUP($J447,'Router Tracking'!$A$3:$H$1000, 2, FALSE), "")</f>
        <v/>
      </c>
      <c r="M447" s="57" t="str">
        <f>IFERROR(VLOOKUP($J447,'Router Tracking'!$A$3:$H$1000, 3, FALSE), "")</f>
        <v/>
      </c>
      <c r="N447" s="58" t="str">
        <f>IFERROR(VLOOKUP($J447,'Router Tracking'!$A$3:$H$1000, 6, FALSE), "")</f>
        <v/>
      </c>
      <c r="Q447" s="13"/>
    </row>
    <row r="448" spans="1:17">
      <c r="A448" s="38" t="str">
        <f t="shared" si="6"/>
        <v/>
      </c>
      <c r="C448" s="1" t="str">
        <f>IFERROR(VLOOKUP($B448,'Fridge Collection'!B446:L1443, 10, FALSE), "")</f>
        <v/>
      </c>
      <c r="D448" s="1" t="str">
        <f>IFERROR(VLOOKUP($B448,' Fridge Tracking'!$A$3:$J$999, 2, FALSE), "")</f>
        <v/>
      </c>
      <c r="E448" s="1" t="str">
        <f>IFERROR(VLOOKUP($B448,' Fridge Tracking'!$A$3:$J$999, 3, FALSE), "")</f>
        <v/>
      </c>
      <c r="F448" s="1" t="str">
        <f>IFERROR(VLOOKUP($B448,' Fridge Tracking'!$A$3:$J$999, 4, FALSE), "")</f>
        <v/>
      </c>
      <c r="G448" s="1" t="str">
        <f>IFERROR(VLOOKUP($B448,' Fridge Tracking'!$A$3:$J$999, 5, FALSE), "")</f>
        <v/>
      </c>
      <c r="H448" s="13" t="str">
        <f>IFERROR(VLOOKUP($B448,' Fridge Tracking'!$A$3:$J$999, 8, FALSE), "")</f>
        <v/>
      </c>
      <c r="I448" s="56" t="str">
        <f t="shared" si="7"/>
        <v/>
      </c>
      <c r="J448" s="59"/>
      <c r="K448" s="57" t="str">
        <f>IFERROR(VLOOKUP($J448,'Router Collection'!B446:M1443, 10, FALSE), "")</f>
        <v/>
      </c>
      <c r="L448" s="57" t="str">
        <f>IFERROR(VLOOKUP($J448,'Router Tracking'!$A$3:$H$1000, 2, FALSE), "")</f>
        <v/>
      </c>
      <c r="M448" s="57" t="str">
        <f>IFERROR(VLOOKUP($J448,'Router Tracking'!$A$3:$H$1000, 3, FALSE), "")</f>
        <v/>
      </c>
      <c r="N448" s="58" t="str">
        <f>IFERROR(VLOOKUP($J448,'Router Tracking'!$A$3:$H$1000, 6, FALSE), "")</f>
        <v/>
      </c>
      <c r="Q448" s="13"/>
    </row>
    <row r="449" spans="1:17">
      <c r="A449" s="38" t="str">
        <f t="shared" si="6"/>
        <v/>
      </c>
      <c r="C449" s="1" t="str">
        <f>IFERROR(VLOOKUP($B449,'Fridge Collection'!B447:L1444, 10, FALSE), "")</f>
        <v/>
      </c>
      <c r="D449" s="1" t="str">
        <f>IFERROR(VLOOKUP($B449,' Fridge Tracking'!$A$3:$J$999, 2, FALSE), "")</f>
        <v/>
      </c>
      <c r="E449" s="1" t="str">
        <f>IFERROR(VLOOKUP($B449,' Fridge Tracking'!$A$3:$J$999, 3, FALSE), "")</f>
        <v/>
      </c>
      <c r="F449" s="1" t="str">
        <f>IFERROR(VLOOKUP($B449,' Fridge Tracking'!$A$3:$J$999, 4, FALSE), "")</f>
        <v/>
      </c>
      <c r="G449" s="1" t="str">
        <f>IFERROR(VLOOKUP($B449,' Fridge Tracking'!$A$3:$J$999, 5, FALSE), "")</f>
        <v/>
      </c>
      <c r="H449" s="13" t="str">
        <f>IFERROR(VLOOKUP($B449,' Fridge Tracking'!$A$3:$J$999, 8, FALSE), "")</f>
        <v/>
      </c>
      <c r="I449" s="56" t="str">
        <f t="shared" si="7"/>
        <v/>
      </c>
      <c r="J449" s="59"/>
      <c r="K449" s="57" t="str">
        <f>IFERROR(VLOOKUP($J449,'Router Collection'!B447:M1444, 10, FALSE), "")</f>
        <v/>
      </c>
      <c r="L449" s="57" t="str">
        <f>IFERROR(VLOOKUP($J449,'Router Tracking'!$A$3:$H$1000, 2, FALSE), "")</f>
        <v/>
      </c>
      <c r="M449" s="57" t="str">
        <f>IFERROR(VLOOKUP($J449,'Router Tracking'!$A$3:$H$1000, 3, FALSE), "")</f>
        <v/>
      </c>
      <c r="N449" s="58" t="str">
        <f>IFERROR(VLOOKUP($J449,'Router Tracking'!$A$3:$H$1000, 6, FALSE), "")</f>
        <v/>
      </c>
      <c r="Q449" s="13"/>
    </row>
    <row r="450" spans="1:17">
      <c r="A450" s="38" t="str">
        <f t="shared" si="6"/>
        <v/>
      </c>
      <c r="C450" s="1" t="str">
        <f>IFERROR(VLOOKUP($B450,'Fridge Collection'!B448:L1445, 10, FALSE), "")</f>
        <v/>
      </c>
      <c r="D450" s="1" t="str">
        <f>IFERROR(VLOOKUP($B450,' Fridge Tracking'!$A$3:$J$999, 2, FALSE), "")</f>
        <v/>
      </c>
      <c r="E450" s="1" t="str">
        <f>IFERROR(VLOOKUP($B450,' Fridge Tracking'!$A$3:$J$999, 3, FALSE), "")</f>
        <v/>
      </c>
      <c r="F450" s="1" t="str">
        <f>IFERROR(VLOOKUP($B450,' Fridge Tracking'!$A$3:$J$999, 4, FALSE), "")</f>
        <v/>
      </c>
      <c r="G450" s="1" t="str">
        <f>IFERROR(VLOOKUP($B450,' Fridge Tracking'!$A$3:$J$999, 5, FALSE), "")</f>
        <v/>
      </c>
      <c r="H450" s="13" t="str">
        <f>IFERROR(VLOOKUP($B450,' Fridge Tracking'!$A$3:$J$999, 8, FALSE), "")</f>
        <v/>
      </c>
      <c r="I450" s="56" t="str">
        <f t="shared" si="7"/>
        <v/>
      </c>
      <c r="J450" s="59"/>
      <c r="K450" s="57" t="str">
        <f>IFERROR(VLOOKUP($J450,'Router Collection'!B448:M1445, 10, FALSE), "")</f>
        <v/>
      </c>
      <c r="L450" s="57" t="str">
        <f>IFERROR(VLOOKUP($J450,'Router Tracking'!$A$3:$H$1000, 2, FALSE), "")</f>
        <v/>
      </c>
      <c r="M450" s="57" t="str">
        <f>IFERROR(VLOOKUP($J450,'Router Tracking'!$A$3:$H$1000, 3, FALSE), "")</f>
        <v/>
      </c>
      <c r="N450" s="58" t="str">
        <f>IFERROR(VLOOKUP($J450,'Router Tracking'!$A$3:$H$1000, 6, FALSE), "")</f>
        <v/>
      </c>
      <c r="Q450" s="13"/>
    </row>
    <row r="451" spans="1:17">
      <c r="A451" s="38" t="str">
        <f t="shared" si="6"/>
        <v/>
      </c>
      <c r="C451" s="1" t="str">
        <f>IFERROR(VLOOKUP($B451,'Fridge Collection'!B449:L1446, 10, FALSE), "")</f>
        <v/>
      </c>
      <c r="D451" s="1" t="str">
        <f>IFERROR(VLOOKUP($B451,' Fridge Tracking'!$A$3:$J$999, 2, FALSE), "")</f>
        <v/>
      </c>
      <c r="E451" s="1" t="str">
        <f>IFERROR(VLOOKUP($B451,' Fridge Tracking'!$A$3:$J$999, 3, FALSE), "")</f>
        <v/>
      </c>
      <c r="F451" s="1" t="str">
        <f>IFERROR(VLOOKUP($B451,' Fridge Tracking'!$A$3:$J$999, 4, FALSE), "")</f>
        <v/>
      </c>
      <c r="G451" s="1" t="str">
        <f>IFERROR(VLOOKUP($B451,' Fridge Tracking'!$A$3:$J$999, 5, FALSE), "")</f>
        <v/>
      </c>
      <c r="H451" s="13" t="str">
        <f>IFERROR(VLOOKUP($B451,' Fridge Tracking'!$A$3:$J$999, 8, FALSE), "")</f>
        <v/>
      </c>
      <c r="I451" s="56" t="str">
        <f t="shared" si="7"/>
        <v/>
      </c>
      <c r="J451" s="59"/>
      <c r="K451" s="57" t="str">
        <f>IFERROR(VLOOKUP($J451,'Router Collection'!B449:M1446, 10, FALSE), "")</f>
        <v/>
      </c>
      <c r="L451" s="57" t="str">
        <f>IFERROR(VLOOKUP($J451,'Router Tracking'!$A$3:$H$1000, 2, FALSE), "")</f>
        <v/>
      </c>
      <c r="M451" s="57" t="str">
        <f>IFERROR(VLOOKUP($J451,'Router Tracking'!$A$3:$H$1000, 3, FALSE), "")</f>
        <v/>
      </c>
      <c r="N451" s="58" t="str">
        <f>IFERROR(VLOOKUP($J451,'Router Tracking'!$A$3:$H$1000, 6, FALSE), "")</f>
        <v/>
      </c>
      <c r="Q451" s="13"/>
    </row>
    <row r="452" spans="1:17">
      <c r="A452" s="38" t="str">
        <f t="shared" si="6"/>
        <v/>
      </c>
      <c r="C452" s="1" t="str">
        <f>IFERROR(VLOOKUP($B452,'Fridge Collection'!B450:L1447, 10, FALSE), "")</f>
        <v/>
      </c>
      <c r="D452" s="1" t="str">
        <f>IFERROR(VLOOKUP($B452,' Fridge Tracking'!$A$3:$J$999, 2, FALSE), "")</f>
        <v/>
      </c>
      <c r="E452" s="1" t="str">
        <f>IFERROR(VLOOKUP($B452,' Fridge Tracking'!$A$3:$J$999, 3, FALSE), "")</f>
        <v/>
      </c>
      <c r="F452" s="1" t="str">
        <f>IFERROR(VLOOKUP($B452,' Fridge Tracking'!$A$3:$J$999, 4, FALSE), "")</f>
        <v/>
      </c>
      <c r="G452" s="1" t="str">
        <f>IFERROR(VLOOKUP($B452,' Fridge Tracking'!$A$3:$J$999, 5, FALSE), "")</f>
        <v/>
      </c>
      <c r="H452" s="13" t="str">
        <f>IFERROR(VLOOKUP($B452,' Fridge Tracking'!$A$3:$J$999, 8, FALSE), "")</f>
        <v/>
      </c>
      <c r="I452" s="56" t="str">
        <f t="shared" si="7"/>
        <v/>
      </c>
      <c r="J452" s="59"/>
      <c r="K452" s="57" t="str">
        <f>IFERROR(VLOOKUP($J452,'Router Collection'!B450:M1447, 10, FALSE), "")</f>
        <v/>
      </c>
      <c r="L452" s="57" t="str">
        <f>IFERROR(VLOOKUP($J452,'Router Tracking'!$A$3:$H$1000, 2, FALSE), "")</f>
        <v/>
      </c>
      <c r="M452" s="57" t="str">
        <f>IFERROR(VLOOKUP($J452,'Router Tracking'!$A$3:$H$1000, 3, FALSE), "")</f>
        <v/>
      </c>
      <c r="N452" s="58" t="str">
        <f>IFERROR(VLOOKUP($J452,'Router Tracking'!$A$3:$H$1000, 6, FALSE), "")</f>
        <v/>
      </c>
      <c r="Q452" s="13"/>
    </row>
    <row r="453" spans="1:17">
      <c r="A453" s="38" t="str">
        <f t="shared" si="6"/>
        <v/>
      </c>
      <c r="C453" s="1" t="str">
        <f>IFERROR(VLOOKUP($B453,'Fridge Collection'!B451:L1448, 10, FALSE), "")</f>
        <v/>
      </c>
      <c r="D453" s="1" t="str">
        <f>IFERROR(VLOOKUP($B453,' Fridge Tracking'!$A$3:$J$999, 2, FALSE), "")</f>
        <v/>
      </c>
      <c r="E453" s="1" t="str">
        <f>IFERROR(VLOOKUP($B453,' Fridge Tracking'!$A$3:$J$999, 3, FALSE), "")</f>
        <v/>
      </c>
      <c r="F453" s="1" t="str">
        <f>IFERROR(VLOOKUP($B453,' Fridge Tracking'!$A$3:$J$999, 4, FALSE), "")</f>
        <v/>
      </c>
      <c r="G453" s="1" t="str">
        <f>IFERROR(VLOOKUP($B453,' Fridge Tracking'!$A$3:$J$999, 5, FALSE), "")</f>
        <v/>
      </c>
      <c r="H453" s="13" t="str">
        <f>IFERROR(VLOOKUP($B453,' Fridge Tracking'!$A$3:$J$999, 8, FALSE), "")</f>
        <v/>
      </c>
      <c r="I453" s="56" t="str">
        <f t="shared" si="7"/>
        <v/>
      </c>
      <c r="J453" s="59"/>
      <c r="K453" s="57" t="str">
        <f>IFERROR(VLOOKUP($J453,'Router Collection'!B451:M1448, 10, FALSE), "")</f>
        <v/>
      </c>
      <c r="L453" s="57" t="str">
        <f>IFERROR(VLOOKUP($J453,'Router Tracking'!$A$3:$H$1000, 2, FALSE), "")</f>
        <v/>
      </c>
      <c r="M453" s="57" t="str">
        <f>IFERROR(VLOOKUP($J453,'Router Tracking'!$A$3:$H$1000, 3, FALSE), "")</f>
        <v/>
      </c>
      <c r="N453" s="58" t="str">
        <f>IFERROR(VLOOKUP($J453,'Router Tracking'!$A$3:$H$1000, 6, FALSE), "")</f>
        <v/>
      </c>
      <c r="Q453" s="13"/>
    </row>
    <row r="454" spans="1:17">
      <c r="A454" s="38" t="str">
        <f t="shared" si="6"/>
        <v/>
      </c>
      <c r="C454" s="1" t="str">
        <f>IFERROR(VLOOKUP($B454,'Fridge Collection'!B452:L1449, 10, FALSE), "")</f>
        <v/>
      </c>
      <c r="D454" s="1" t="str">
        <f>IFERROR(VLOOKUP($B454,' Fridge Tracking'!$A$3:$J$999, 2, FALSE), "")</f>
        <v/>
      </c>
      <c r="E454" s="1" t="str">
        <f>IFERROR(VLOOKUP($B454,' Fridge Tracking'!$A$3:$J$999, 3, FALSE), "")</f>
        <v/>
      </c>
      <c r="F454" s="1" t="str">
        <f>IFERROR(VLOOKUP($B454,' Fridge Tracking'!$A$3:$J$999, 4, FALSE), "")</f>
        <v/>
      </c>
      <c r="G454" s="1" t="str">
        <f>IFERROR(VLOOKUP($B454,' Fridge Tracking'!$A$3:$J$999, 5, FALSE), "")</f>
        <v/>
      </c>
      <c r="H454" s="13" t="str">
        <f>IFERROR(VLOOKUP($B454,' Fridge Tracking'!$A$3:$J$999, 8, FALSE), "")</f>
        <v/>
      </c>
      <c r="I454" s="56" t="str">
        <f t="shared" si="7"/>
        <v/>
      </c>
      <c r="J454" s="59"/>
      <c r="K454" s="57" t="str">
        <f>IFERROR(VLOOKUP($J454,'Router Collection'!B452:M1449, 10, FALSE), "")</f>
        <v/>
      </c>
      <c r="L454" s="57" t="str">
        <f>IFERROR(VLOOKUP($J454,'Router Tracking'!$A$3:$H$1000, 2, FALSE), "")</f>
        <v/>
      </c>
      <c r="M454" s="57" t="str">
        <f>IFERROR(VLOOKUP($J454,'Router Tracking'!$A$3:$H$1000, 3, FALSE), "")</f>
        <v/>
      </c>
      <c r="N454" s="58" t="str">
        <f>IFERROR(VLOOKUP($J454,'Router Tracking'!$A$3:$H$1000, 6, FALSE), "")</f>
        <v/>
      </c>
      <c r="Q454" s="13"/>
    </row>
    <row r="455" spans="1:17">
      <c r="A455" s="38" t="str">
        <f t="shared" si="6"/>
        <v/>
      </c>
      <c r="C455" s="1" t="str">
        <f>IFERROR(VLOOKUP($B455,'Fridge Collection'!B453:L1450, 10, FALSE), "")</f>
        <v/>
      </c>
      <c r="D455" s="1" t="str">
        <f>IFERROR(VLOOKUP($B455,' Fridge Tracking'!$A$3:$J$999, 2, FALSE), "")</f>
        <v/>
      </c>
      <c r="E455" s="1" t="str">
        <f>IFERROR(VLOOKUP($B455,' Fridge Tracking'!$A$3:$J$999, 3, FALSE), "")</f>
        <v/>
      </c>
      <c r="F455" s="1" t="str">
        <f>IFERROR(VLOOKUP($B455,' Fridge Tracking'!$A$3:$J$999, 4, FALSE), "")</f>
        <v/>
      </c>
      <c r="G455" s="1" t="str">
        <f>IFERROR(VLOOKUP($B455,' Fridge Tracking'!$A$3:$J$999, 5, FALSE), "")</f>
        <v/>
      </c>
      <c r="H455" s="13" t="str">
        <f>IFERROR(VLOOKUP($B455,' Fridge Tracking'!$A$3:$J$999, 8, FALSE), "")</f>
        <v/>
      </c>
      <c r="I455" s="56" t="str">
        <f t="shared" si="7"/>
        <v/>
      </c>
      <c r="J455" s="59"/>
      <c r="K455" s="57" t="str">
        <f>IFERROR(VLOOKUP($J455,'Router Collection'!B453:M1450, 10, FALSE), "")</f>
        <v/>
      </c>
      <c r="L455" s="57" t="str">
        <f>IFERROR(VLOOKUP($J455,'Router Tracking'!$A$3:$H$1000, 2, FALSE), "")</f>
        <v/>
      </c>
      <c r="M455" s="57" t="str">
        <f>IFERROR(VLOOKUP($J455,'Router Tracking'!$A$3:$H$1000, 3, FALSE), "")</f>
        <v/>
      </c>
      <c r="N455" s="58" t="str">
        <f>IFERROR(VLOOKUP($J455,'Router Tracking'!$A$3:$H$1000, 6, FALSE), "")</f>
        <v/>
      </c>
      <c r="Q455" s="13"/>
    </row>
    <row r="456" spans="1:17">
      <c r="A456" s="38" t="str">
        <f t="shared" si="6"/>
        <v/>
      </c>
      <c r="C456" s="1" t="str">
        <f>IFERROR(VLOOKUP($B456,'Fridge Collection'!B454:L1451, 10, FALSE), "")</f>
        <v/>
      </c>
      <c r="D456" s="1" t="str">
        <f>IFERROR(VLOOKUP($B456,' Fridge Tracking'!$A$3:$J$999, 2, FALSE), "")</f>
        <v/>
      </c>
      <c r="E456" s="1" t="str">
        <f>IFERROR(VLOOKUP($B456,' Fridge Tracking'!$A$3:$J$999, 3, FALSE), "")</f>
        <v/>
      </c>
      <c r="F456" s="1" t="str">
        <f>IFERROR(VLOOKUP($B456,' Fridge Tracking'!$A$3:$J$999, 4, FALSE), "")</f>
        <v/>
      </c>
      <c r="G456" s="1" t="str">
        <f>IFERROR(VLOOKUP($B456,' Fridge Tracking'!$A$3:$J$999, 5, FALSE), "")</f>
        <v/>
      </c>
      <c r="H456" s="13" t="str">
        <f>IFERROR(VLOOKUP($B456,' Fridge Tracking'!$A$3:$J$999, 8, FALSE), "")</f>
        <v/>
      </c>
      <c r="I456" s="56" t="str">
        <f t="shared" si="7"/>
        <v/>
      </c>
      <c r="J456" s="59"/>
      <c r="K456" s="57" t="str">
        <f>IFERROR(VLOOKUP($J456,'Router Collection'!B454:M1451, 10, FALSE), "")</f>
        <v/>
      </c>
      <c r="L456" s="57" t="str">
        <f>IFERROR(VLOOKUP($J456,'Router Tracking'!$A$3:$H$1000, 2, FALSE), "")</f>
        <v/>
      </c>
      <c r="M456" s="57" t="str">
        <f>IFERROR(VLOOKUP($J456,'Router Tracking'!$A$3:$H$1000, 3, FALSE), "")</f>
        <v/>
      </c>
      <c r="N456" s="58" t="str">
        <f>IFERROR(VLOOKUP($J456,'Router Tracking'!$A$3:$H$1000, 6, FALSE), "")</f>
        <v/>
      </c>
      <c r="Q456" s="13"/>
    </row>
    <row r="457" spans="1:17">
      <c r="A457" s="38" t="str">
        <f t="shared" si="6"/>
        <v/>
      </c>
      <c r="C457" s="1" t="str">
        <f>IFERROR(VLOOKUP($B457,'Fridge Collection'!B455:L1452, 10, FALSE), "")</f>
        <v/>
      </c>
      <c r="D457" s="1" t="str">
        <f>IFERROR(VLOOKUP($B457,' Fridge Tracking'!$A$3:$J$999, 2, FALSE), "")</f>
        <v/>
      </c>
      <c r="E457" s="1" t="str">
        <f>IFERROR(VLOOKUP($B457,' Fridge Tracking'!$A$3:$J$999, 3, FALSE), "")</f>
        <v/>
      </c>
      <c r="F457" s="1" t="str">
        <f>IFERROR(VLOOKUP($B457,' Fridge Tracking'!$A$3:$J$999, 4, FALSE), "")</f>
        <v/>
      </c>
      <c r="G457" s="1" t="str">
        <f>IFERROR(VLOOKUP($B457,' Fridge Tracking'!$A$3:$J$999, 5, FALSE), "")</f>
        <v/>
      </c>
      <c r="H457" s="13" t="str">
        <f>IFERROR(VLOOKUP($B457,' Fridge Tracking'!$A$3:$J$999, 8, FALSE), "")</f>
        <v/>
      </c>
      <c r="I457" s="56" t="str">
        <f t="shared" si="7"/>
        <v/>
      </c>
      <c r="J457" s="59"/>
      <c r="K457" s="57" t="str">
        <f>IFERROR(VLOOKUP($J457,'Router Collection'!B455:M1452, 10, FALSE), "")</f>
        <v/>
      </c>
      <c r="L457" s="57" t="str">
        <f>IFERROR(VLOOKUP($J457,'Router Tracking'!$A$3:$H$1000, 2, FALSE), "")</f>
        <v/>
      </c>
      <c r="M457" s="57" t="str">
        <f>IFERROR(VLOOKUP($J457,'Router Tracking'!$A$3:$H$1000, 3, FALSE), "")</f>
        <v/>
      </c>
      <c r="N457" s="58" t="str">
        <f>IFERROR(VLOOKUP($J457,'Router Tracking'!$A$3:$H$1000, 6, FALSE), "")</f>
        <v/>
      </c>
      <c r="Q457" s="13"/>
    </row>
    <row r="458" spans="1:17">
      <c r="A458" s="38" t="str">
        <f t="shared" si="6"/>
        <v/>
      </c>
      <c r="C458" s="1" t="str">
        <f>IFERROR(VLOOKUP($B458,'Fridge Collection'!B456:L1453, 10, FALSE), "")</f>
        <v/>
      </c>
      <c r="D458" s="1" t="str">
        <f>IFERROR(VLOOKUP($B458,' Fridge Tracking'!$A$3:$J$999, 2, FALSE), "")</f>
        <v/>
      </c>
      <c r="E458" s="1" t="str">
        <f>IFERROR(VLOOKUP($B458,' Fridge Tracking'!$A$3:$J$999, 3, FALSE), "")</f>
        <v/>
      </c>
      <c r="F458" s="1" t="str">
        <f>IFERROR(VLOOKUP($B458,' Fridge Tracking'!$A$3:$J$999, 4, FALSE), "")</f>
        <v/>
      </c>
      <c r="G458" s="1" t="str">
        <f>IFERROR(VLOOKUP($B458,' Fridge Tracking'!$A$3:$J$999, 5, FALSE), "")</f>
        <v/>
      </c>
      <c r="H458" s="13" t="str">
        <f>IFERROR(VLOOKUP($B458,' Fridge Tracking'!$A$3:$J$999, 8, FALSE), "")</f>
        <v/>
      </c>
      <c r="I458" s="56" t="str">
        <f t="shared" si="7"/>
        <v/>
      </c>
      <c r="J458" s="59"/>
      <c r="K458" s="57" t="str">
        <f>IFERROR(VLOOKUP($J458,'Router Collection'!B456:M1453, 10, FALSE), "")</f>
        <v/>
      </c>
      <c r="L458" s="57" t="str">
        <f>IFERROR(VLOOKUP($J458,'Router Tracking'!$A$3:$H$1000, 2, FALSE), "")</f>
        <v/>
      </c>
      <c r="M458" s="57" t="str">
        <f>IFERROR(VLOOKUP($J458,'Router Tracking'!$A$3:$H$1000, 3, FALSE), "")</f>
        <v/>
      </c>
      <c r="N458" s="58" t="str">
        <f>IFERROR(VLOOKUP($J458,'Router Tracking'!$A$3:$H$1000, 6, FALSE), "")</f>
        <v/>
      </c>
      <c r="Q458" s="13"/>
    </row>
    <row r="459" spans="1:17">
      <c r="A459" s="38" t="str">
        <f t="shared" si="6"/>
        <v/>
      </c>
      <c r="C459" s="1" t="str">
        <f>IFERROR(VLOOKUP($B459,'Fridge Collection'!B457:L1454, 10, FALSE), "")</f>
        <v/>
      </c>
      <c r="D459" s="1" t="str">
        <f>IFERROR(VLOOKUP($B459,' Fridge Tracking'!$A$3:$J$999, 2, FALSE), "")</f>
        <v/>
      </c>
      <c r="E459" s="1" t="str">
        <f>IFERROR(VLOOKUP($B459,' Fridge Tracking'!$A$3:$J$999, 3, FALSE), "")</f>
        <v/>
      </c>
      <c r="F459" s="1" t="str">
        <f>IFERROR(VLOOKUP($B459,' Fridge Tracking'!$A$3:$J$999, 4, FALSE), "")</f>
        <v/>
      </c>
      <c r="G459" s="1" t="str">
        <f>IFERROR(VLOOKUP($B459,' Fridge Tracking'!$A$3:$J$999, 5, FALSE), "")</f>
        <v/>
      </c>
      <c r="H459" s="13" t="str">
        <f>IFERROR(VLOOKUP($B459,' Fridge Tracking'!$A$3:$J$999, 8, FALSE), "")</f>
        <v/>
      </c>
      <c r="I459" s="56" t="str">
        <f t="shared" si="7"/>
        <v/>
      </c>
      <c r="J459" s="59"/>
      <c r="K459" s="57" t="str">
        <f>IFERROR(VLOOKUP($J459,'Router Collection'!B457:M1454, 10, FALSE), "")</f>
        <v/>
      </c>
      <c r="L459" s="57" t="str">
        <f>IFERROR(VLOOKUP($J459,'Router Tracking'!$A$3:$H$1000, 2, FALSE), "")</f>
        <v/>
      </c>
      <c r="M459" s="57" t="str">
        <f>IFERROR(VLOOKUP($J459,'Router Tracking'!$A$3:$H$1000, 3, FALSE), "")</f>
        <v/>
      </c>
      <c r="N459" s="58" t="str">
        <f>IFERROR(VLOOKUP($J459,'Router Tracking'!$A$3:$H$1000, 6, FALSE), "")</f>
        <v/>
      </c>
      <c r="Q459" s="13"/>
    </row>
    <row r="460" spans="1:17">
      <c r="A460" s="38" t="str">
        <f t="shared" si="6"/>
        <v/>
      </c>
      <c r="C460" s="1" t="str">
        <f>IFERROR(VLOOKUP($B460,'Fridge Collection'!B458:L1455, 10, FALSE), "")</f>
        <v/>
      </c>
      <c r="D460" s="1" t="str">
        <f>IFERROR(VLOOKUP($B460,' Fridge Tracking'!$A$3:$J$999, 2, FALSE), "")</f>
        <v/>
      </c>
      <c r="E460" s="1" t="str">
        <f>IFERROR(VLOOKUP($B460,' Fridge Tracking'!$A$3:$J$999, 3, FALSE), "")</f>
        <v/>
      </c>
      <c r="F460" s="1" t="str">
        <f>IFERROR(VLOOKUP($B460,' Fridge Tracking'!$A$3:$J$999, 4, FALSE), "")</f>
        <v/>
      </c>
      <c r="G460" s="1" t="str">
        <f>IFERROR(VLOOKUP($B460,' Fridge Tracking'!$A$3:$J$999, 5, FALSE), "")</f>
        <v/>
      </c>
      <c r="H460" s="13" t="str">
        <f>IFERROR(VLOOKUP($B460,' Fridge Tracking'!$A$3:$J$999, 8, FALSE), "")</f>
        <v/>
      </c>
      <c r="I460" s="56" t="str">
        <f t="shared" si="7"/>
        <v/>
      </c>
      <c r="J460" s="59"/>
      <c r="K460" s="57" t="str">
        <f>IFERROR(VLOOKUP($J460,'Router Collection'!B458:M1455, 10, FALSE), "")</f>
        <v/>
      </c>
      <c r="L460" s="57" t="str">
        <f>IFERROR(VLOOKUP($J460,'Router Tracking'!$A$3:$H$1000, 2, FALSE), "")</f>
        <v/>
      </c>
      <c r="M460" s="57" t="str">
        <f>IFERROR(VLOOKUP($J460,'Router Tracking'!$A$3:$H$1000, 3, FALSE), "")</f>
        <v/>
      </c>
      <c r="N460" s="58" t="str">
        <f>IFERROR(VLOOKUP($J460,'Router Tracking'!$A$3:$H$1000, 6, FALSE), "")</f>
        <v/>
      </c>
      <c r="Q460" s="13"/>
    </row>
    <row r="461" spans="1:17">
      <c r="A461" s="38" t="str">
        <f t="shared" si="6"/>
        <v/>
      </c>
      <c r="C461" s="1" t="str">
        <f>IFERROR(VLOOKUP($B461,'Fridge Collection'!B459:L1456, 10, FALSE), "")</f>
        <v/>
      </c>
      <c r="D461" s="1" t="str">
        <f>IFERROR(VLOOKUP($B461,' Fridge Tracking'!$A$3:$J$999, 2, FALSE), "")</f>
        <v/>
      </c>
      <c r="E461" s="1" t="str">
        <f>IFERROR(VLOOKUP($B461,' Fridge Tracking'!$A$3:$J$999, 3, FALSE), "")</f>
        <v/>
      </c>
      <c r="F461" s="1" t="str">
        <f>IFERROR(VLOOKUP($B461,' Fridge Tracking'!$A$3:$J$999, 4, FALSE), "")</f>
        <v/>
      </c>
      <c r="G461" s="1" t="str">
        <f>IFERROR(VLOOKUP($B461,' Fridge Tracking'!$A$3:$J$999, 5, FALSE), "")</f>
        <v/>
      </c>
      <c r="H461" s="13" t="str">
        <f>IFERROR(VLOOKUP($B461,' Fridge Tracking'!$A$3:$J$999, 8, FALSE), "")</f>
        <v/>
      </c>
      <c r="I461" s="56" t="str">
        <f t="shared" si="7"/>
        <v/>
      </c>
      <c r="J461" s="59"/>
      <c r="K461" s="57" t="str">
        <f>IFERROR(VLOOKUP($J461,'Router Collection'!B459:M1456, 10, FALSE), "")</f>
        <v/>
      </c>
      <c r="L461" s="57" t="str">
        <f>IFERROR(VLOOKUP($J461,'Router Tracking'!$A$3:$H$1000, 2, FALSE), "")</f>
        <v/>
      </c>
      <c r="M461" s="57" t="str">
        <f>IFERROR(VLOOKUP($J461,'Router Tracking'!$A$3:$H$1000, 3, FALSE), "")</f>
        <v/>
      </c>
      <c r="N461" s="58" t="str">
        <f>IFERROR(VLOOKUP($J461,'Router Tracking'!$A$3:$H$1000, 6, FALSE), "")</f>
        <v/>
      </c>
      <c r="Q461" s="13"/>
    </row>
    <row r="462" spans="1:17">
      <c r="A462" s="38" t="str">
        <f t="shared" si="6"/>
        <v/>
      </c>
      <c r="C462" s="1" t="str">
        <f>IFERROR(VLOOKUP($B462,'Fridge Collection'!B460:L1457, 10, FALSE), "")</f>
        <v/>
      </c>
      <c r="D462" s="1" t="str">
        <f>IFERROR(VLOOKUP($B462,' Fridge Tracking'!$A$3:$J$999, 2, FALSE), "")</f>
        <v/>
      </c>
      <c r="E462" s="1" t="str">
        <f>IFERROR(VLOOKUP($B462,' Fridge Tracking'!$A$3:$J$999, 3, FALSE), "")</f>
        <v/>
      </c>
      <c r="F462" s="1" t="str">
        <f>IFERROR(VLOOKUP($B462,' Fridge Tracking'!$A$3:$J$999, 4, FALSE), "")</f>
        <v/>
      </c>
      <c r="G462" s="1" t="str">
        <f>IFERROR(VLOOKUP($B462,' Fridge Tracking'!$A$3:$J$999, 5, FALSE), "")</f>
        <v/>
      </c>
      <c r="H462" s="13" t="str">
        <f>IFERROR(VLOOKUP($B462,' Fridge Tracking'!$A$3:$J$999, 8, FALSE), "")</f>
        <v/>
      </c>
      <c r="I462" s="56" t="str">
        <f t="shared" si="7"/>
        <v/>
      </c>
      <c r="J462" s="59"/>
      <c r="K462" s="57" t="str">
        <f>IFERROR(VLOOKUP($J462,'Router Collection'!B460:M1457, 10, FALSE), "")</f>
        <v/>
      </c>
      <c r="L462" s="57" t="str">
        <f>IFERROR(VLOOKUP($J462,'Router Tracking'!$A$3:$H$1000, 2, FALSE), "")</f>
        <v/>
      </c>
      <c r="M462" s="57" t="str">
        <f>IFERROR(VLOOKUP($J462,'Router Tracking'!$A$3:$H$1000, 3, FALSE), "")</f>
        <v/>
      </c>
      <c r="N462" s="58" t="str">
        <f>IFERROR(VLOOKUP($J462,'Router Tracking'!$A$3:$H$1000, 6, FALSE), "")</f>
        <v/>
      </c>
      <c r="Q462" s="13"/>
    </row>
    <row r="463" spans="1:17">
      <c r="A463" s="38" t="str">
        <f t="shared" si="6"/>
        <v/>
      </c>
      <c r="C463" s="1" t="str">
        <f>IFERROR(VLOOKUP($B463,'Fridge Collection'!B461:L1458, 10, FALSE), "")</f>
        <v/>
      </c>
      <c r="D463" s="1" t="str">
        <f>IFERROR(VLOOKUP($B463,' Fridge Tracking'!$A$3:$J$999, 2, FALSE), "")</f>
        <v/>
      </c>
      <c r="E463" s="1" t="str">
        <f>IFERROR(VLOOKUP($B463,' Fridge Tracking'!$A$3:$J$999, 3, FALSE), "")</f>
        <v/>
      </c>
      <c r="F463" s="1" t="str">
        <f>IFERROR(VLOOKUP($B463,' Fridge Tracking'!$A$3:$J$999, 4, FALSE), "")</f>
        <v/>
      </c>
      <c r="G463" s="1" t="str">
        <f>IFERROR(VLOOKUP($B463,' Fridge Tracking'!$A$3:$J$999, 5, FALSE), "")</f>
        <v/>
      </c>
      <c r="H463" s="13" t="str">
        <f>IFERROR(VLOOKUP($B463,' Fridge Tracking'!$A$3:$J$999, 8, FALSE), "")</f>
        <v/>
      </c>
      <c r="I463" s="56" t="str">
        <f t="shared" si="7"/>
        <v/>
      </c>
      <c r="J463" s="59"/>
      <c r="K463" s="57" t="str">
        <f>IFERROR(VLOOKUP($J463,'Router Collection'!B461:M1458, 10, FALSE), "")</f>
        <v/>
      </c>
      <c r="L463" s="57" t="str">
        <f>IFERROR(VLOOKUP($J463,'Router Tracking'!$A$3:$H$1000, 2, FALSE), "")</f>
        <v/>
      </c>
      <c r="M463" s="57" t="str">
        <f>IFERROR(VLOOKUP($J463,'Router Tracking'!$A$3:$H$1000, 3, FALSE), "")</f>
        <v/>
      </c>
      <c r="N463" s="58" t="str">
        <f>IFERROR(VLOOKUP($J463,'Router Tracking'!$A$3:$H$1000, 6, FALSE), "")</f>
        <v/>
      </c>
      <c r="Q463" s="13"/>
    </row>
    <row r="464" spans="1:17">
      <c r="A464" s="38" t="str">
        <f t="shared" si="6"/>
        <v/>
      </c>
      <c r="C464" s="1" t="str">
        <f>IFERROR(VLOOKUP($B464,'Fridge Collection'!B462:L1459, 10, FALSE), "")</f>
        <v/>
      </c>
      <c r="D464" s="1" t="str">
        <f>IFERROR(VLOOKUP($B464,' Fridge Tracking'!$A$3:$J$999, 2, FALSE), "")</f>
        <v/>
      </c>
      <c r="E464" s="1" t="str">
        <f>IFERROR(VLOOKUP($B464,' Fridge Tracking'!$A$3:$J$999, 3, FALSE), "")</f>
        <v/>
      </c>
      <c r="F464" s="1" t="str">
        <f>IFERROR(VLOOKUP($B464,' Fridge Tracking'!$A$3:$J$999, 4, FALSE), "")</f>
        <v/>
      </c>
      <c r="G464" s="1" t="str">
        <f>IFERROR(VLOOKUP($B464,' Fridge Tracking'!$A$3:$J$999, 5, FALSE), "")</f>
        <v/>
      </c>
      <c r="H464" s="13" t="str">
        <f>IFERROR(VLOOKUP($B464,' Fridge Tracking'!$A$3:$J$999, 8, FALSE), "")</f>
        <v/>
      </c>
      <c r="I464" s="56" t="str">
        <f t="shared" si="7"/>
        <v/>
      </c>
      <c r="J464" s="59"/>
      <c r="K464" s="57" t="str">
        <f>IFERROR(VLOOKUP($J464,'Router Collection'!B462:M1459, 10, FALSE), "")</f>
        <v/>
      </c>
      <c r="L464" s="57" t="str">
        <f>IFERROR(VLOOKUP($J464,'Router Tracking'!$A$3:$H$1000, 2, FALSE), "")</f>
        <v/>
      </c>
      <c r="M464" s="57" t="str">
        <f>IFERROR(VLOOKUP($J464,'Router Tracking'!$A$3:$H$1000, 3, FALSE), "")</f>
        <v/>
      </c>
      <c r="N464" s="58" t="str">
        <f>IFERROR(VLOOKUP($J464,'Router Tracking'!$A$3:$H$1000, 6, FALSE), "")</f>
        <v/>
      </c>
      <c r="Q464" s="13"/>
    </row>
    <row r="465" spans="1:17">
      <c r="A465" s="38" t="str">
        <f t="shared" si="6"/>
        <v/>
      </c>
      <c r="C465" s="1" t="str">
        <f>IFERROR(VLOOKUP($B465,'Fridge Collection'!B463:L1460, 10, FALSE), "")</f>
        <v/>
      </c>
      <c r="D465" s="1" t="str">
        <f>IFERROR(VLOOKUP($B465,' Fridge Tracking'!$A$3:$J$999, 2, FALSE), "")</f>
        <v/>
      </c>
      <c r="E465" s="1" t="str">
        <f>IFERROR(VLOOKUP($B465,' Fridge Tracking'!$A$3:$J$999, 3, FALSE), "")</f>
        <v/>
      </c>
      <c r="F465" s="1" t="str">
        <f>IFERROR(VLOOKUP($B465,' Fridge Tracking'!$A$3:$J$999, 4, FALSE), "")</f>
        <v/>
      </c>
      <c r="G465" s="1" t="str">
        <f>IFERROR(VLOOKUP($B465,' Fridge Tracking'!$A$3:$J$999, 5, FALSE), "")</f>
        <v/>
      </c>
      <c r="H465" s="13" t="str">
        <f>IFERROR(VLOOKUP($B465,' Fridge Tracking'!$A$3:$J$999, 8, FALSE), "")</f>
        <v/>
      </c>
      <c r="I465" s="56" t="str">
        <f t="shared" si="7"/>
        <v/>
      </c>
      <c r="J465" s="59"/>
      <c r="K465" s="57" t="str">
        <f>IFERROR(VLOOKUP($J465,'Router Collection'!B463:M1460, 10, FALSE), "")</f>
        <v/>
      </c>
      <c r="L465" s="57" t="str">
        <f>IFERROR(VLOOKUP($J465,'Router Tracking'!$A$3:$H$1000, 2, FALSE), "")</f>
        <v/>
      </c>
      <c r="M465" s="57" t="str">
        <f>IFERROR(VLOOKUP($J465,'Router Tracking'!$A$3:$H$1000, 3, FALSE), "")</f>
        <v/>
      </c>
      <c r="N465" s="58" t="str">
        <f>IFERROR(VLOOKUP($J465,'Router Tracking'!$A$3:$H$1000, 6, FALSE), "")</f>
        <v/>
      </c>
      <c r="Q465" s="13"/>
    </row>
    <row r="466" spans="1:17">
      <c r="A466" s="38" t="str">
        <f t="shared" si="6"/>
        <v/>
      </c>
      <c r="C466" s="1" t="str">
        <f>IFERROR(VLOOKUP($B466,'Fridge Collection'!B464:L1461, 10, FALSE), "")</f>
        <v/>
      </c>
      <c r="D466" s="1" t="str">
        <f>IFERROR(VLOOKUP($B466,' Fridge Tracking'!$A$3:$J$999, 2, FALSE), "")</f>
        <v/>
      </c>
      <c r="E466" s="1" t="str">
        <f>IFERROR(VLOOKUP($B466,' Fridge Tracking'!$A$3:$J$999, 3, FALSE), "")</f>
        <v/>
      </c>
      <c r="F466" s="1" t="str">
        <f>IFERROR(VLOOKUP($B466,' Fridge Tracking'!$A$3:$J$999, 4, FALSE), "")</f>
        <v/>
      </c>
      <c r="G466" s="1" t="str">
        <f>IFERROR(VLOOKUP($B466,' Fridge Tracking'!$A$3:$J$999, 5, FALSE), "")</f>
        <v/>
      </c>
      <c r="H466" s="13" t="str">
        <f>IFERROR(VLOOKUP($B466,' Fridge Tracking'!$A$3:$J$999, 8, FALSE), "")</f>
        <v/>
      </c>
      <c r="I466" s="56" t="str">
        <f t="shared" si="7"/>
        <v/>
      </c>
      <c r="J466" s="59"/>
      <c r="K466" s="57" t="str">
        <f>IFERROR(VLOOKUP($J466,'Router Collection'!B464:M1461, 10, FALSE), "")</f>
        <v/>
      </c>
      <c r="L466" s="57" t="str">
        <f>IFERROR(VLOOKUP($J466,'Router Tracking'!$A$3:$H$1000, 2, FALSE), "")</f>
        <v/>
      </c>
      <c r="M466" s="57" t="str">
        <f>IFERROR(VLOOKUP($J466,'Router Tracking'!$A$3:$H$1000, 3, FALSE), "")</f>
        <v/>
      </c>
      <c r="N466" s="58" t="str">
        <f>IFERROR(VLOOKUP($J466,'Router Tracking'!$A$3:$H$1000, 6, FALSE), "")</f>
        <v/>
      </c>
      <c r="Q466" s="13"/>
    </row>
    <row r="467" spans="1:17">
      <c r="A467" s="38" t="str">
        <f t="shared" si="6"/>
        <v/>
      </c>
      <c r="C467" s="1" t="str">
        <f>IFERROR(VLOOKUP($B467,'Fridge Collection'!B465:L1462, 10, FALSE), "")</f>
        <v/>
      </c>
      <c r="D467" s="1" t="str">
        <f>IFERROR(VLOOKUP($B467,' Fridge Tracking'!$A$3:$J$999, 2, FALSE), "")</f>
        <v/>
      </c>
      <c r="E467" s="1" t="str">
        <f>IFERROR(VLOOKUP($B467,' Fridge Tracking'!$A$3:$J$999, 3, FALSE), "")</f>
        <v/>
      </c>
      <c r="F467" s="1" t="str">
        <f>IFERROR(VLOOKUP($B467,' Fridge Tracking'!$A$3:$J$999, 4, FALSE), "")</f>
        <v/>
      </c>
      <c r="G467" s="1" t="str">
        <f>IFERROR(VLOOKUP($B467,' Fridge Tracking'!$A$3:$J$999, 5, FALSE), "")</f>
        <v/>
      </c>
      <c r="H467" s="13" t="str">
        <f>IFERROR(VLOOKUP($B467,' Fridge Tracking'!$A$3:$J$999, 8, FALSE), "")</f>
        <v/>
      </c>
      <c r="I467" s="56" t="str">
        <f t="shared" si="7"/>
        <v/>
      </c>
      <c r="J467" s="59"/>
      <c r="K467" s="57" t="str">
        <f>IFERROR(VLOOKUP($J467,'Router Collection'!B465:M1462, 10, FALSE), "")</f>
        <v/>
      </c>
      <c r="L467" s="57" t="str">
        <f>IFERROR(VLOOKUP($J467,'Router Tracking'!$A$3:$H$1000, 2, FALSE), "")</f>
        <v/>
      </c>
      <c r="M467" s="57" t="str">
        <f>IFERROR(VLOOKUP($J467,'Router Tracking'!$A$3:$H$1000, 3, FALSE), "")</f>
        <v/>
      </c>
      <c r="N467" s="58" t="str">
        <f>IFERROR(VLOOKUP($J467,'Router Tracking'!$A$3:$H$1000, 6, FALSE), "")</f>
        <v/>
      </c>
      <c r="Q467" s="13"/>
    </row>
    <row r="468" spans="1:17">
      <c r="A468" s="38" t="str">
        <f t="shared" si="6"/>
        <v/>
      </c>
      <c r="C468" s="1" t="str">
        <f>IFERROR(VLOOKUP($B468,'Fridge Collection'!B466:L1463, 10, FALSE), "")</f>
        <v/>
      </c>
      <c r="D468" s="1" t="str">
        <f>IFERROR(VLOOKUP($B468,' Fridge Tracking'!$A$3:$J$999, 2, FALSE), "")</f>
        <v/>
      </c>
      <c r="E468" s="1" t="str">
        <f>IFERROR(VLOOKUP($B468,' Fridge Tracking'!$A$3:$J$999, 3, FALSE), "")</f>
        <v/>
      </c>
      <c r="F468" s="1" t="str">
        <f>IFERROR(VLOOKUP($B468,' Fridge Tracking'!$A$3:$J$999, 4, FALSE), "")</f>
        <v/>
      </c>
      <c r="G468" s="1" t="str">
        <f>IFERROR(VLOOKUP($B468,' Fridge Tracking'!$A$3:$J$999, 5, FALSE), "")</f>
        <v/>
      </c>
      <c r="H468" s="13" t="str">
        <f>IFERROR(VLOOKUP($B468,' Fridge Tracking'!$A$3:$J$999, 8, FALSE), "")</f>
        <v/>
      </c>
      <c r="I468" s="56" t="str">
        <f t="shared" si="7"/>
        <v/>
      </c>
      <c r="J468" s="59"/>
      <c r="K468" s="57" t="str">
        <f>IFERROR(VLOOKUP($J468,'Router Collection'!B466:M1463, 10, FALSE), "")</f>
        <v/>
      </c>
      <c r="L468" s="57" t="str">
        <f>IFERROR(VLOOKUP($J468,'Router Tracking'!$A$3:$H$1000, 2, FALSE), "")</f>
        <v/>
      </c>
      <c r="M468" s="57" t="str">
        <f>IFERROR(VLOOKUP($J468,'Router Tracking'!$A$3:$H$1000, 3, FALSE), "")</f>
        <v/>
      </c>
      <c r="N468" s="58" t="str">
        <f>IFERROR(VLOOKUP($J468,'Router Tracking'!$A$3:$H$1000, 6, FALSE), "")</f>
        <v/>
      </c>
      <c r="Q468" s="13"/>
    </row>
    <row r="469" spans="1:17">
      <c r="A469" s="38" t="str">
        <f t="shared" si="6"/>
        <v/>
      </c>
      <c r="C469" s="1" t="str">
        <f>IFERROR(VLOOKUP($B469,'Fridge Collection'!B467:L1464, 10, FALSE), "")</f>
        <v/>
      </c>
      <c r="D469" s="1" t="str">
        <f>IFERROR(VLOOKUP($B469,' Fridge Tracking'!$A$3:$J$999, 2, FALSE), "")</f>
        <v/>
      </c>
      <c r="E469" s="1" t="str">
        <f>IFERROR(VLOOKUP($B469,' Fridge Tracking'!$A$3:$J$999, 3, FALSE), "")</f>
        <v/>
      </c>
      <c r="F469" s="1" t="str">
        <f>IFERROR(VLOOKUP($B469,' Fridge Tracking'!$A$3:$J$999, 4, FALSE), "")</f>
        <v/>
      </c>
      <c r="G469" s="1" t="str">
        <f>IFERROR(VLOOKUP($B469,' Fridge Tracking'!$A$3:$J$999, 5, FALSE), "")</f>
        <v/>
      </c>
      <c r="H469" s="13" t="str">
        <f>IFERROR(VLOOKUP($B469,' Fridge Tracking'!$A$3:$J$999, 8, FALSE), "")</f>
        <v/>
      </c>
      <c r="I469" s="56" t="str">
        <f t="shared" si="7"/>
        <v/>
      </c>
      <c r="J469" s="59"/>
      <c r="K469" s="57" t="str">
        <f>IFERROR(VLOOKUP($J469,'Router Collection'!B467:M1464, 10, FALSE), "")</f>
        <v/>
      </c>
      <c r="L469" s="57" t="str">
        <f>IFERROR(VLOOKUP($J469,'Router Tracking'!$A$3:$H$1000, 2, FALSE), "")</f>
        <v/>
      </c>
      <c r="M469" s="57" t="str">
        <f>IFERROR(VLOOKUP($J469,'Router Tracking'!$A$3:$H$1000, 3, FALSE), "")</f>
        <v/>
      </c>
      <c r="N469" s="58" t="str">
        <f>IFERROR(VLOOKUP($J469,'Router Tracking'!$A$3:$H$1000, 6, FALSE), "")</f>
        <v/>
      </c>
      <c r="Q469" s="13"/>
    </row>
    <row r="470" spans="1:17">
      <c r="A470" s="38" t="str">
        <f t="shared" si="6"/>
        <v/>
      </c>
      <c r="C470" s="1" t="str">
        <f>IFERROR(VLOOKUP($B470,'Fridge Collection'!B468:L1465, 10, FALSE), "")</f>
        <v/>
      </c>
      <c r="D470" s="1" t="str">
        <f>IFERROR(VLOOKUP($B470,' Fridge Tracking'!$A$3:$J$999, 2, FALSE), "")</f>
        <v/>
      </c>
      <c r="E470" s="1" t="str">
        <f>IFERROR(VLOOKUP($B470,' Fridge Tracking'!$A$3:$J$999, 3, FALSE), "")</f>
        <v/>
      </c>
      <c r="F470" s="1" t="str">
        <f>IFERROR(VLOOKUP($B470,' Fridge Tracking'!$A$3:$J$999, 4, FALSE), "")</f>
        <v/>
      </c>
      <c r="G470" s="1" t="str">
        <f>IFERROR(VLOOKUP($B470,' Fridge Tracking'!$A$3:$J$999, 5, FALSE), "")</f>
        <v/>
      </c>
      <c r="H470" s="13" t="str">
        <f>IFERROR(VLOOKUP($B470,' Fridge Tracking'!$A$3:$J$999, 8, FALSE), "")</f>
        <v/>
      </c>
      <c r="I470" s="56" t="str">
        <f t="shared" si="7"/>
        <v/>
      </c>
      <c r="J470" s="59"/>
      <c r="K470" s="57" t="str">
        <f>IFERROR(VLOOKUP($J470,'Router Collection'!B468:M1465, 10, FALSE), "")</f>
        <v/>
      </c>
      <c r="L470" s="57" t="str">
        <f>IFERROR(VLOOKUP($J470,'Router Tracking'!$A$3:$H$1000, 2, FALSE), "")</f>
        <v/>
      </c>
      <c r="M470" s="57" t="str">
        <f>IFERROR(VLOOKUP($J470,'Router Tracking'!$A$3:$H$1000, 3, FALSE), "")</f>
        <v/>
      </c>
      <c r="N470" s="58" t="str">
        <f>IFERROR(VLOOKUP($J470,'Router Tracking'!$A$3:$H$1000, 6, FALSE), "")</f>
        <v/>
      </c>
      <c r="Q470" s="13"/>
    </row>
    <row r="471" spans="1:17">
      <c r="A471" s="38" t="str">
        <f t="shared" si="6"/>
        <v/>
      </c>
      <c r="C471" s="1" t="str">
        <f>IFERROR(VLOOKUP($B471,'Fridge Collection'!B469:L1466, 10, FALSE), "")</f>
        <v/>
      </c>
      <c r="D471" s="1" t="str">
        <f>IFERROR(VLOOKUP($B471,' Fridge Tracking'!$A$3:$J$999, 2, FALSE), "")</f>
        <v/>
      </c>
      <c r="E471" s="1" t="str">
        <f>IFERROR(VLOOKUP($B471,' Fridge Tracking'!$A$3:$J$999, 3, FALSE), "")</f>
        <v/>
      </c>
      <c r="F471" s="1" t="str">
        <f>IFERROR(VLOOKUP($B471,' Fridge Tracking'!$A$3:$J$999, 4, FALSE), "")</f>
        <v/>
      </c>
      <c r="G471" s="1" t="str">
        <f>IFERROR(VLOOKUP($B471,' Fridge Tracking'!$A$3:$J$999, 5, FALSE), "")</f>
        <v/>
      </c>
      <c r="H471" s="13" t="str">
        <f>IFERROR(VLOOKUP($B471,' Fridge Tracking'!$A$3:$J$999, 8, FALSE), "")</f>
        <v/>
      </c>
      <c r="I471" s="56" t="str">
        <f t="shared" si="7"/>
        <v/>
      </c>
      <c r="J471" s="59"/>
      <c r="K471" s="57" t="str">
        <f>IFERROR(VLOOKUP($J471,'Router Collection'!B469:M1466, 10, FALSE), "")</f>
        <v/>
      </c>
      <c r="L471" s="57" t="str">
        <f>IFERROR(VLOOKUP($J471,'Router Tracking'!$A$3:$H$1000, 2, FALSE), "")</f>
        <v/>
      </c>
      <c r="M471" s="57" t="str">
        <f>IFERROR(VLOOKUP($J471,'Router Tracking'!$A$3:$H$1000, 3, FALSE), "")</f>
        <v/>
      </c>
      <c r="N471" s="58" t="str">
        <f>IFERROR(VLOOKUP($J471,'Router Tracking'!$A$3:$H$1000, 6, FALSE), "")</f>
        <v/>
      </c>
      <c r="Q471" s="13"/>
    </row>
    <row r="472" spans="1:17">
      <c r="A472" s="38" t="str">
        <f t="shared" si="6"/>
        <v/>
      </c>
      <c r="C472" s="1" t="str">
        <f>IFERROR(VLOOKUP($B472,'Fridge Collection'!B470:L1467, 10, FALSE), "")</f>
        <v/>
      </c>
      <c r="D472" s="1" t="str">
        <f>IFERROR(VLOOKUP($B472,' Fridge Tracking'!$A$3:$J$999, 2, FALSE), "")</f>
        <v/>
      </c>
      <c r="E472" s="1" t="str">
        <f>IFERROR(VLOOKUP($B472,' Fridge Tracking'!$A$3:$J$999, 3, FALSE), "")</f>
        <v/>
      </c>
      <c r="F472" s="1" t="str">
        <f>IFERROR(VLOOKUP($B472,' Fridge Tracking'!$A$3:$J$999, 4, FALSE), "")</f>
        <v/>
      </c>
      <c r="G472" s="1" t="str">
        <f>IFERROR(VLOOKUP($B472,' Fridge Tracking'!$A$3:$J$999, 5, FALSE), "")</f>
        <v/>
      </c>
      <c r="H472" s="13" t="str">
        <f>IFERROR(VLOOKUP($B472,' Fridge Tracking'!$A$3:$J$999, 8, FALSE), "")</f>
        <v/>
      </c>
      <c r="I472" s="56" t="str">
        <f t="shared" si="7"/>
        <v/>
      </c>
      <c r="J472" s="59"/>
      <c r="K472" s="57" t="str">
        <f>IFERROR(VLOOKUP($J472,'Router Collection'!B470:M1467, 10, FALSE), "")</f>
        <v/>
      </c>
      <c r="L472" s="57" t="str">
        <f>IFERROR(VLOOKUP($J472,'Router Tracking'!$A$3:$H$1000, 2, FALSE), "")</f>
        <v/>
      </c>
      <c r="M472" s="57" t="str">
        <f>IFERROR(VLOOKUP($J472,'Router Tracking'!$A$3:$H$1000, 3, FALSE), "")</f>
        <v/>
      </c>
      <c r="N472" s="58" t="str">
        <f>IFERROR(VLOOKUP($J472,'Router Tracking'!$A$3:$H$1000, 6, FALSE), "")</f>
        <v/>
      </c>
      <c r="Q472" s="13"/>
    </row>
    <row r="473" spans="1:17">
      <c r="A473" s="38" t="str">
        <f t="shared" si="6"/>
        <v/>
      </c>
      <c r="C473" s="1" t="str">
        <f>IFERROR(VLOOKUP($B473,'Fridge Collection'!B471:L1468, 10, FALSE), "")</f>
        <v/>
      </c>
      <c r="D473" s="1" t="str">
        <f>IFERROR(VLOOKUP($B473,' Fridge Tracking'!$A$3:$J$999, 2, FALSE), "")</f>
        <v/>
      </c>
      <c r="E473" s="1" t="str">
        <f>IFERROR(VLOOKUP($B473,' Fridge Tracking'!$A$3:$J$999, 3, FALSE), "")</f>
        <v/>
      </c>
      <c r="F473" s="1" t="str">
        <f>IFERROR(VLOOKUP($B473,' Fridge Tracking'!$A$3:$J$999, 4, FALSE), "")</f>
        <v/>
      </c>
      <c r="G473" s="1" t="str">
        <f>IFERROR(VLOOKUP($B473,' Fridge Tracking'!$A$3:$J$999, 5, FALSE), "")</f>
        <v/>
      </c>
      <c r="H473" s="13" t="str">
        <f>IFERROR(VLOOKUP($B473,' Fridge Tracking'!$A$3:$J$999, 8, FALSE), "")</f>
        <v/>
      </c>
      <c r="I473" s="56" t="str">
        <f t="shared" si="7"/>
        <v/>
      </c>
      <c r="J473" s="59"/>
      <c r="K473" s="57" t="str">
        <f>IFERROR(VLOOKUP($J473,'Router Collection'!B471:M1468, 10, FALSE), "")</f>
        <v/>
      </c>
      <c r="L473" s="57" t="str">
        <f>IFERROR(VLOOKUP($J473,'Router Tracking'!$A$3:$H$1000, 2, FALSE), "")</f>
        <v/>
      </c>
      <c r="M473" s="57" t="str">
        <f>IFERROR(VLOOKUP($J473,'Router Tracking'!$A$3:$H$1000, 3, FALSE), "")</f>
        <v/>
      </c>
      <c r="N473" s="58" t="str">
        <f>IFERROR(VLOOKUP($J473,'Router Tracking'!$A$3:$H$1000, 6, FALSE), "")</f>
        <v/>
      </c>
      <c r="Q473" s="13"/>
    </row>
    <row r="474" spans="1:17">
      <c r="A474" s="38" t="str">
        <f t="shared" si="6"/>
        <v/>
      </c>
      <c r="C474" s="1" t="str">
        <f>IFERROR(VLOOKUP($B474,'Fridge Collection'!B472:L1469, 10, FALSE), "")</f>
        <v/>
      </c>
      <c r="D474" s="1" t="str">
        <f>IFERROR(VLOOKUP($B474,' Fridge Tracking'!$A$3:$J$999, 2, FALSE), "")</f>
        <v/>
      </c>
      <c r="E474" s="1" t="str">
        <f>IFERROR(VLOOKUP($B474,' Fridge Tracking'!$A$3:$J$999, 3, FALSE), "")</f>
        <v/>
      </c>
      <c r="F474" s="1" t="str">
        <f>IFERROR(VLOOKUP($B474,' Fridge Tracking'!$A$3:$J$999, 4, FALSE), "")</f>
        <v/>
      </c>
      <c r="G474" s="1" t="str">
        <f>IFERROR(VLOOKUP($B474,' Fridge Tracking'!$A$3:$J$999, 5, FALSE), "")</f>
        <v/>
      </c>
      <c r="H474" s="13" t="str">
        <f>IFERROR(VLOOKUP($B474,' Fridge Tracking'!$A$3:$J$999, 8, FALSE), "")</f>
        <v/>
      </c>
      <c r="I474" s="56" t="str">
        <f t="shared" si="7"/>
        <v/>
      </c>
      <c r="J474" s="59"/>
      <c r="K474" s="57" t="str">
        <f>IFERROR(VLOOKUP($J474,'Router Collection'!B472:M1469, 10, FALSE), "")</f>
        <v/>
      </c>
      <c r="L474" s="57" t="str">
        <f>IFERROR(VLOOKUP($J474,'Router Tracking'!$A$3:$H$1000, 2, FALSE), "")</f>
        <v/>
      </c>
      <c r="M474" s="57" t="str">
        <f>IFERROR(VLOOKUP($J474,'Router Tracking'!$A$3:$H$1000, 3, FALSE), "")</f>
        <v/>
      </c>
      <c r="N474" s="58" t="str">
        <f>IFERROR(VLOOKUP($J474,'Router Tracking'!$A$3:$H$1000, 6, FALSE), "")</f>
        <v/>
      </c>
      <c r="Q474" s="13"/>
    </row>
    <row r="475" spans="1:17">
      <c r="A475" s="38" t="str">
        <f t="shared" si="6"/>
        <v/>
      </c>
      <c r="C475" s="1" t="str">
        <f>IFERROR(VLOOKUP($B475,'Fridge Collection'!B473:L1470, 10, FALSE), "")</f>
        <v/>
      </c>
      <c r="D475" s="1" t="str">
        <f>IFERROR(VLOOKUP($B475,' Fridge Tracking'!$A$3:$J$999, 2, FALSE), "")</f>
        <v/>
      </c>
      <c r="E475" s="1" t="str">
        <f>IFERROR(VLOOKUP($B475,' Fridge Tracking'!$A$3:$J$999, 3, FALSE), "")</f>
        <v/>
      </c>
      <c r="F475" s="1" t="str">
        <f>IFERROR(VLOOKUP($B475,' Fridge Tracking'!$A$3:$J$999, 4, FALSE), "")</f>
        <v/>
      </c>
      <c r="G475" s="1" t="str">
        <f>IFERROR(VLOOKUP($B475,' Fridge Tracking'!$A$3:$J$999, 5, FALSE), "")</f>
        <v/>
      </c>
      <c r="H475" s="13" t="str">
        <f>IFERROR(VLOOKUP($B475,' Fridge Tracking'!$A$3:$J$999, 8, FALSE), "")</f>
        <v/>
      </c>
      <c r="I475" s="56" t="str">
        <f t="shared" si="7"/>
        <v/>
      </c>
      <c r="J475" s="59"/>
      <c r="K475" s="57" t="str">
        <f>IFERROR(VLOOKUP($J475,'Router Collection'!B473:M1470, 10, FALSE), "")</f>
        <v/>
      </c>
      <c r="L475" s="57" t="str">
        <f>IFERROR(VLOOKUP($J475,'Router Tracking'!$A$3:$H$1000, 2, FALSE), "")</f>
        <v/>
      </c>
      <c r="M475" s="57" t="str">
        <f>IFERROR(VLOOKUP($J475,'Router Tracking'!$A$3:$H$1000, 3, FALSE), "")</f>
        <v/>
      </c>
      <c r="N475" s="58" t="str">
        <f>IFERROR(VLOOKUP($J475,'Router Tracking'!$A$3:$H$1000, 6, FALSE), "")</f>
        <v/>
      </c>
      <c r="Q475" s="13"/>
    </row>
    <row r="476" spans="1:17">
      <c r="A476" s="38" t="str">
        <f t="shared" si="6"/>
        <v/>
      </c>
      <c r="C476" s="1" t="str">
        <f>IFERROR(VLOOKUP($B476,'Fridge Collection'!B474:L1471, 10, FALSE), "")</f>
        <v/>
      </c>
      <c r="D476" s="1" t="str">
        <f>IFERROR(VLOOKUP($B476,' Fridge Tracking'!$A$3:$J$999, 2, FALSE), "")</f>
        <v/>
      </c>
      <c r="E476" s="1" t="str">
        <f>IFERROR(VLOOKUP($B476,' Fridge Tracking'!$A$3:$J$999, 3, FALSE), "")</f>
        <v/>
      </c>
      <c r="F476" s="1" t="str">
        <f>IFERROR(VLOOKUP($B476,' Fridge Tracking'!$A$3:$J$999, 4, FALSE), "")</f>
        <v/>
      </c>
      <c r="G476" s="1" t="str">
        <f>IFERROR(VLOOKUP($B476,' Fridge Tracking'!$A$3:$J$999, 5, FALSE), "")</f>
        <v/>
      </c>
      <c r="H476" s="13" t="str">
        <f>IFERROR(VLOOKUP($B476,' Fridge Tracking'!$A$3:$J$999, 8, FALSE), "")</f>
        <v/>
      </c>
      <c r="I476" s="56" t="str">
        <f t="shared" si="7"/>
        <v/>
      </c>
      <c r="J476" s="59"/>
      <c r="K476" s="57" t="str">
        <f>IFERROR(VLOOKUP($J476,'Router Collection'!B474:M1471, 10, FALSE), "")</f>
        <v/>
      </c>
      <c r="L476" s="57" t="str">
        <f>IFERROR(VLOOKUP($J476,'Router Tracking'!$A$3:$H$1000, 2, FALSE), "")</f>
        <v/>
      </c>
      <c r="M476" s="57" t="str">
        <f>IFERROR(VLOOKUP($J476,'Router Tracking'!$A$3:$H$1000, 3, FALSE), "")</f>
        <v/>
      </c>
      <c r="N476" s="58" t="str">
        <f>IFERROR(VLOOKUP($J476,'Router Tracking'!$A$3:$H$1000, 6, FALSE), "")</f>
        <v/>
      </c>
      <c r="Q476" s="13"/>
    </row>
    <row r="477" spans="1:17">
      <c r="A477" s="38" t="str">
        <f t="shared" si="6"/>
        <v/>
      </c>
      <c r="C477" s="1" t="str">
        <f>IFERROR(VLOOKUP($B477,'Fridge Collection'!B475:L1472, 10, FALSE), "")</f>
        <v/>
      </c>
      <c r="D477" s="1" t="str">
        <f>IFERROR(VLOOKUP($B477,' Fridge Tracking'!$A$3:$J$999, 2, FALSE), "")</f>
        <v/>
      </c>
      <c r="E477" s="1" t="str">
        <f>IFERROR(VLOOKUP($B477,' Fridge Tracking'!$A$3:$J$999, 3, FALSE), "")</f>
        <v/>
      </c>
      <c r="F477" s="1" t="str">
        <f>IFERROR(VLOOKUP($B477,' Fridge Tracking'!$A$3:$J$999, 4, FALSE), "")</f>
        <v/>
      </c>
      <c r="G477" s="1" t="str">
        <f>IFERROR(VLOOKUP($B477,' Fridge Tracking'!$A$3:$J$999, 5, FALSE), "")</f>
        <v/>
      </c>
      <c r="H477" s="13" t="str">
        <f>IFERROR(VLOOKUP($B477,' Fridge Tracking'!$A$3:$J$999, 8, FALSE), "")</f>
        <v/>
      </c>
      <c r="I477" s="56" t="str">
        <f t="shared" si="7"/>
        <v/>
      </c>
      <c r="J477" s="59"/>
      <c r="K477" s="57" t="str">
        <f>IFERROR(VLOOKUP($J477,'Router Collection'!B475:M1472, 10, FALSE), "")</f>
        <v/>
      </c>
      <c r="L477" s="57" t="str">
        <f>IFERROR(VLOOKUP($J477,'Router Tracking'!$A$3:$H$1000, 2, FALSE), "")</f>
        <v/>
      </c>
      <c r="M477" s="57" t="str">
        <f>IFERROR(VLOOKUP($J477,'Router Tracking'!$A$3:$H$1000, 3, FALSE), "")</f>
        <v/>
      </c>
      <c r="N477" s="58" t="str">
        <f>IFERROR(VLOOKUP($J477,'Router Tracking'!$A$3:$H$1000, 6, FALSE), "")</f>
        <v/>
      </c>
      <c r="Q477" s="13"/>
    </row>
    <row r="478" spans="1:17">
      <c r="A478" s="38" t="str">
        <f t="shared" si="6"/>
        <v/>
      </c>
      <c r="C478" s="1" t="str">
        <f>IFERROR(VLOOKUP($B478,'Fridge Collection'!B476:L1473, 10, FALSE), "")</f>
        <v/>
      </c>
      <c r="D478" s="1" t="str">
        <f>IFERROR(VLOOKUP($B478,' Fridge Tracking'!$A$3:$J$999, 2, FALSE), "")</f>
        <v/>
      </c>
      <c r="E478" s="1" t="str">
        <f>IFERROR(VLOOKUP($B478,' Fridge Tracking'!$A$3:$J$999, 3, FALSE), "")</f>
        <v/>
      </c>
      <c r="F478" s="1" t="str">
        <f>IFERROR(VLOOKUP($B478,' Fridge Tracking'!$A$3:$J$999, 4, FALSE), "")</f>
        <v/>
      </c>
      <c r="G478" s="1" t="str">
        <f>IFERROR(VLOOKUP($B478,' Fridge Tracking'!$A$3:$J$999, 5, FALSE), "")</f>
        <v/>
      </c>
      <c r="H478" s="13" t="str">
        <f>IFERROR(VLOOKUP($B478,' Fridge Tracking'!$A$3:$J$999, 8, FALSE), "")</f>
        <v/>
      </c>
      <c r="I478" s="56" t="str">
        <f t="shared" si="7"/>
        <v/>
      </c>
      <c r="J478" s="59"/>
      <c r="K478" s="57" t="str">
        <f>IFERROR(VLOOKUP($J478,'Router Collection'!B476:M1473, 10, FALSE), "")</f>
        <v/>
      </c>
      <c r="L478" s="57" t="str">
        <f>IFERROR(VLOOKUP($J478,'Router Tracking'!$A$3:$H$1000, 2, FALSE), "")</f>
        <v/>
      </c>
      <c r="M478" s="57" t="str">
        <f>IFERROR(VLOOKUP($J478,'Router Tracking'!$A$3:$H$1000, 3, FALSE), "")</f>
        <v/>
      </c>
      <c r="N478" s="58" t="str">
        <f>IFERROR(VLOOKUP($J478,'Router Tracking'!$A$3:$H$1000, 6, FALSE), "")</f>
        <v/>
      </c>
      <c r="Q478" s="13"/>
    </row>
    <row r="479" spans="1:17">
      <c r="A479" s="38" t="str">
        <f t="shared" si="6"/>
        <v/>
      </c>
      <c r="C479" s="1" t="str">
        <f>IFERROR(VLOOKUP($B479,'Fridge Collection'!B477:L1474, 10, FALSE), "")</f>
        <v/>
      </c>
      <c r="D479" s="1" t="str">
        <f>IFERROR(VLOOKUP($B479,' Fridge Tracking'!$A$3:$J$999, 2, FALSE), "")</f>
        <v/>
      </c>
      <c r="E479" s="1" t="str">
        <f>IFERROR(VLOOKUP($B479,' Fridge Tracking'!$A$3:$J$999, 3, FALSE), "")</f>
        <v/>
      </c>
      <c r="F479" s="1" t="str">
        <f>IFERROR(VLOOKUP($B479,' Fridge Tracking'!$A$3:$J$999, 4, FALSE), "")</f>
        <v/>
      </c>
      <c r="G479" s="1" t="str">
        <f>IFERROR(VLOOKUP($B479,' Fridge Tracking'!$A$3:$J$999, 5, FALSE), "")</f>
        <v/>
      </c>
      <c r="H479" s="13" t="str">
        <f>IFERROR(VLOOKUP($B479,' Fridge Tracking'!$A$3:$J$999, 8, FALSE), "")</f>
        <v/>
      </c>
      <c r="I479" s="56" t="str">
        <f t="shared" si="7"/>
        <v/>
      </c>
      <c r="J479" s="59"/>
      <c r="K479" s="57" t="str">
        <f>IFERROR(VLOOKUP($J479,'Router Collection'!B477:M1474, 10, FALSE), "")</f>
        <v/>
      </c>
      <c r="L479" s="57" t="str">
        <f>IFERROR(VLOOKUP($J479,'Router Tracking'!$A$3:$H$1000, 2, FALSE), "")</f>
        <v/>
      </c>
      <c r="M479" s="57" t="str">
        <f>IFERROR(VLOOKUP($J479,'Router Tracking'!$A$3:$H$1000, 3, FALSE), "")</f>
        <v/>
      </c>
      <c r="N479" s="58" t="str">
        <f>IFERROR(VLOOKUP($J479,'Router Tracking'!$A$3:$H$1000, 6, FALSE), "")</f>
        <v/>
      </c>
      <c r="Q479" s="13"/>
    </row>
    <row r="480" spans="1:17">
      <c r="A480" s="38" t="str">
        <f t="shared" si="6"/>
        <v/>
      </c>
      <c r="C480" s="1" t="str">
        <f>IFERROR(VLOOKUP($B480,'Fridge Collection'!B478:L1475, 10, FALSE), "")</f>
        <v/>
      </c>
      <c r="D480" s="1" t="str">
        <f>IFERROR(VLOOKUP($B480,' Fridge Tracking'!$A$3:$J$999, 2, FALSE), "")</f>
        <v/>
      </c>
      <c r="E480" s="1" t="str">
        <f>IFERROR(VLOOKUP($B480,' Fridge Tracking'!$A$3:$J$999, 3, FALSE), "")</f>
        <v/>
      </c>
      <c r="F480" s="1" t="str">
        <f>IFERROR(VLOOKUP($B480,' Fridge Tracking'!$A$3:$J$999, 4, FALSE), "")</f>
        <v/>
      </c>
      <c r="G480" s="1" t="str">
        <f>IFERROR(VLOOKUP($B480,' Fridge Tracking'!$A$3:$J$999, 5, FALSE), "")</f>
        <v/>
      </c>
      <c r="H480" s="13" t="str">
        <f>IFERROR(VLOOKUP($B480,' Fridge Tracking'!$A$3:$J$999, 8, FALSE), "")</f>
        <v/>
      </c>
      <c r="I480" s="56" t="str">
        <f t="shared" si="7"/>
        <v/>
      </c>
      <c r="J480" s="59"/>
      <c r="K480" s="57" t="str">
        <f>IFERROR(VLOOKUP($J480,'Router Collection'!B478:M1475, 10, FALSE), "")</f>
        <v/>
      </c>
      <c r="L480" s="57" t="str">
        <f>IFERROR(VLOOKUP($J480,'Router Tracking'!$A$3:$H$1000, 2, FALSE), "")</f>
        <v/>
      </c>
      <c r="M480" s="57" t="str">
        <f>IFERROR(VLOOKUP($J480,'Router Tracking'!$A$3:$H$1000, 3, FALSE), "")</f>
        <v/>
      </c>
      <c r="N480" s="58" t="str">
        <f>IFERROR(VLOOKUP($J480,'Router Tracking'!$A$3:$H$1000, 6, FALSE), "")</f>
        <v/>
      </c>
      <c r="Q480" s="13"/>
    </row>
    <row r="481" spans="1:17">
      <c r="A481" s="38" t="str">
        <f t="shared" si="6"/>
        <v/>
      </c>
      <c r="C481" s="1" t="str">
        <f>IFERROR(VLOOKUP($B481,'Fridge Collection'!B479:L1476, 10, FALSE), "")</f>
        <v/>
      </c>
      <c r="D481" s="1" t="str">
        <f>IFERROR(VLOOKUP($B481,' Fridge Tracking'!$A$3:$J$999, 2, FALSE), "")</f>
        <v/>
      </c>
      <c r="E481" s="1" t="str">
        <f>IFERROR(VLOOKUP($B481,' Fridge Tracking'!$A$3:$J$999, 3, FALSE), "")</f>
        <v/>
      </c>
      <c r="F481" s="1" t="str">
        <f>IFERROR(VLOOKUP($B481,' Fridge Tracking'!$A$3:$J$999, 4, FALSE), "")</f>
        <v/>
      </c>
      <c r="G481" s="1" t="str">
        <f>IFERROR(VLOOKUP($B481,' Fridge Tracking'!$A$3:$J$999, 5, FALSE), "")</f>
        <v/>
      </c>
      <c r="H481" s="13" t="str">
        <f>IFERROR(VLOOKUP($B481,' Fridge Tracking'!$A$3:$J$999, 8, FALSE), "")</f>
        <v/>
      </c>
      <c r="I481" s="56" t="str">
        <f t="shared" si="7"/>
        <v/>
      </c>
      <c r="J481" s="59"/>
      <c r="K481" s="57" t="str">
        <f>IFERROR(VLOOKUP($J481,'Router Collection'!B479:M1476, 10, FALSE), "")</f>
        <v/>
      </c>
      <c r="L481" s="57" t="str">
        <f>IFERROR(VLOOKUP($J481,'Router Tracking'!$A$3:$H$1000, 2, FALSE), "")</f>
        <v/>
      </c>
      <c r="M481" s="57" t="str">
        <f>IFERROR(VLOOKUP($J481,'Router Tracking'!$A$3:$H$1000, 3, FALSE), "")</f>
        <v/>
      </c>
      <c r="N481" s="58" t="str">
        <f>IFERROR(VLOOKUP($J481,'Router Tracking'!$A$3:$H$1000, 6, FALSE), "")</f>
        <v/>
      </c>
      <c r="Q481" s="13"/>
    </row>
    <row r="482" spans="1:17">
      <c r="A482" s="38" t="str">
        <f t="shared" si="6"/>
        <v/>
      </c>
      <c r="C482" s="1" t="str">
        <f>IFERROR(VLOOKUP($B482,'Fridge Collection'!B480:L1477, 10, FALSE), "")</f>
        <v/>
      </c>
      <c r="D482" s="1" t="str">
        <f>IFERROR(VLOOKUP($B482,' Fridge Tracking'!$A$3:$J$999, 2, FALSE), "")</f>
        <v/>
      </c>
      <c r="E482" s="1" t="str">
        <f>IFERROR(VLOOKUP($B482,' Fridge Tracking'!$A$3:$J$999, 3, FALSE), "")</f>
        <v/>
      </c>
      <c r="F482" s="1" t="str">
        <f>IFERROR(VLOOKUP($B482,' Fridge Tracking'!$A$3:$J$999, 4, FALSE), "")</f>
        <v/>
      </c>
      <c r="G482" s="1" t="str">
        <f>IFERROR(VLOOKUP($B482,' Fridge Tracking'!$A$3:$J$999, 5, FALSE), "")</f>
        <v/>
      </c>
      <c r="H482" s="13" t="str">
        <f>IFERROR(VLOOKUP($B482,' Fridge Tracking'!$A$3:$J$999, 8, FALSE), "")</f>
        <v/>
      </c>
      <c r="I482" s="56" t="str">
        <f t="shared" si="7"/>
        <v/>
      </c>
      <c r="J482" s="59"/>
      <c r="K482" s="57" t="str">
        <f>IFERROR(VLOOKUP($J482,'Router Collection'!B480:M1477, 10, FALSE), "")</f>
        <v/>
      </c>
      <c r="L482" s="57" t="str">
        <f>IFERROR(VLOOKUP($J482,'Router Tracking'!$A$3:$H$1000, 2, FALSE), "")</f>
        <v/>
      </c>
      <c r="M482" s="57" t="str">
        <f>IFERROR(VLOOKUP($J482,'Router Tracking'!$A$3:$H$1000, 3, FALSE), "")</f>
        <v/>
      </c>
      <c r="N482" s="58" t="str">
        <f>IFERROR(VLOOKUP($J482,'Router Tracking'!$A$3:$H$1000, 6, FALSE), "")</f>
        <v/>
      </c>
      <c r="Q482" s="13"/>
    </row>
    <row r="483" spans="1:17">
      <c r="A483" s="38" t="str">
        <f t="shared" si="6"/>
        <v/>
      </c>
      <c r="C483" s="1" t="str">
        <f>IFERROR(VLOOKUP($B483,'Fridge Collection'!B481:L1478, 10, FALSE), "")</f>
        <v/>
      </c>
      <c r="D483" s="1" t="str">
        <f>IFERROR(VLOOKUP($B483,' Fridge Tracking'!$A$3:$J$999, 2, FALSE), "")</f>
        <v/>
      </c>
      <c r="E483" s="1" t="str">
        <f>IFERROR(VLOOKUP($B483,' Fridge Tracking'!$A$3:$J$999, 3, FALSE), "")</f>
        <v/>
      </c>
      <c r="F483" s="1" t="str">
        <f>IFERROR(VLOOKUP($B483,' Fridge Tracking'!$A$3:$J$999, 4, FALSE), "")</f>
        <v/>
      </c>
      <c r="G483" s="1" t="str">
        <f>IFERROR(VLOOKUP($B483,' Fridge Tracking'!$A$3:$J$999, 5, FALSE), "")</f>
        <v/>
      </c>
      <c r="H483" s="13" t="str">
        <f>IFERROR(VLOOKUP($B483,' Fridge Tracking'!$A$3:$J$999, 8, FALSE), "")</f>
        <v/>
      </c>
      <c r="I483" s="56" t="str">
        <f t="shared" si="7"/>
        <v/>
      </c>
      <c r="J483" s="59"/>
      <c r="K483" s="57" t="str">
        <f>IFERROR(VLOOKUP($J483,'Router Collection'!B481:M1478, 10, FALSE), "")</f>
        <v/>
      </c>
      <c r="L483" s="57" t="str">
        <f>IFERROR(VLOOKUP($J483,'Router Tracking'!$A$3:$H$1000, 2, FALSE), "")</f>
        <v/>
      </c>
      <c r="M483" s="57" t="str">
        <f>IFERROR(VLOOKUP($J483,'Router Tracking'!$A$3:$H$1000, 3, FALSE), "")</f>
        <v/>
      </c>
      <c r="N483" s="58" t="str">
        <f>IFERROR(VLOOKUP($J483,'Router Tracking'!$A$3:$H$1000, 6, FALSE), "")</f>
        <v/>
      </c>
      <c r="Q483" s="13"/>
    </row>
    <row r="484" spans="1:17">
      <c r="A484" s="38" t="str">
        <f t="shared" si="6"/>
        <v/>
      </c>
      <c r="C484" s="1" t="str">
        <f>IFERROR(VLOOKUP($B484,'Fridge Collection'!B482:L1479, 10, FALSE), "")</f>
        <v/>
      </c>
      <c r="D484" s="1" t="str">
        <f>IFERROR(VLOOKUP($B484,' Fridge Tracking'!$A$3:$J$999, 2, FALSE), "")</f>
        <v/>
      </c>
      <c r="E484" s="1" t="str">
        <f>IFERROR(VLOOKUP($B484,' Fridge Tracking'!$A$3:$J$999, 3, FALSE), "")</f>
        <v/>
      </c>
      <c r="F484" s="1" t="str">
        <f>IFERROR(VLOOKUP($B484,' Fridge Tracking'!$A$3:$J$999, 4, FALSE), "")</f>
        <v/>
      </c>
      <c r="G484" s="1" t="str">
        <f>IFERROR(VLOOKUP($B484,' Fridge Tracking'!$A$3:$J$999, 5, FALSE), "")</f>
        <v/>
      </c>
      <c r="H484" s="13" t="str">
        <f>IFERROR(VLOOKUP($B484,' Fridge Tracking'!$A$3:$J$999, 8, FALSE), "")</f>
        <v/>
      </c>
      <c r="I484" s="56" t="str">
        <f t="shared" si="7"/>
        <v/>
      </c>
      <c r="J484" s="59"/>
      <c r="K484" s="57" t="str">
        <f>IFERROR(VLOOKUP($J484,'Router Collection'!B482:M1479, 10, FALSE), "")</f>
        <v/>
      </c>
      <c r="L484" s="57" t="str">
        <f>IFERROR(VLOOKUP($J484,'Router Tracking'!$A$3:$H$1000, 2, FALSE), "")</f>
        <v/>
      </c>
      <c r="M484" s="57" t="str">
        <f>IFERROR(VLOOKUP($J484,'Router Tracking'!$A$3:$H$1000, 3, FALSE), "")</f>
        <v/>
      </c>
      <c r="N484" s="58" t="str">
        <f>IFERROR(VLOOKUP($J484,'Router Tracking'!$A$3:$H$1000, 6, FALSE), "")</f>
        <v/>
      </c>
      <c r="Q484" s="13"/>
    </row>
    <row r="485" spans="1:17">
      <c r="A485" s="38" t="str">
        <f t="shared" si="6"/>
        <v/>
      </c>
      <c r="C485" s="1" t="str">
        <f>IFERROR(VLOOKUP($B485,'Fridge Collection'!B483:L1480, 10, FALSE), "")</f>
        <v/>
      </c>
      <c r="D485" s="1" t="str">
        <f>IFERROR(VLOOKUP($B485,' Fridge Tracking'!$A$3:$J$999, 2, FALSE), "")</f>
        <v/>
      </c>
      <c r="E485" s="1" t="str">
        <f>IFERROR(VLOOKUP($B485,' Fridge Tracking'!$A$3:$J$999, 3, FALSE), "")</f>
        <v/>
      </c>
      <c r="F485" s="1" t="str">
        <f>IFERROR(VLOOKUP($B485,' Fridge Tracking'!$A$3:$J$999, 4, FALSE), "")</f>
        <v/>
      </c>
      <c r="G485" s="1" t="str">
        <f>IFERROR(VLOOKUP($B485,' Fridge Tracking'!$A$3:$J$999, 5, FALSE), "")</f>
        <v/>
      </c>
      <c r="H485" s="13" t="str">
        <f>IFERROR(VLOOKUP($B485,' Fridge Tracking'!$A$3:$J$999, 8, FALSE), "")</f>
        <v/>
      </c>
      <c r="I485" s="56" t="str">
        <f t="shared" si="7"/>
        <v/>
      </c>
      <c r="J485" s="59"/>
      <c r="K485" s="57" t="str">
        <f>IFERROR(VLOOKUP($J485,'Router Collection'!B483:M1480, 10, FALSE), "")</f>
        <v/>
      </c>
      <c r="L485" s="57" t="str">
        <f>IFERROR(VLOOKUP($J485,'Router Tracking'!$A$3:$H$1000, 2, FALSE), "")</f>
        <v/>
      </c>
      <c r="M485" s="57" t="str">
        <f>IFERROR(VLOOKUP($J485,'Router Tracking'!$A$3:$H$1000, 3, FALSE), "")</f>
        <v/>
      </c>
      <c r="N485" s="58" t="str">
        <f>IFERROR(VLOOKUP($J485,'Router Tracking'!$A$3:$H$1000, 6, FALSE), "")</f>
        <v/>
      </c>
      <c r="Q485" s="13"/>
    </row>
    <row r="486" spans="1:17">
      <c r="A486" s="38" t="str">
        <f t="shared" si="6"/>
        <v/>
      </c>
      <c r="C486" s="1" t="str">
        <f>IFERROR(VLOOKUP($B486,'Fridge Collection'!B484:L1481, 10, FALSE), "")</f>
        <v/>
      </c>
      <c r="D486" s="1" t="str">
        <f>IFERROR(VLOOKUP($B486,' Fridge Tracking'!$A$3:$J$999, 2, FALSE), "")</f>
        <v/>
      </c>
      <c r="E486" s="1" t="str">
        <f>IFERROR(VLOOKUP($B486,' Fridge Tracking'!$A$3:$J$999, 3, FALSE), "")</f>
        <v/>
      </c>
      <c r="F486" s="1" t="str">
        <f>IFERROR(VLOOKUP($B486,' Fridge Tracking'!$A$3:$J$999, 4, FALSE), "")</f>
        <v/>
      </c>
      <c r="G486" s="1" t="str">
        <f>IFERROR(VLOOKUP($B486,' Fridge Tracking'!$A$3:$J$999, 5, FALSE), "")</f>
        <v/>
      </c>
      <c r="H486" s="13" t="str">
        <f>IFERROR(VLOOKUP($B486,' Fridge Tracking'!$A$3:$J$999, 8, FALSE), "")</f>
        <v/>
      </c>
      <c r="I486" s="56" t="str">
        <f t="shared" si="7"/>
        <v/>
      </c>
      <c r="J486" s="59"/>
      <c r="K486" s="57" t="str">
        <f>IFERROR(VLOOKUP($J486,'Router Collection'!B484:M1481, 10, FALSE), "")</f>
        <v/>
      </c>
      <c r="L486" s="57" t="str">
        <f>IFERROR(VLOOKUP($J486,'Router Tracking'!$A$3:$H$1000, 2, FALSE), "")</f>
        <v/>
      </c>
      <c r="M486" s="57" t="str">
        <f>IFERROR(VLOOKUP($J486,'Router Tracking'!$A$3:$H$1000, 3, FALSE), "")</f>
        <v/>
      </c>
      <c r="N486" s="58" t="str">
        <f>IFERROR(VLOOKUP($J486,'Router Tracking'!$A$3:$H$1000, 6, FALSE), "")</f>
        <v/>
      </c>
      <c r="Q486" s="13"/>
    </row>
    <row r="487" spans="1:17">
      <c r="A487" s="38" t="str">
        <f t="shared" si="6"/>
        <v/>
      </c>
      <c r="C487" s="1" t="str">
        <f>IFERROR(VLOOKUP($B487,'Fridge Collection'!B485:L1482, 10, FALSE), "")</f>
        <v/>
      </c>
      <c r="D487" s="1" t="str">
        <f>IFERROR(VLOOKUP($B487,' Fridge Tracking'!$A$3:$J$999, 2, FALSE), "")</f>
        <v/>
      </c>
      <c r="E487" s="1" t="str">
        <f>IFERROR(VLOOKUP($B487,' Fridge Tracking'!$A$3:$J$999, 3, FALSE), "")</f>
        <v/>
      </c>
      <c r="F487" s="1" t="str">
        <f>IFERROR(VLOOKUP($B487,' Fridge Tracking'!$A$3:$J$999, 4, FALSE), "")</f>
        <v/>
      </c>
      <c r="G487" s="1" t="str">
        <f>IFERROR(VLOOKUP($B487,' Fridge Tracking'!$A$3:$J$999, 5, FALSE), "")</f>
        <v/>
      </c>
      <c r="H487" s="13" t="str">
        <f>IFERROR(VLOOKUP($B487,' Fridge Tracking'!$A$3:$J$999, 8, FALSE), "")</f>
        <v/>
      </c>
      <c r="I487" s="56" t="str">
        <f t="shared" si="7"/>
        <v/>
      </c>
      <c r="J487" s="59"/>
      <c r="K487" s="57" t="str">
        <f>IFERROR(VLOOKUP($J487,'Router Collection'!B485:M1482, 10, FALSE), "")</f>
        <v/>
      </c>
      <c r="L487" s="57" t="str">
        <f>IFERROR(VLOOKUP($J487,'Router Tracking'!$A$3:$H$1000, 2, FALSE), "")</f>
        <v/>
      </c>
      <c r="M487" s="57" t="str">
        <f>IFERROR(VLOOKUP($J487,'Router Tracking'!$A$3:$H$1000, 3, FALSE), "")</f>
        <v/>
      </c>
      <c r="N487" s="58" t="str">
        <f>IFERROR(VLOOKUP($J487,'Router Tracking'!$A$3:$H$1000, 6, FALSE), "")</f>
        <v/>
      </c>
      <c r="Q487" s="13"/>
    </row>
    <row r="488" spans="1:17">
      <c r="A488" s="38" t="str">
        <f t="shared" si="6"/>
        <v/>
      </c>
      <c r="C488" s="1" t="str">
        <f>IFERROR(VLOOKUP($B488,'Fridge Collection'!B486:L1483, 10, FALSE), "")</f>
        <v/>
      </c>
      <c r="D488" s="1" t="str">
        <f>IFERROR(VLOOKUP($B488,' Fridge Tracking'!$A$3:$J$999, 2, FALSE), "")</f>
        <v/>
      </c>
      <c r="E488" s="1" t="str">
        <f>IFERROR(VLOOKUP($B488,' Fridge Tracking'!$A$3:$J$999, 3, FALSE), "")</f>
        <v/>
      </c>
      <c r="F488" s="1" t="str">
        <f>IFERROR(VLOOKUP($B488,' Fridge Tracking'!$A$3:$J$999, 4, FALSE), "")</f>
        <v/>
      </c>
      <c r="G488" s="1" t="str">
        <f>IFERROR(VLOOKUP($B488,' Fridge Tracking'!$A$3:$J$999, 5, FALSE), "")</f>
        <v/>
      </c>
      <c r="H488" s="13" t="str">
        <f>IFERROR(VLOOKUP($B488,' Fridge Tracking'!$A$3:$J$999, 8, FALSE), "")</f>
        <v/>
      </c>
      <c r="I488" s="56" t="str">
        <f t="shared" si="7"/>
        <v/>
      </c>
      <c r="J488" s="59"/>
      <c r="K488" s="57" t="str">
        <f>IFERROR(VLOOKUP($J488,'Router Collection'!B486:M1483, 10, FALSE), "")</f>
        <v/>
      </c>
      <c r="L488" s="57" t="str">
        <f>IFERROR(VLOOKUP($J488,'Router Tracking'!$A$3:$H$1000, 2, FALSE), "")</f>
        <v/>
      </c>
      <c r="M488" s="57" t="str">
        <f>IFERROR(VLOOKUP($J488,'Router Tracking'!$A$3:$H$1000, 3, FALSE), "")</f>
        <v/>
      </c>
      <c r="N488" s="58" t="str">
        <f>IFERROR(VLOOKUP($J488,'Router Tracking'!$A$3:$H$1000, 6, FALSE), "")</f>
        <v/>
      </c>
      <c r="Q488" s="13"/>
    </row>
    <row r="489" spans="1:17">
      <c r="A489" s="38" t="str">
        <f t="shared" si="6"/>
        <v/>
      </c>
      <c r="C489" s="1" t="str">
        <f>IFERROR(VLOOKUP($B489,'Fridge Collection'!B487:L1484, 10, FALSE), "")</f>
        <v/>
      </c>
      <c r="D489" s="1" t="str">
        <f>IFERROR(VLOOKUP($B489,' Fridge Tracking'!$A$3:$J$999, 2, FALSE), "")</f>
        <v/>
      </c>
      <c r="E489" s="1" t="str">
        <f>IFERROR(VLOOKUP($B489,' Fridge Tracking'!$A$3:$J$999, 3, FALSE), "")</f>
        <v/>
      </c>
      <c r="F489" s="1" t="str">
        <f>IFERROR(VLOOKUP($B489,' Fridge Tracking'!$A$3:$J$999, 4, FALSE), "")</f>
        <v/>
      </c>
      <c r="G489" s="1" t="str">
        <f>IFERROR(VLOOKUP($B489,' Fridge Tracking'!$A$3:$J$999, 5, FALSE), "")</f>
        <v/>
      </c>
      <c r="H489" s="13" t="str">
        <f>IFERROR(VLOOKUP($B489,' Fridge Tracking'!$A$3:$J$999, 8, FALSE), "")</f>
        <v/>
      </c>
      <c r="I489" s="56" t="str">
        <f t="shared" si="7"/>
        <v/>
      </c>
      <c r="J489" s="59"/>
      <c r="K489" s="57" t="str">
        <f>IFERROR(VLOOKUP($J489,'Router Collection'!B487:M1484, 10, FALSE), "")</f>
        <v/>
      </c>
      <c r="L489" s="57" t="str">
        <f>IFERROR(VLOOKUP($J489,'Router Tracking'!$A$3:$H$1000, 2, FALSE), "")</f>
        <v/>
      </c>
      <c r="M489" s="57" t="str">
        <f>IFERROR(VLOOKUP($J489,'Router Tracking'!$A$3:$H$1000, 3, FALSE), "")</f>
        <v/>
      </c>
      <c r="N489" s="58" t="str">
        <f>IFERROR(VLOOKUP($J489,'Router Tracking'!$A$3:$H$1000, 6, FALSE), "")</f>
        <v/>
      </c>
      <c r="Q489" s="13"/>
    </row>
    <row r="490" spans="1:17">
      <c r="A490" s="38" t="str">
        <f t="shared" si="6"/>
        <v/>
      </c>
      <c r="C490" s="1" t="str">
        <f>IFERROR(VLOOKUP($B490,'Fridge Collection'!B488:L1485, 10, FALSE), "")</f>
        <v/>
      </c>
      <c r="D490" s="1" t="str">
        <f>IFERROR(VLOOKUP($B490,' Fridge Tracking'!$A$3:$J$999, 2, FALSE), "")</f>
        <v/>
      </c>
      <c r="E490" s="1" t="str">
        <f>IFERROR(VLOOKUP($B490,' Fridge Tracking'!$A$3:$J$999, 3, FALSE), "")</f>
        <v/>
      </c>
      <c r="F490" s="1" t="str">
        <f>IFERROR(VLOOKUP($B490,' Fridge Tracking'!$A$3:$J$999, 4, FALSE), "")</f>
        <v/>
      </c>
      <c r="G490" s="1" t="str">
        <f>IFERROR(VLOOKUP($B490,' Fridge Tracking'!$A$3:$J$999, 5, FALSE), "")</f>
        <v/>
      </c>
      <c r="H490" s="13" t="str">
        <f>IFERROR(VLOOKUP($B490,' Fridge Tracking'!$A$3:$J$999, 8, FALSE), "")</f>
        <v/>
      </c>
      <c r="I490" s="56" t="str">
        <f t="shared" si="7"/>
        <v/>
      </c>
      <c r="J490" s="59"/>
      <c r="K490" s="57" t="str">
        <f>IFERROR(VLOOKUP($J490,'Router Collection'!B488:M1485, 10, FALSE), "")</f>
        <v/>
      </c>
      <c r="L490" s="57" t="str">
        <f>IFERROR(VLOOKUP($J490,'Router Tracking'!$A$3:$H$1000, 2, FALSE), "")</f>
        <v/>
      </c>
      <c r="M490" s="57" t="str">
        <f>IFERROR(VLOOKUP($J490,'Router Tracking'!$A$3:$H$1000, 3, FALSE), "")</f>
        <v/>
      </c>
      <c r="N490" s="58" t="str">
        <f>IFERROR(VLOOKUP($J490,'Router Tracking'!$A$3:$H$1000, 6, FALSE), "")</f>
        <v/>
      </c>
      <c r="Q490" s="13"/>
    </row>
    <row r="491" spans="1:17">
      <c r="A491" s="38" t="str">
        <f t="shared" si="6"/>
        <v/>
      </c>
      <c r="C491" s="1" t="str">
        <f>IFERROR(VLOOKUP($B491,'Fridge Collection'!B489:L1486, 10, FALSE), "")</f>
        <v/>
      </c>
      <c r="D491" s="1" t="str">
        <f>IFERROR(VLOOKUP($B491,' Fridge Tracking'!$A$3:$J$999, 2, FALSE), "")</f>
        <v/>
      </c>
      <c r="E491" s="1" t="str">
        <f>IFERROR(VLOOKUP($B491,' Fridge Tracking'!$A$3:$J$999, 3, FALSE), "")</f>
        <v/>
      </c>
      <c r="F491" s="1" t="str">
        <f>IFERROR(VLOOKUP($B491,' Fridge Tracking'!$A$3:$J$999, 4, FALSE), "")</f>
        <v/>
      </c>
      <c r="G491" s="1" t="str">
        <f>IFERROR(VLOOKUP($B491,' Fridge Tracking'!$A$3:$J$999, 5, FALSE), "")</f>
        <v/>
      </c>
      <c r="H491" s="13" t="str">
        <f>IFERROR(VLOOKUP($B491,' Fridge Tracking'!$A$3:$J$999, 8, FALSE), "")</f>
        <v/>
      </c>
      <c r="I491" s="56" t="str">
        <f t="shared" si="7"/>
        <v/>
      </c>
      <c r="J491" s="59"/>
      <c r="K491" s="57" t="str">
        <f>IFERROR(VLOOKUP($J491,'Router Collection'!B489:M1486, 10, FALSE), "")</f>
        <v/>
      </c>
      <c r="L491" s="57" t="str">
        <f>IFERROR(VLOOKUP($J491,'Router Tracking'!$A$3:$H$1000, 2, FALSE), "")</f>
        <v/>
      </c>
      <c r="M491" s="57" t="str">
        <f>IFERROR(VLOOKUP($J491,'Router Tracking'!$A$3:$H$1000, 3, FALSE), "")</f>
        <v/>
      </c>
      <c r="N491" s="58" t="str">
        <f>IFERROR(VLOOKUP($J491,'Router Tracking'!$A$3:$H$1000, 6, FALSE), "")</f>
        <v/>
      </c>
      <c r="Q491" s="13"/>
    </row>
    <row r="492" spans="1:17">
      <c r="A492" s="38" t="str">
        <f t="shared" si="6"/>
        <v/>
      </c>
      <c r="C492" s="1" t="str">
        <f>IFERROR(VLOOKUP($B492,'Fridge Collection'!B490:L1487, 10, FALSE), "")</f>
        <v/>
      </c>
      <c r="D492" s="1" t="str">
        <f>IFERROR(VLOOKUP($B492,' Fridge Tracking'!$A$3:$J$999, 2, FALSE), "")</f>
        <v/>
      </c>
      <c r="E492" s="1" t="str">
        <f>IFERROR(VLOOKUP($B492,' Fridge Tracking'!$A$3:$J$999, 3, FALSE), "")</f>
        <v/>
      </c>
      <c r="F492" s="1" t="str">
        <f>IFERROR(VLOOKUP($B492,' Fridge Tracking'!$A$3:$J$999, 4, FALSE), "")</f>
        <v/>
      </c>
      <c r="G492" s="1" t="str">
        <f>IFERROR(VLOOKUP($B492,' Fridge Tracking'!$A$3:$J$999, 5, FALSE), "")</f>
        <v/>
      </c>
      <c r="H492" s="13" t="str">
        <f>IFERROR(VLOOKUP($B492,' Fridge Tracking'!$A$3:$J$999, 8, FALSE), "")</f>
        <v/>
      </c>
      <c r="I492" s="56" t="str">
        <f t="shared" si="7"/>
        <v/>
      </c>
      <c r="J492" s="59"/>
      <c r="K492" s="57" t="str">
        <f>IFERROR(VLOOKUP($J492,'Router Collection'!B490:M1487, 10, FALSE), "")</f>
        <v/>
      </c>
      <c r="L492" s="57" t="str">
        <f>IFERROR(VLOOKUP($J492,'Router Tracking'!$A$3:$H$1000, 2, FALSE), "")</f>
        <v/>
      </c>
      <c r="M492" s="57" t="str">
        <f>IFERROR(VLOOKUP($J492,'Router Tracking'!$A$3:$H$1000, 3, FALSE), "")</f>
        <v/>
      </c>
      <c r="N492" s="58" t="str">
        <f>IFERROR(VLOOKUP($J492,'Router Tracking'!$A$3:$H$1000, 6, FALSE), "")</f>
        <v/>
      </c>
      <c r="Q492" s="13"/>
    </row>
    <row r="493" spans="1:17">
      <c r="A493" s="38" t="str">
        <f t="shared" si="6"/>
        <v/>
      </c>
      <c r="C493" s="1" t="str">
        <f>IFERROR(VLOOKUP($B493,'Fridge Collection'!B491:L1488, 10, FALSE), "")</f>
        <v/>
      </c>
      <c r="D493" s="1" t="str">
        <f>IFERROR(VLOOKUP($B493,' Fridge Tracking'!$A$3:$J$999, 2, FALSE), "")</f>
        <v/>
      </c>
      <c r="E493" s="1" t="str">
        <f>IFERROR(VLOOKUP($B493,' Fridge Tracking'!$A$3:$J$999, 3, FALSE), "")</f>
        <v/>
      </c>
      <c r="F493" s="1" t="str">
        <f>IFERROR(VLOOKUP($B493,' Fridge Tracking'!$A$3:$J$999, 4, FALSE), "")</f>
        <v/>
      </c>
      <c r="G493" s="1" t="str">
        <f>IFERROR(VLOOKUP($B493,' Fridge Tracking'!$A$3:$J$999, 5, FALSE), "")</f>
        <v/>
      </c>
      <c r="H493" s="13" t="str">
        <f>IFERROR(VLOOKUP($B493,' Fridge Tracking'!$A$3:$J$999, 8, FALSE), "")</f>
        <v/>
      </c>
      <c r="I493" s="56" t="str">
        <f t="shared" si="7"/>
        <v/>
      </c>
      <c r="J493" s="59"/>
      <c r="K493" s="57" t="str">
        <f>IFERROR(VLOOKUP($J493,'Router Collection'!B491:M1488, 10, FALSE), "")</f>
        <v/>
      </c>
      <c r="L493" s="57" t="str">
        <f>IFERROR(VLOOKUP($J493,'Router Tracking'!$A$3:$H$1000, 2, FALSE), "")</f>
        <v/>
      </c>
      <c r="M493" s="57" t="str">
        <f>IFERROR(VLOOKUP($J493,'Router Tracking'!$A$3:$H$1000, 3, FALSE), "")</f>
        <v/>
      </c>
      <c r="N493" s="58" t="str">
        <f>IFERROR(VLOOKUP($J493,'Router Tracking'!$A$3:$H$1000, 6, FALSE), "")</f>
        <v/>
      </c>
      <c r="Q493" s="13"/>
    </row>
    <row r="494" spans="1:17">
      <c r="A494" s="38" t="str">
        <f t="shared" si="6"/>
        <v/>
      </c>
      <c r="C494" s="1" t="str">
        <f>IFERROR(VLOOKUP($B494,'Fridge Collection'!B492:L1489, 10, FALSE), "")</f>
        <v/>
      </c>
      <c r="D494" s="1" t="str">
        <f>IFERROR(VLOOKUP($B494,' Fridge Tracking'!$A$3:$J$999, 2, FALSE), "")</f>
        <v/>
      </c>
      <c r="E494" s="1" t="str">
        <f>IFERROR(VLOOKUP($B494,' Fridge Tracking'!$A$3:$J$999, 3, FALSE), "")</f>
        <v/>
      </c>
      <c r="F494" s="1" t="str">
        <f>IFERROR(VLOOKUP($B494,' Fridge Tracking'!$A$3:$J$999, 4, FALSE), "")</f>
        <v/>
      </c>
      <c r="G494" s="1" t="str">
        <f>IFERROR(VLOOKUP($B494,' Fridge Tracking'!$A$3:$J$999, 5, FALSE), "")</f>
        <v/>
      </c>
      <c r="H494" s="13" t="str">
        <f>IFERROR(VLOOKUP($B494,' Fridge Tracking'!$A$3:$J$999, 8, FALSE), "")</f>
        <v/>
      </c>
      <c r="I494" s="56" t="str">
        <f t="shared" si="7"/>
        <v/>
      </c>
      <c r="J494" s="59"/>
      <c r="K494" s="57" t="str">
        <f>IFERROR(VLOOKUP($J494,'Router Collection'!B492:M1489, 10, FALSE), "")</f>
        <v/>
      </c>
      <c r="L494" s="57" t="str">
        <f>IFERROR(VLOOKUP($J494,'Router Tracking'!$A$3:$H$1000, 2, FALSE), "")</f>
        <v/>
      </c>
      <c r="M494" s="57" t="str">
        <f>IFERROR(VLOOKUP($J494,'Router Tracking'!$A$3:$H$1000, 3, FALSE), "")</f>
        <v/>
      </c>
      <c r="N494" s="58" t="str">
        <f>IFERROR(VLOOKUP($J494,'Router Tracking'!$A$3:$H$1000, 6, FALSE), "")</f>
        <v/>
      </c>
      <c r="Q494" s="13"/>
    </row>
    <row r="495" spans="1:17">
      <c r="A495" s="38" t="str">
        <f t="shared" si="6"/>
        <v/>
      </c>
      <c r="C495" s="1" t="str">
        <f>IFERROR(VLOOKUP($B495,'Fridge Collection'!B493:L1490, 10, FALSE), "")</f>
        <v/>
      </c>
      <c r="D495" s="1" t="str">
        <f>IFERROR(VLOOKUP($B495,' Fridge Tracking'!$A$3:$J$999, 2, FALSE), "")</f>
        <v/>
      </c>
      <c r="E495" s="1" t="str">
        <f>IFERROR(VLOOKUP($B495,' Fridge Tracking'!$A$3:$J$999, 3, FALSE), "")</f>
        <v/>
      </c>
      <c r="F495" s="1" t="str">
        <f>IFERROR(VLOOKUP($B495,' Fridge Tracking'!$A$3:$J$999, 4, FALSE), "")</f>
        <v/>
      </c>
      <c r="G495" s="1" t="str">
        <f>IFERROR(VLOOKUP($B495,' Fridge Tracking'!$A$3:$J$999, 5, FALSE), "")</f>
        <v/>
      </c>
      <c r="H495" s="13" t="str">
        <f>IFERROR(VLOOKUP($B495,' Fridge Tracking'!$A$3:$J$999, 8, FALSE), "")</f>
        <v/>
      </c>
      <c r="I495" s="56" t="str">
        <f t="shared" si="7"/>
        <v/>
      </c>
      <c r="J495" s="59"/>
      <c r="K495" s="57" t="str">
        <f>IFERROR(VLOOKUP($J495,'Router Collection'!B493:M1490, 10, FALSE), "")</f>
        <v/>
      </c>
      <c r="L495" s="57" t="str">
        <f>IFERROR(VLOOKUP($J495,'Router Tracking'!$A$3:$H$1000, 2, FALSE), "")</f>
        <v/>
      </c>
      <c r="M495" s="57" t="str">
        <f>IFERROR(VLOOKUP($J495,'Router Tracking'!$A$3:$H$1000, 3, FALSE), "")</f>
        <v/>
      </c>
      <c r="N495" s="58" t="str">
        <f>IFERROR(VLOOKUP($J495,'Router Tracking'!$A$3:$H$1000, 6, FALSE), "")</f>
        <v/>
      </c>
      <c r="Q495" s="13"/>
    </row>
    <row r="496" spans="1:17">
      <c r="A496" s="38" t="str">
        <f t="shared" si="6"/>
        <v/>
      </c>
      <c r="C496" s="1" t="str">
        <f>IFERROR(VLOOKUP($B496,'Fridge Collection'!B494:L1491, 10, FALSE), "")</f>
        <v/>
      </c>
      <c r="D496" s="1" t="str">
        <f>IFERROR(VLOOKUP($B496,' Fridge Tracking'!$A$3:$J$999, 2, FALSE), "")</f>
        <v/>
      </c>
      <c r="E496" s="1" t="str">
        <f>IFERROR(VLOOKUP($B496,' Fridge Tracking'!$A$3:$J$999, 3, FALSE), "")</f>
        <v/>
      </c>
      <c r="F496" s="1" t="str">
        <f>IFERROR(VLOOKUP($B496,' Fridge Tracking'!$A$3:$J$999, 4, FALSE), "")</f>
        <v/>
      </c>
      <c r="G496" s="1" t="str">
        <f>IFERROR(VLOOKUP($B496,' Fridge Tracking'!$A$3:$J$999, 5, FALSE), "")</f>
        <v/>
      </c>
      <c r="H496" s="13" t="str">
        <f>IFERROR(VLOOKUP($B496,' Fridge Tracking'!$A$3:$J$999, 8, FALSE), "")</f>
        <v/>
      </c>
      <c r="I496" s="56" t="str">
        <f t="shared" si="7"/>
        <v/>
      </c>
      <c r="J496" s="59"/>
      <c r="K496" s="57" t="str">
        <f>IFERROR(VLOOKUP($J496,'Router Collection'!B494:M1491, 10, FALSE), "")</f>
        <v/>
      </c>
      <c r="L496" s="57" t="str">
        <f>IFERROR(VLOOKUP($J496,'Router Tracking'!$A$3:$H$1000, 2, FALSE), "")</f>
        <v/>
      </c>
      <c r="M496" s="57" t="str">
        <f>IFERROR(VLOOKUP($J496,'Router Tracking'!$A$3:$H$1000, 3, FALSE), "")</f>
        <v/>
      </c>
      <c r="N496" s="58" t="str">
        <f>IFERROR(VLOOKUP($J496,'Router Tracking'!$A$3:$H$1000, 6, FALSE), "")</f>
        <v/>
      </c>
      <c r="Q496" s="13"/>
    </row>
    <row r="497" spans="1:17">
      <c r="A497" s="38" t="str">
        <f t="shared" si="6"/>
        <v/>
      </c>
      <c r="C497" s="1" t="str">
        <f>IFERROR(VLOOKUP($B497,'Fridge Collection'!B495:L1492, 10, FALSE), "")</f>
        <v/>
      </c>
      <c r="D497" s="1" t="str">
        <f>IFERROR(VLOOKUP($B497,' Fridge Tracking'!$A$3:$J$999, 2, FALSE), "")</f>
        <v/>
      </c>
      <c r="E497" s="1" t="str">
        <f>IFERROR(VLOOKUP($B497,' Fridge Tracking'!$A$3:$J$999, 3, FALSE), "")</f>
        <v/>
      </c>
      <c r="F497" s="1" t="str">
        <f>IFERROR(VLOOKUP($B497,' Fridge Tracking'!$A$3:$J$999, 4, FALSE), "")</f>
        <v/>
      </c>
      <c r="G497" s="1" t="str">
        <f>IFERROR(VLOOKUP($B497,' Fridge Tracking'!$A$3:$J$999, 5, FALSE), "")</f>
        <v/>
      </c>
      <c r="H497" s="13" t="str">
        <f>IFERROR(VLOOKUP($B497,' Fridge Tracking'!$A$3:$J$999, 8, FALSE), "")</f>
        <v/>
      </c>
      <c r="I497" s="56" t="str">
        <f t="shared" si="7"/>
        <v/>
      </c>
      <c r="J497" s="59"/>
      <c r="K497" s="57" t="str">
        <f>IFERROR(VLOOKUP($J497,'Router Collection'!B495:M1492, 10, FALSE), "")</f>
        <v/>
      </c>
      <c r="L497" s="57" t="str">
        <f>IFERROR(VLOOKUP($J497,'Router Tracking'!$A$3:$H$1000, 2, FALSE), "")</f>
        <v/>
      </c>
      <c r="M497" s="57" t="str">
        <f>IFERROR(VLOOKUP($J497,'Router Tracking'!$A$3:$H$1000, 3, FALSE), "")</f>
        <v/>
      </c>
      <c r="N497" s="58" t="str">
        <f>IFERROR(VLOOKUP($J497,'Router Tracking'!$A$3:$H$1000, 6, FALSE), "")</f>
        <v/>
      </c>
      <c r="Q497" s="13"/>
    </row>
    <row r="498" spans="1:17">
      <c r="A498" s="38" t="str">
        <f t="shared" si="6"/>
        <v/>
      </c>
      <c r="C498" s="1" t="str">
        <f>IFERROR(VLOOKUP($B498,'Fridge Collection'!B496:L1493, 10, FALSE), "")</f>
        <v/>
      </c>
      <c r="D498" s="1" t="str">
        <f>IFERROR(VLOOKUP($B498,' Fridge Tracking'!$A$3:$J$999, 2, FALSE), "")</f>
        <v/>
      </c>
      <c r="E498" s="1" t="str">
        <f>IFERROR(VLOOKUP($B498,' Fridge Tracking'!$A$3:$J$999, 3, FALSE), "")</f>
        <v/>
      </c>
      <c r="F498" s="1" t="str">
        <f>IFERROR(VLOOKUP($B498,' Fridge Tracking'!$A$3:$J$999, 4, FALSE), "")</f>
        <v/>
      </c>
      <c r="G498" s="1" t="str">
        <f>IFERROR(VLOOKUP($B498,' Fridge Tracking'!$A$3:$J$999, 5, FALSE), "")</f>
        <v/>
      </c>
      <c r="H498" s="13" t="str">
        <f>IFERROR(VLOOKUP($B498,' Fridge Tracking'!$A$3:$J$999, 8, FALSE), "")</f>
        <v/>
      </c>
      <c r="I498" s="56" t="str">
        <f t="shared" si="7"/>
        <v/>
      </c>
      <c r="J498" s="59"/>
      <c r="K498" s="57" t="str">
        <f>IFERROR(VLOOKUP($J498,'Router Collection'!B496:M1493, 10, FALSE), "")</f>
        <v/>
      </c>
      <c r="L498" s="57" t="str">
        <f>IFERROR(VLOOKUP($J498,'Router Tracking'!$A$3:$H$1000, 2, FALSE), "")</f>
        <v/>
      </c>
      <c r="M498" s="57" t="str">
        <f>IFERROR(VLOOKUP($J498,'Router Tracking'!$A$3:$H$1000, 3, FALSE), "")</f>
        <v/>
      </c>
      <c r="N498" s="58" t="str">
        <f>IFERROR(VLOOKUP($J498,'Router Tracking'!$A$3:$H$1000, 6, FALSE), "")</f>
        <v/>
      </c>
      <c r="Q498" s="13"/>
    </row>
    <row r="499" spans="1:17">
      <c r="A499" s="38" t="str">
        <f t="shared" si="6"/>
        <v/>
      </c>
      <c r="C499" s="1" t="str">
        <f>IFERROR(VLOOKUP($B499,'Fridge Collection'!B497:L1494, 10, FALSE), "")</f>
        <v/>
      </c>
      <c r="D499" s="1" t="str">
        <f>IFERROR(VLOOKUP($B499,' Fridge Tracking'!$A$3:$J$999, 2, FALSE), "")</f>
        <v/>
      </c>
      <c r="E499" s="1" t="str">
        <f>IFERROR(VLOOKUP($B499,' Fridge Tracking'!$A$3:$J$999, 3, FALSE), "")</f>
        <v/>
      </c>
      <c r="F499" s="1" t="str">
        <f>IFERROR(VLOOKUP($B499,' Fridge Tracking'!$A$3:$J$999, 4, FALSE), "")</f>
        <v/>
      </c>
      <c r="G499" s="1" t="str">
        <f>IFERROR(VLOOKUP($B499,' Fridge Tracking'!$A$3:$J$999, 5, FALSE), "")</f>
        <v/>
      </c>
      <c r="H499" s="13" t="str">
        <f>IFERROR(VLOOKUP($B499,' Fridge Tracking'!$A$3:$J$999, 8, FALSE), "")</f>
        <v/>
      </c>
      <c r="I499" s="56" t="str">
        <f t="shared" si="7"/>
        <v/>
      </c>
      <c r="J499" s="59"/>
      <c r="K499" s="57" t="str">
        <f>IFERROR(VLOOKUP($J499,'Router Collection'!B497:M1494, 10, FALSE), "")</f>
        <v/>
      </c>
      <c r="L499" s="57" t="str">
        <f>IFERROR(VLOOKUP($J499,'Router Tracking'!$A$3:$H$1000, 2, FALSE), "")</f>
        <v/>
      </c>
      <c r="M499" s="57" t="str">
        <f>IFERROR(VLOOKUP($J499,'Router Tracking'!$A$3:$H$1000, 3, FALSE), "")</f>
        <v/>
      </c>
      <c r="N499" s="58" t="str">
        <f>IFERROR(VLOOKUP($J499,'Router Tracking'!$A$3:$H$1000, 6, FALSE), "")</f>
        <v/>
      </c>
      <c r="Q499" s="13"/>
    </row>
    <row r="500" spans="1:17">
      <c r="A500" s="38" t="str">
        <f t="shared" si="6"/>
        <v/>
      </c>
      <c r="C500" s="1" t="str">
        <f>IFERROR(VLOOKUP($B500,'Fridge Collection'!B498:L1495, 10, FALSE), "")</f>
        <v/>
      </c>
      <c r="D500" s="1" t="str">
        <f>IFERROR(VLOOKUP($B500,' Fridge Tracking'!$A$3:$J$999, 2, FALSE), "")</f>
        <v/>
      </c>
      <c r="E500" s="1" t="str">
        <f>IFERROR(VLOOKUP($B500,' Fridge Tracking'!$A$3:$J$999, 3, FALSE), "")</f>
        <v/>
      </c>
      <c r="F500" s="1" t="str">
        <f>IFERROR(VLOOKUP($B500,' Fridge Tracking'!$A$3:$J$999, 4, FALSE), "")</f>
        <v/>
      </c>
      <c r="G500" s="1" t="str">
        <f>IFERROR(VLOOKUP($B500,' Fridge Tracking'!$A$3:$J$999, 5, FALSE), "")</f>
        <v/>
      </c>
      <c r="H500" s="13" t="str">
        <f>IFERROR(VLOOKUP($B500,' Fridge Tracking'!$A$3:$J$999, 8, FALSE), "")</f>
        <v/>
      </c>
      <c r="I500" s="56" t="str">
        <f t="shared" si="7"/>
        <v/>
      </c>
      <c r="J500" s="59"/>
      <c r="K500" s="57" t="str">
        <f>IFERROR(VLOOKUP($J500,'Router Collection'!B498:M1495, 10, FALSE), "")</f>
        <v/>
      </c>
      <c r="L500" s="57" t="str">
        <f>IFERROR(VLOOKUP($J500,'Router Tracking'!$A$3:$H$1000, 2, FALSE), "")</f>
        <v/>
      </c>
      <c r="M500" s="57" t="str">
        <f>IFERROR(VLOOKUP($J500,'Router Tracking'!$A$3:$H$1000, 3, FALSE), "")</f>
        <v/>
      </c>
      <c r="N500" s="58" t="str">
        <f>IFERROR(VLOOKUP($J500,'Router Tracking'!$A$3:$H$1000, 6, FALSE), "")</f>
        <v/>
      </c>
      <c r="Q500" s="13"/>
    </row>
    <row r="501" spans="1:17">
      <c r="A501" s="38" t="str">
        <f t="shared" si="6"/>
        <v/>
      </c>
      <c r="C501" s="1" t="str">
        <f>IFERROR(VLOOKUP($B501,'Fridge Collection'!B499:L1496, 10, FALSE), "")</f>
        <v/>
      </c>
      <c r="D501" s="1" t="str">
        <f>IFERROR(VLOOKUP($B501,' Fridge Tracking'!$A$3:$J$999, 2, FALSE), "")</f>
        <v/>
      </c>
      <c r="E501" s="1" t="str">
        <f>IFERROR(VLOOKUP($B501,' Fridge Tracking'!$A$3:$J$999, 3, FALSE), "")</f>
        <v/>
      </c>
      <c r="F501" s="1" t="str">
        <f>IFERROR(VLOOKUP($B501,' Fridge Tracking'!$A$3:$J$999, 4, FALSE), "")</f>
        <v/>
      </c>
      <c r="G501" s="1" t="str">
        <f>IFERROR(VLOOKUP($B501,' Fridge Tracking'!$A$3:$J$999, 5, FALSE), "")</f>
        <v/>
      </c>
      <c r="H501" s="13" t="str">
        <f>IFERROR(VLOOKUP($B501,' Fridge Tracking'!$A$3:$J$999, 8, FALSE), "")</f>
        <v/>
      </c>
      <c r="I501" s="56" t="str">
        <f t="shared" si="7"/>
        <v/>
      </c>
      <c r="J501" s="59"/>
      <c r="K501" s="57" t="str">
        <f>IFERROR(VLOOKUP($J501,'Router Collection'!B499:M1496, 10, FALSE), "")</f>
        <v/>
      </c>
      <c r="L501" s="57" t="str">
        <f>IFERROR(VLOOKUP($J501,'Router Tracking'!$A$3:$H$1000, 2, FALSE), "")</f>
        <v/>
      </c>
      <c r="M501" s="57" t="str">
        <f>IFERROR(VLOOKUP($J501,'Router Tracking'!$A$3:$H$1000, 3, FALSE), "")</f>
        <v/>
      </c>
      <c r="N501" s="58" t="str">
        <f>IFERROR(VLOOKUP($J501,'Router Tracking'!$A$3:$H$1000, 6, FALSE), "")</f>
        <v/>
      </c>
      <c r="Q501" s="13"/>
    </row>
    <row r="502" spans="1:17">
      <c r="A502" s="38" t="str">
        <f t="shared" si="6"/>
        <v/>
      </c>
      <c r="C502" s="1" t="str">
        <f>IFERROR(VLOOKUP($B502,'Fridge Collection'!B500:L1497, 10, FALSE), "")</f>
        <v/>
      </c>
      <c r="D502" s="1" t="str">
        <f>IFERROR(VLOOKUP($B502,' Fridge Tracking'!$A$3:$J$999, 2, FALSE), "")</f>
        <v/>
      </c>
      <c r="E502" s="1" t="str">
        <f>IFERROR(VLOOKUP($B502,' Fridge Tracking'!$A$3:$J$999, 3, FALSE), "")</f>
        <v/>
      </c>
      <c r="F502" s="1" t="str">
        <f>IFERROR(VLOOKUP($B502,' Fridge Tracking'!$A$3:$J$999, 4, FALSE), "")</f>
        <v/>
      </c>
      <c r="G502" s="1" t="str">
        <f>IFERROR(VLOOKUP($B502,' Fridge Tracking'!$A$3:$J$999, 5, FALSE), "")</f>
        <v/>
      </c>
      <c r="H502" s="13" t="str">
        <f>IFERROR(VLOOKUP($B502,' Fridge Tracking'!$A$3:$J$999, 8, FALSE), "")</f>
        <v/>
      </c>
      <c r="I502" s="56" t="str">
        <f t="shared" si="7"/>
        <v/>
      </c>
      <c r="J502" s="59"/>
      <c r="K502" s="57" t="str">
        <f>IFERROR(VLOOKUP($J502,'Router Collection'!B500:M1497, 10, FALSE), "")</f>
        <v/>
      </c>
      <c r="L502" s="57" t="str">
        <f>IFERROR(VLOOKUP($J502,'Router Tracking'!$A$3:$H$1000, 2, FALSE), "")</f>
        <v/>
      </c>
      <c r="M502" s="57" t="str">
        <f>IFERROR(VLOOKUP($J502,'Router Tracking'!$A$3:$H$1000, 3, FALSE), "")</f>
        <v/>
      </c>
      <c r="N502" s="58" t="str">
        <f>IFERROR(VLOOKUP($J502,'Router Tracking'!$A$3:$H$1000, 6, FALSE), "")</f>
        <v/>
      </c>
      <c r="Q502" s="13"/>
    </row>
    <row r="503" spans="1:17">
      <c r="A503" s="38" t="str">
        <f t="shared" si="6"/>
        <v/>
      </c>
      <c r="C503" s="1" t="str">
        <f>IFERROR(VLOOKUP($B503,'Fridge Collection'!B501:L1498, 10, FALSE), "")</f>
        <v/>
      </c>
      <c r="D503" s="1" t="str">
        <f>IFERROR(VLOOKUP($B503,' Fridge Tracking'!$A$3:$J$999, 2, FALSE), "")</f>
        <v/>
      </c>
      <c r="E503" s="1" t="str">
        <f>IFERROR(VLOOKUP($B503,' Fridge Tracking'!$A$3:$J$999, 3, FALSE), "")</f>
        <v/>
      </c>
      <c r="F503" s="1" t="str">
        <f>IFERROR(VLOOKUP($B503,' Fridge Tracking'!$A$3:$J$999, 4, FALSE), "")</f>
        <v/>
      </c>
      <c r="G503" s="1" t="str">
        <f>IFERROR(VLOOKUP($B503,' Fridge Tracking'!$A$3:$J$999, 5, FALSE), "")</f>
        <v/>
      </c>
      <c r="H503" s="13" t="str">
        <f>IFERROR(VLOOKUP($B503,' Fridge Tracking'!$A$3:$J$999, 8, FALSE), "")</f>
        <v/>
      </c>
      <c r="I503" s="56" t="str">
        <f t="shared" si="7"/>
        <v/>
      </c>
      <c r="J503" s="59"/>
      <c r="K503" s="57" t="str">
        <f>IFERROR(VLOOKUP($J503,'Router Collection'!B501:M1498, 10, FALSE), "")</f>
        <v/>
      </c>
      <c r="L503" s="57" t="str">
        <f>IFERROR(VLOOKUP($J503,'Router Tracking'!$A$3:$H$1000, 2, FALSE), "")</f>
        <v/>
      </c>
      <c r="M503" s="57" t="str">
        <f>IFERROR(VLOOKUP($J503,'Router Tracking'!$A$3:$H$1000, 3, FALSE), "")</f>
        <v/>
      </c>
      <c r="N503" s="58" t="str">
        <f>IFERROR(VLOOKUP($J503,'Router Tracking'!$A$3:$H$1000, 6, FALSE), "")</f>
        <v/>
      </c>
      <c r="Q503" s="13"/>
    </row>
    <row r="504" spans="1:17">
      <c r="A504" s="38" t="str">
        <f t="shared" si="6"/>
        <v/>
      </c>
      <c r="C504" s="1" t="str">
        <f>IFERROR(VLOOKUP($B504,'Fridge Collection'!B502:L1499, 10, FALSE), "")</f>
        <v/>
      </c>
      <c r="D504" s="1" t="str">
        <f>IFERROR(VLOOKUP($B504,' Fridge Tracking'!$A$3:$J$999, 2, FALSE), "")</f>
        <v/>
      </c>
      <c r="E504" s="1" t="str">
        <f>IFERROR(VLOOKUP($B504,' Fridge Tracking'!$A$3:$J$999, 3, FALSE), "")</f>
        <v/>
      </c>
      <c r="F504" s="1" t="str">
        <f>IFERROR(VLOOKUP($B504,' Fridge Tracking'!$A$3:$J$999, 4, FALSE), "")</f>
        <v/>
      </c>
      <c r="G504" s="1" t="str">
        <f>IFERROR(VLOOKUP($B504,' Fridge Tracking'!$A$3:$J$999, 5, FALSE), "")</f>
        <v/>
      </c>
      <c r="H504" s="13" t="str">
        <f>IFERROR(VLOOKUP($B504,' Fridge Tracking'!$A$3:$J$999, 8, FALSE), "")</f>
        <v/>
      </c>
      <c r="I504" s="56" t="str">
        <f t="shared" si="7"/>
        <v/>
      </c>
      <c r="J504" s="59"/>
      <c r="K504" s="57" t="str">
        <f>IFERROR(VLOOKUP($J504,'Router Collection'!B502:M1499, 10, FALSE), "")</f>
        <v/>
      </c>
      <c r="L504" s="57" t="str">
        <f>IFERROR(VLOOKUP($J504,'Router Tracking'!$A$3:$H$1000, 2, FALSE), "")</f>
        <v/>
      </c>
      <c r="M504" s="57" t="str">
        <f>IFERROR(VLOOKUP($J504,'Router Tracking'!$A$3:$H$1000, 3, FALSE), "")</f>
        <v/>
      </c>
      <c r="N504" s="58" t="str">
        <f>IFERROR(VLOOKUP($J504,'Router Tracking'!$A$3:$H$1000, 6, FALSE), "")</f>
        <v/>
      </c>
      <c r="Q504" s="13"/>
    </row>
    <row r="505" spans="1:17">
      <c r="A505" s="38" t="str">
        <f t="shared" si="6"/>
        <v/>
      </c>
      <c r="C505" s="1" t="str">
        <f>IFERROR(VLOOKUP($B505,'Fridge Collection'!B503:L1500, 10, FALSE), "")</f>
        <v/>
      </c>
      <c r="D505" s="1" t="str">
        <f>IFERROR(VLOOKUP($B505,' Fridge Tracking'!$A$3:$J$999, 2, FALSE), "")</f>
        <v/>
      </c>
      <c r="E505" s="1" t="str">
        <f>IFERROR(VLOOKUP($B505,' Fridge Tracking'!$A$3:$J$999, 3, FALSE), "")</f>
        <v/>
      </c>
      <c r="F505" s="1" t="str">
        <f>IFERROR(VLOOKUP($B505,' Fridge Tracking'!$A$3:$J$999, 4, FALSE), "")</f>
        <v/>
      </c>
      <c r="G505" s="1" t="str">
        <f>IFERROR(VLOOKUP($B505,' Fridge Tracking'!$A$3:$J$999, 5, FALSE), "")</f>
        <v/>
      </c>
      <c r="H505" s="13" t="str">
        <f>IFERROR(VLOOKUP($B505,' Fridge Tracking'!$A$3:$J$999, 8, FALSE), "")</f>
        <v/>
      </c>
      <c r="I505" s="56" t="str">
        <f t="shared" si="7"/>
        <v/>
      </c>
      <c r="J505" s="59"/>
      <c r="K505" s="57" t="str">
        <f>IFERROR(VLOOKUP($J505,'Router Collection'!B503:M1500, 10, FALSE), "")</f>
        <v/>
      </c>
      <c r="L505" s="57" t="str">
        <f>IFERROR(VLOOKUP($J505,'Router Tracking'!$A$3:$H$1000, 2, FALSE), "")</f>
        <v/>
      </c>
      <c r="M505" s="57" t="str">
        <f>IFERROR(VLOOKUP($J505,'Router Tracking'!$A$3:$H$1000, 3, FALSE), "")</f>
        <v/>
      </c>
      <c r="N505" s="58" t="str">
        <f>IFERROR(VLOOKUP($J505,'Router Tracking'!$A$3:$H$1000, 6, FALSE), "")</f>
        <v/>
      </c>
      <c r="Q505" s="13"/>
    </row>
    <row r="506" spans="1:17">
      <c r="A506" s="38" t="str">
        <f t="shared" si="6"/>
        <v/>
      </c>
      <c r="C506" s="1" t="str">
        <f>IFERROR(VLOOKUP($B506,'Fridge Collection'!B504:L1501, 10, FALSE), "")</f>
        <v/>
      </c>
      <c r="D506" s="1" t="str">
        <f>IFERROR(VLOOKUP($B506,' Fridge Tracking'!$A$3:$J$999, 2, FALSE), "")</f>
        <v/>
      </c>
      <c r="E506" s="1" t="str">
        <f>IFERROR(VLOOKUP($B506,' Fridge Tracking'!$A$3:$J$999, 3, FALSE), "")</f>
        <v/>
      </c>
      <c r="F506" s="1" t="str">
        <f>IFERROR(VLOOKUP($B506,' Fridge Tracking'!$A$3:$J$999, 4, FALSE), "")</f>
        <v/>
      </c>
      <c r="G506" s="1" t="str">
        <f>IFERROR(VLOOKUP($B506,' Fridge Tracking'!$A$3:$J$999, 5, FALSE), "")</f>
        <v/>
      </c>
      <c r="H506" s="13" t="str">
        <f>IFERROR(VLOOKUP($B506,' Fridge Tracking'!$A$3:$J$999, 8, FALSE), "")</f>
        <v/>
      </c>
      <c r="I506" s="56" t="str">
        <f t="shared" si="7"/>
        <v/>
      </c>
      <c r="J506" s="59"/>
      <c r="K506" s="57" t="str">
        <f>IFERROR(VLOOKUP($J506,'Router Collection'!B504:M1501, 10, FALSE), "")</f>
        <v/>
      </c>
      <c r="L506" s="57" t="str">
        <f>IFERROR(VLOOKUP($J506,'Router Tracking'!$A$3:$H$1000, 2, FALSE), "")</f>
        <v/>
      </c>
      <c r="M506" s="57" t="str">
        <f>IFERROR(VLOOKUP($J506,'Router Tracking'!$A$3:$H$1000, 3, FALSE), "")</f>
        <v/>
      </c>
      <c r="N506" s="58" t="str">
        <f>IFERROR(VLOOKUP($J506,'Router Tracking'!$A$3:$H$1000, 6, FALSE), "")</f>
        <v/>
      </c>
      <c r="Q506" s="13"/>
    </row>
    <row r="507" spans="1:17">
      <c r="A507" s="38" t="str">
        <f t="shared" si="6"/>
        <v/>
      </c>
      <c r="C507" s="1" t="str">
        <f>IFERROR(VLOOKUP($B507,'Fridge Collection'!B505:L1502, 10, FALSE), "")</f>
        <v/>
      </c>
      <c r="D507" s="1" t="str">
        <f>IFERROR(VLOOKUP($B507,' Fridge Tracking'!$A$3:$J$999, 2, FALSE), "")</f>
        <v/>
      </c>
      <c r="E507" s="1" t="str">
        <f>IFERROR(VLOOKUP($B507,' Fridge Tracking'!$A$3:$J$999, 3, FALSE), "")</f>
        <v/>
      </c>
      <c r="F507" s="1" t="str">
        <f>IFERROR(VLOOKUP($B507,' Fridge Tracking'!$A$3:$J$999, 4, FALSE), "")</f>
        <v/>
      </c>
      <c r="G507" s="1" t="str">
        <f>IFERROR(VLOOKUP($B507,' Fridge Tracking'!$A$3:$J$999, 5, FALSE), "")</f>
        <v/>
      </c>
      <c r="H507" s="13" t="str">
        <f>IFERROR(VLOOKUP($B507,' Fridge Tracking'!$A$3:$J$999, 8, FALSE), "")</f>
        <v/>
      </c>
      <c r="I507" s="56" t="str">
        <f t="shared" si="7"/>
        <v/>
      </c>
      <c r="J507" s="59"/>
      <c r="K507" s="57" t="str">
        <f>IFERROR(VLOOKUP($J507,'Router Collection'!B505:M1502, 10, FALSE), "")</f>
        <v/>
      </c>
      <c r="L507" s="57" t="str">
        <f>IFERROR(VLOOKUP($J507,'Router Tracking'!$A$3:$H$1000, 2, FALSE), "")</f>
        <v/>
      </c>
      <c r="M507" s="57" t="str">
        <f>IFERROR(VLOOKUP($J507,'Router Tracking'!$A$3:$H$1000, 3, FALSE), "")</f>
        <v/>
      </c>
      <c r="N507" s="58" t="str">
        <f>IFERROR(VLOOKUP($J507,'Router Tracking'!$A$3:$H$1000, 6, FALSE), "")</f>
        <v/>
      </c>
      <c r="Q507" s="13"/>
    </row>
    <row r="508" spans="1:17">
      <c r="A508" s="38" t="str">
        <f t="shared" si="6"/>
        <v/>
      </c>
      <c r="C508" s="1" t="str">
        <f>IFERROR(VLOOKUP($B508,'Fridge Collection'!B506:L1503, 10, FALSE), "")</f>
        <v/>
      </c>
      <c r="D508" s="1" t="str">
        <f>IFERROR(VLOOKUP($B508,' Fridge Tracking'!$A$3:$J$999, 2, FALSE), "")</f>
        <v/>
      </c>
      <c r="E508" s="1" t="str">
        <f>IFERROR(VLOOKUP($B508,' Fridge Tracking'!$A$3:$J$999, 3, FALSE), "")</f>
        <v/>
      </c>
      <c r="F508" s="1" t="str">
        <f>IFERROR(VLOOKUP($B508,' Fridge Tracking'!$A$3:$J$999, 4, FALSE), "")</f>
        <v/>
      </c>
      <c r="G508" s="1" t="str">
        <f>IFERROR(VLOOKUP($B508,' Fridge Tracking'!$A$3:$J$999, 5, FALSE), "")</f>
        <v/>
      </c>
      <c r="H508" s="13" t="str">
        <f>IFERROR(VLOOKUP($B508,' Fridge Tracking'!$A$3:$J$999, 8, FALSE), "")</f>
        <v/>
      </c>
      <c r="I508" s="56" t="str">
        <f t="shared" si="7"/>
        <v/>
      </c>
      <c r="J508" s="59"/>
      <c r="K508" s="57" t="str">
        <f>IFERROR(VLOOKUP($J508,'Router Collection'!B506:M1503, 10, FALSE), "")</f>
        <v/>
      </c>
      <c r="L508" s="57" t="str">
        <f>IFERROR(VLOOKUP($J508,'Router Tracking'!$A$3:$H$1000, 2, FALSE), "")</f>
        <v/>
      </c>
      <c r="M508" s="57" t="str">
        <f>IFERROR(VLOOKUP($J508,'Router Tracking'!$A$3:$H$1000, 3, FALSE), "")</f>
        <v/>
      </c>
      <c r="N508" s="58" t="str">
        <f>IFERROR(VLOOKUP($J508,'Router Tracking'!$A$3:$H$1000, 6, FALSE), "")</f>
        <v/>
      </c>
      <c r="Q508" s="13"/>
    </row>
    <row r="509" spans="1:17">
      <c r="A509" s="38" t="str">
        <f t="shared" si="6"/>
        <v/>
      </c>
      <c r="C509" s="1" t="str">
        <f>IFERROR(VLOOKUP($B509,'Fridge Collection'!B507:L1504, 10, FALSE), "")</f>
        <v/>
      </c>
      <c r="D509" s="1" t="str">
        <f>IFERROR(VLOOKUP($B509,' Fridge Tracking'!$A$3:$J$999, 2, FALSE), "")</f>
        <v/>
      </c>
      <c r="E509" s="1" t="str">
        <f>IFERROR(VLOOKUP($B509,' Fridge Tracking'!$A$3:$J$999, 3, FALSE), "")</f>
        <v/>
      </c>
      <c r="F509" s="1" t="str">
        <f>IFERROR(VLOOKUP($B509,' Fridge Tracking'!$A$3:$J$999, 4, FALSE), "")</f>
        <v/>
      </c>
      <c r="G509" s="1" t="str">
        <f>IFERROR(VLOOKUP($B509,' Fridge Tracking'!$A$3:$J$999, 5, FALSE), "")</f>
        <v/>
      </c>
      <c r="H509" s="13" t="str">
        <f>IFERROR(VLOOKUP($B509,' Fridge Tracking'!$A$3:$J$999, 8, FALSE), "")</f>
        <v/>
      </c>
      <c r="I509" s="56" t="str">
        <f t="shared" si="7"/>
        <v/>
      </c>
      <c r="J509" s="59"/>
      <c r="K509" s="57" t="str">
        <f>IFERROR(VLOOKUP($J509,'Router Collection'!B507:M1504, 10, FALSE), "")</f>
        <v/>
      </c>
      <c r="L509" s="57" t="str">
        <f>IFERROR(VLOOKUP($J509,'Router Tracking'!$A$3:$H$1000, 2, FALSE), "")</f>
        <v/>
      </c>
      <c r="M509" s="57" t="str">
        <f>IFERROR(VLOOKUP($J509,'Router Tracking'!$A$3:$H$1000, 3, FALSE), "")</f>
        <v/>
      </c>
      <c r="N509" s="58" t="str">
        <f>IFERROR(VLOOKUP($J509,'Router Tracking'!$A$3:$H$1000, 6, FALSE), "")</f>
        <v/>
      </c>
      <c r="Q509" s="13"/>
    </row>
    <row r="510" spans="1:17">
      <c r="A510" s="38" t="str">
        <f t="shared" si="6"/>
        <v/>
      </c>
      <c r="C510" s="1" t="str">
        <f>IFERROR(VLOOKUP($B510,'Fridge Collection'!B508:L1505, 10, FALSE), "")</f>
        <v/>
      </c>
      <c r="D510" s="1" t="str">
        <f>IFERROR(VLOOKUP($B510,' Fridge Tracking'!$A$3:$J$999, 2, FALSE), "")</f>
        <v/>
      </c>
      <c r="E510" s="1" t="str">
        <f>IFERROR(VLOOKUP($B510,' Fridge Tracking'!$A$3:$J$999, 3, FALSE), "")</f>
        <v/>
      </c>
      <c r="F510" s="1" t="str">
        <f>IFERROR(VLOOKUP($B510,' Fridge Tracking'!$A$3:$J$999, 4, FALSE), "")</f>
        <v/>
      </c>
      <c r="G510" s="1" t="str">
        <f>IFERROR(VLOOKUP($B510,' Fridge Tracking'!$A$3:$J$999, 5, FALSE), "")</f>
        <v/>
      </c>
      <c r="H510" s="13" t="str">
        <f>IFERROR(VLOOKUP($B510,' Fridge Tracking'!$A$3:$J$999, 8, FALSE), "")</f>
        <v/>
      </c>
      <c r="I510" s="56" t="str">
        <f t="shared" si="7"/>
        <v/>
      </c>
      <c r="J510" s="59"/>
      <c r="K510" s="57" t="str">
        <f>IFERROR(VLOOKUP($J510,'Router Collection'!B508:M1505, 10, FALSE), "")</f>
        <v/>
      </c>
      <c r="L510" s="57" t="str">
        <f>IFERROR(VLOOKUP($J510,'Router Tracking'!$A$3:$H$1000, 2, FALSE), "")</f>
        <v/>
      </c>
      <c r="M510" s="57" t="str">
        <f>IFERROR(VLOOKUP($J510,'Router Tracking'!$A$3:$H$1000, 3, FALSE), "")</f>
        <v/>
      </c>
      <c r="N510" s="58" t="str">
        <f>IFERROR(VLOOKUP($J510,'Router Tracking'!$A$3:$H$1000, 6, FALSE), "")</f>
        <v/>
      </c>
      <c r="Q510" s="13"/>
    </row>
    <row r="511" spans="1:17">
      <c r="A511" s="38" t="str">
        <f t="shared" si="6"/>
        <v/>
      </c>
      <c r="C511" s="1" t="str">
        <f>IFERROR(VLOOKUP($B511,'Fridge Collection'!B509:L1506, 10, FALSE), "")</f>
        <v/>
      </c>
      <c r="D511" s="1" t="str">
        <f>IFERROR(VLOOKUP($B511,' Fridge Tracking'!$A$3:$J$999, 2, FALSE), "")</f>
        <v/>
      </c>
      <c r="E511" s="1" t="str">
        <f>IFERROR(VLOOKUP($B511,' Fridge Tracking'!$A$3:$J$999, 3, FALSE), "")</f>
        <v/>
      </c>
      <c r="F511" s="1" t="str">
        <f>IFERROR(VLOOKUP($B511,' Fridge Tracking'!$A$3:$J$999, 4, FALSE), "")</f>
        <v/>
      </c>
      <c r="G511" s="1" t="str">
        <f>IFERROR(VLOOKUP($B511,' Fridge Tracking'!$A$3:$J$999, 5, FALSE), "")</f>
        <v/>
      </c>
      <c r="H511" s="13" t="str">
        <f>IFERROR(VLOOKUP($B511,' Fridge Tracking'!$A$3:$J$999, 8, FALSE), "")</f>
        <v/>
      </c>
      <c r="I511" s="56" t="str">
        <f t="shared" si="7"/>
        <v/>
      </c>
      <c r="J511" s="59"/>
      <c r="K511" s="57" t="str">
        <f>IFERROR(VLOOKUP($J511,'Router Collection'!B509:M1506, 10, FALSE), "")</f>
        <v/>
      </c>
      <c r="L511" s="57" t="str">
        <f>IFERROR(VLOOKUP($J511,'Router Tracking'!$A$3:$H$1000, 2, FALSE), "")</f>
        <v/>
      </c>
      <c r="M511" s="57" t="str">
        <f>IFERROR(VLOOKUP($J511,'Router Tracking'!$A$3:$H$1000, 3, FALSE), "")</f>
        <v/>
      </c>
      <c r="N511" s="58" t="str">
        <f>IFERROR(VLOOKUP($J511,'Router Tracking'!$A$3:$H$1000, 6, FALSE), "")</f>
        <v/>
      </c>
      <c r="Q511" s="13"/>
    </row>
    <row r="512" spans="1:17">
      <c r="A512" s="38" t="str">
        <f t="shared" si="6"/>
        <v/>
      </c>
      <c r="C512" s="1" t="str">
        <f>IFERROR(VLOOKUP($B512,'Fridge Collection'!B510:L1507, 10, FALSE), "")</f>
        <v/>
      </c>
      <c r="D512" s="1" t="str">
        <f>IFERROR(VLOOKUP($B512,' Fridge Tracking'!$A$3:$J$999, 2, FALSE), "")</f>
        <v/>
      </c>
      <c r="E512" s="1" t="str">
        <f>IFERROR(VLOOKUP($B512,' Fridge Tracking'!$A$3:$J$999, 3, FALSE), "")</f>
        <v/>
      </c>
      <c r="F512" s="1" t="str">
        <f>IFERROR(VLOOKUP($B512,' Fridge Tracking'!$A$3:$J$999, 4, FALSE), "")</f>
        <v/>
      </c>
      <c r="G512" s="1" t="str">
        <f>IFERROR(VLOOKUP($B512,' Fridge Tracking'!$A$3:$J$999, 5, FALSE), "")</f>
        <v/>
      </c>
      <c r="H512" s="13" t="str">
        <f>IFERROR(VLOOKUP($B512,' Fridge Tracking'!$A$3:$J$999, 8, FALSE), "")</f>
        <v/>
      </c>
      <c r="I512" s="56" t="str">
        <f t="shared" si="7"/>
        <v/>
      </c>
      <c r="J512" s="59"/>
      <c r="K512" s="57" t="str">
        <f>IFERROR(VLOOKUP($J512,'Router Collection'!B510:M1507, 10, FALSE), "")</f>
        <v/>
      </c>
      <c r="L512" s="57" t="str">
        <f>IFERROR(VLOOKUP($J512,'Router Tracking'!$A$3:$H$1000, 2, FALSE), "")</f>
        <v/>
      </c>
      <c r="M512" s="57" t="str">
        <f>IFERROR(VLOOKUP($J512,'Router Tracking'!$A$3:$H$1000, 3, FALSE), "")</f>
        <v/>
      </c>
      <c r="N512" s="58" t="str">
        <f>IFERROR(VLOOKUP($J512,'Router Tracking'!$A$3:$H$1000, 6, FALSE), "")</f>
        <v/>
      </c>
      <c r="Q512" s="13"/>
    </row>
    <row r="513" spans="1:17">
      <c r="A513" s="38" t="str">
        <f t="shared" si="6"/>
        <v/>
      </c>
      <c r="C513" s="1" t="str">
        <f>IFERROR(VLOOKUP($B513,'Fridge Collection'!B511:L1508, 10, FALSE), "")</f>
        <v/>
      </c>
      <c r="D513" s="1" t="str">
        <f>IFERROR(VLOOKUP($B513,' Fridge Tracking'!$A$3:$J$999, 2, FALSE), "")</f>
        <v/>
      </c>
      <c r="E513" s="1" t="str">
        <f>IFERROR(VLOOKUP($B513,' Fridge Tracking'!$A$3:$J$999, 3, FALSE), "")</f>
        <v/>
      </c>
      <c r="F513" s="1" t="str">
        <f>IFERROR(VLOOKUP($B513,' Fridge Tracking'!$A$3:$J$999, 4, FALSE), "")</f>
        <v/>
      </c>
      <c r="G513" s="1" t="str">
        <f>IFERROR(VLOOKUP($B513,' Fridge Tracking'!$A$3:$J$999, 5, FALSE), "")</f>
        <v/>
      </c>
      <c r="H513" s="13" t="str">
        <f>IFERROR(VLOOKUP($B513,' Fridge Tracking'!$A$3:$J$999, 8, FALSE), "")</f>
        <v/>
      </c>
      <c r="I513" s="56" t="str">
        <f t="shared" si="7"/>
        <v/>
      </c>
      <c r="J513" s="59"/>
      <c r="K513" s="57" t="str">
        <f>IFERROR(VLOOKUP($J513,'Router Collection'!B511:M1508, 10, FALSE), "")</f>
        <v/>
      </c>
      <c r="L513" s="57" t="str">
        <f>IFERROR(VLOOKUP($J513,'Router Tracking'!$A$3:$H$1000, 2, FALSE), "")</f>
        <v/>
      </c>
      <c r="M513" s="57" t="str">
        <f>IFERROR(VLOOKUP($J513,'Router Tracking'!$A$3:$H$1000, 3, FALSE), "")</f>
        <v/>
      </c>
      <c r="N513" s="58" t="str">
        <f>IFERROR(VLOOKUP($J513,'Router Tracking'!$A$3:$H$1000, 6, FALSE), "")</f>
        <v/>
      </c>
      <c r="Q513" s="13"/>
    </row>
    <row r="514" spans="1:17">
      <c r="A514" s="38" t="str">
        <f t="shared" si="6"/>
        <v/>
      </c>
      <c r="C514" s="1" t="str">
        <f>IFERROR(VLOOKUP($B514,'Fridge Collection'!B512:L1509, 10, FALSE), "")</f>
        <v/>
      </c>
      <c r="D514" s="1" t="str">
        <f>IFERROR(VLOOKUP($B514,' Fridge Tracking'!$A$3:$J$999, 2, FALSE), "")</f>
        <v/>
      </c>
      <c r="E514" s="1" t="str">
        <f>IFERROR(VLOOKUP($B514,' Fridge Tracking'!$A$3:$J$999, 3, FALSE), "")</f>
        <v/>
      </c>
      <c r="F514" s="1" t="str">
        <f>IFERROR(VLOOKUP($B514,' Fridge Tracking'!$A$3:$J$999, 4, FALSE), "")</f>
        <v/>
      </c>
      <c r="G514" s="1" t="str">
        <f>IFERROR(VLOOKUP($B514,' Fridge Tracking'!$A$3:$J$999, 5, FALSE), "")</f>
        <v/>
      </c>
      <c r="H514" s="13" t="str">
        <f>IFERROR(VLOOKUP($B514,' Fridge Tracking'!$A$3:$J$999, 8, FALSE), "")</f>
        <v/>
      </c>
      <c r="I514" s="56" t="str">
        <f t="shared" si="7"/>
        <v/>
      </c>
      <c r="J514" s="59"/>
      <c r="K514" s="57" t="str">
        <f>IFERROR(VLOOKUP($J514,'Router Collection'!B512:M1509, 10, FALSE), "")</f>
        <v/>
      </c>
      <c r="L514" s="57" t="str">
        <f>IFERROR(VLOOKUP($J514,'Router Tracking'!$A$3:$H$1000, 2, FALSE), "")</f>
        <v/>
      </c>
      <c r="M514" s="57" t="str">
        <f>IFERROR(VLOOKUP($J514,'Router Tracking'!$A$3:$H$1000, 3, FALSE), "")</f>
        <v/>
      </c>
      <c r="N514" s="58" t="str">
        <f>IFERROR(VLOOKUP($J514,'Router Tracking'!$A$3:$H$1000, 6, FALSE), "")</f>
        <v/>
      </c>
      <c r="Q514" s="13"/>
    </row>
    <row r="515" spans="1:17">
      <c r="A515" s="38" t="str">
        <f t="shared" ref="A515:A769" si="8">IF(D515&lt;&gt;"", "F" &amp; ROW() - 4, "")</f>
        <v/>
      </c>
      <c r="C515" s="1" t="str">
        <f>IFERROR(VLOOKUP($B515,'Fridge Collection'!B513:L1510, 10, FALSE), "")</f>
        <v/>
      </c>
      <c r="D515" s="1" t="str">
        <f>IFERROR(VLOOKUP($B515,' Fridge Tracking'!$A$3:$J$999, 2, FALSE), "")</f>
        <v/>
      </c>
      <c r="E515" s="1" t="str">
        <f>IFERROR(VLOOKUP($B515,' Fridge Tracking'!$A$3:$J$999, 3, FALSE), "")</f>
        <v/>
      </c>
      <c r="F515" s="1" t="str">
        <f>IFERROR(VLOOKUP($B515,' Fridge Tracking'!$A$3:$J$999, 4, FALSE), "")</f>
        <v/>
      </c>
      <c r="G515" s="1" t="str">
        <f>IFERROR(VLOOKUP($B515,' Fridge Tracking'!$A$3:$J$999, 5, FALSE), "")</f>
        <v/>
      </c>
      <c r="H515" s="13" t="str">
        <f>IFERROR(VLOOKUP($B515,' Fridge Tracking'!$A$3:$J$999, 8, FALSE), "")</f>
        <v/>
      </c>
      <c r="I515" s="56" t="str">
        <f t="shared" ref="I515:I769" si="9">IF(L515&lt;&gt;"", "R" &amp; ROW() - 4, "")</f>
        <v/>
      </c>
      <c r="J515" s="59"/>
      <c r="K515" s="57" t="str">
        <f>IFERROR(VLOOKUP($J515,'Router Collection'!B513:M1510, 10, FALSE), "")</f>
        <v/>
      </c>
      <c r="L515" s="57" t="str">
        <f>IFERROR(VLOOKUP($J515,'Router Tracking'!$A$3:$H$1000, 2, FALSE), "")</f>
        <v/>
      </c>
      <c r="M515" s="57" t="str">
        <f>IFERROR(VLOOKUP($J515,'Router Tracking'!$A$3:$H$1000, 3, FALSE), "")</f>
        <v/>
      </c>
      <c r="N515" s="58" t="str">
        <f>IFERROR(VLOOKUP($J515,'Router Tracking'!$A$3:$H$1000, 6, FALSE), "")</f>
        <v/>
      </c>
      <c r="Q515" s="13"/>
    </row>
    <row r="516" spans="1:17">
      <c r="A516" s="38" t="str">
        <f t="shared" si="8"/>
        <v/>
      </c>
      <c r="C516" s="1" t="str">
        <f>IFERROR(VLOOKUP($B516,'Fridge Collection'!B514:L1511, 10, FALSE), "")</f>
        <v/>
      </c>
      <c r="D516" s="1" t="str">
        <f>IFERROR(VLOOKUP($B516,' Fridge Tracking'!$A$3:$J$999, 2, FALSE), "")</f>
        <v/>
      </c>
      <c r="E516" s="1" t="str">
        <f>IFERROR(VLOOKUP($B516,' Fridge Tracking'!$A$3:$J$999, 3, FALSE), "")</f>
        <v/>
      </c>
      <c r="F516" s="1" t="str">
        <f>IFERROR(VLOOKUP($B516,' Fridge Tracking'!$A$3:$J$999, 4, FALSE), "")</f>
        <v/>
      </c>
      <c r="G516" s="1" t="str">
        <f>IFERROR(VLOOKUP($B516,' Fridge Tracking'!$A$3:$J$999, 5, FALSE), "")</f>
        <v/>
      </c>
      <c r="H516" s="13" t="str">
        <f>IFERROR(VLOOKUP($B516,' Fridge Tracking'!$A$3:$J$999, 8, FALSE), "")</f>
        <v/>
      </c>
      <c r="I516" s="56" t="str">
        <f t="shared" si="9"/>
        <v/>
      </c>
      <c r="J516" s="59"/>
      <c r="K516" s="57" t="str">
        <f>IFERROR(VLOOKUP($J516,'Router Collection'!B514:M1511, 10, FALSE), "")</f>
        <v/>
      </c>
      <c r="L516" s="57" t="str">
        <f>IFERROR(VLOOKUP($J516,'Router Tracking'!$A$3:$H$1000, 2, FALSE), "")</f>
        <v/>
      </c>
      <c r="M516" s="57" t="str">
        <f>IFERROR(VLOOKUP($J516,'Router Tracking'!$A$3:$H$1000, 3, FALSE), "")</f>
        <v/>
      </c>
      <c r="N516" s="58" t="str">
        <f>IFERROR(VLOOKUP($J516,'Router Tracking'!$A$3:$H$1000, 6, FALSE), "")</f>
        <v/>
      </c>
      <c r="Q516" s="13"/>
    </row>
    <row r="517" spans="1:17">
      <c r="A517" s="38" t="str">
        <f t="shared" si="8"/>
        <v/>
      </c>
      <c r="C517" s="1" t="str">
        <f>IFERROR(VLOOKUP($B517,'Fridge Collection'!B515:L1512, 10, FALSE), "")</f>
        <v/>
      </c>
      <c r="D517" s="1" t="str">
        <f>IFERROR(VLOOKUP($B517,' Fridge Tracking'!$A$3:$J$999, 2, FALSE), "")</f>
        <v/>
      </c>
      <c r="E517" s="1" t="str">
        <f>IFERROR(VLOOKUP($B517,' Fridge Tracking'!$A$3:$J$999, 3, FALSE), "")</f>
        <v/>
      </c>
      <c r="F517" s="1" t="str">
        <f>IFERROR(VLOOKUP($B517,' Fridge Tracking'!$A$3:$J$999, 4, FALSE), "")</f>
        <v/>
      </c>
      <c r="G517" s="1" t="str">
        <f>IFERROR(VLOOKUP($B517,' Fridge Tracking'!$A$3:$J$999, 5, FALSE), "")</f>
        <v/>
      </c>
      <c r="H517" s="13" t="str">
        <f>IFERROR(VLOOKUP($B517,' Fridge Tracking'!$A$3:$J$999, 8, FALSE), "")</f>
        <v/>
      </c>
      <c r="I517" s="56" t="str">
        <f t="shared" si="9"/>
        <v/>
      </c>
      <c r="J517" s="59"/>
      <c r="K517" s="57" t="str">
        <f>IFERROR(VLOOKUP($J517,'Router Collection'!B515:M1512, 10, FALSE), "")</f>
        <v/>
      </c>
      <c r="L517" s="57" t="str">
        <f>IFERROR(VLOOKUP($J517,'Router Tracking'!$A$3:$H$1000, 2, FALSE), "")</f>
        <v/>
      </c>
      <c r="M517" s="57" t="str">
        <f>IFERROR(VLOOKUP($J517,'Router Tracking'!$A$3:$H$1000, 3, FALSE), "")</f>
        <v/>
      </c>
      <c r="N517" s="58" t="str">
        <f>IFERROR(VLOOKUP($J517,'Router Tracking'!$A$3:$H$1000, 6, FALSE), "")</f>
        <v/>
      </c>
      <c r="Q517" s="13"/>
    </row>
    <row r="518" spans="1:17">
      <c r="A518" s="38" t="str">
        <f t="shared" si="8"/>
        <v/>
      </c>
      <c r="C518" s="1" t="str">
        <f>IFERROR(VLOOKUP($B518,'Fridge Collection'!B516:L1513, 10, FALSE), "")</f>
        <v/>
      </c>
      <c r="D518" s="1" t="str">
        <f>IFERROR(VLOOKUP($B518,' Fridge Tracking'!$A$3:$J$999, 2, FALSE), "")</f>
        <v/>
      </c>
      <c r="E518" s="1" t="str">
        <f>IFERROR(VLOOKUP($B518,' Fridge Tracking'!$A$3:$J$999, 3, FALSE), "")</f>
        <v/>
      </c>
      <c r="F518" s="1" t="str">
        <f>IFERROR(VLOOKUP($B518,' Fridge Tracking'!$A$3:$J$999, 4, FALSE), "")</f>
        <v/>
      </c>
      <c r="G518" s="1" t="str">
        <f>IFERROR(VLOOKUP($B518,' Fridge Tracking'!$A$3:$J$999, 5, FALSE), "")</f>
        <v/>
      </c>
      <c r="H518" s="13" t="str">
        <f>IFERROR(VLOOKUP($B518,' Fridge Tracking'!$A$3:$J$999, 8, FALSE), "")</f>
        <v/>
      </c>
      <c r="I518" s="56" t="str">
        <f t="shared" si="9"/>
        <v/>
      </c>
      <c r="J518" s="59"/>
      <c r="K518" s="57" t="str">
        <f>IFERROR(VLOOKUP($J518,'Router Collection'!B516:M1513, 10, FALSE), "")</f>
        <v/>
      </c>
      <c r="L518" s="57" t="str">
        <f>IFERROR(VLOOKUP($J518,'Router Tracking'!$A$3:$H$1000, 2, FALSE), "")</f>
        <v/>
      </c>
      <c r="M518" s="57" t="str">
        <f>IFERROR(VLOOKUP($J518,'Router Tracking'!$A$3:$H$1000, 3, FALSE), "")</f>
        <v/>
      </c>
      <c r="N518" s="58" t="str">
        <f>IFERROR(VLOOKUP($J518,'Router Tracking'!$A$3:$H$1000, 6, FALSE), "")</f>
        <v/>
      </c>
      <c r="Q518" s="13"/>
    </row>
    <row r="519" spans="1:17">
      <c r="A519" s="38" t="str">
        <f t="shared" si="8"/>
        <v/>
      </c>
      <c r="C519" s="1" t="str">
        <f>IFERROR(VLOOKUP($B519,'Fridge Collection'!B517:L1514, 10, FALSE), "")</f>
        <v/>
      </c>
      <c r="D519" s="1" t="str">
        <f>IFERROR(VLOOKUP($B519,' Fridge Tracking'!$A$3:$J$999, 2, FALSE), "")</f>
        <v/>
      </c>
      <c r="E519" s="1" t="str">
        <f>IFERROR(VLOOKUP($B519,' Fridge Tracking'!$A$3:$J$999, 3, FALSE), "")</f>
        <v/>
      </c>
      <c r="F519" s="1" t="str">
        <f>IFERROR(VLOOKUP($B519,' Fridge Tracking'!$A$3:$J$999, 4, FALSE), "")</f>
        <v/>
      </c>
      <c r="G519" s="1" t="str">
        <f>IFERROR(VLOOKUP($B519,' Fridge Tracking'!$A$3:$J$999, 5, FALSE), "")</f>
        <v/>
      </c>
      <c r="H519" s="13" t="str">
        <f>IFERROR(VLOOKUP($B519,' Fridge Tracking'!$A$3:$J$999, 8, FALSE), "")</f>
        <v/>
      </c>
      <c r="I519" s="56" t="str">
        <f t="shared" si="9"/>
        <v/>
      </c>
      <c r="J519" s="59"/>
      <c r="K519" s="57" t="str">
        <f>IFERROR(VLOOKUP($J519,'Router Collection'!B517:M1514, 10, FALSE), "")</f>
        <v/>
      </c>
      <c r="L519" s="57" t="str">
        <f>IFERROR(VLOOKUP($J519,'Router Tracking'!$A$3:$H$1000, 2, FALSE), "")</f>
        <v/>
      </c>
      <c r="M519" s="57" t="str">
        <f>IFERROR(VLOOKUP($J519,'Router Tracking'!$A$3:$H$1000, 3, FALSE), "")</f>
        <v/>
      </c>
      <c r="N519" s="58" t="str">
        <f>IFERROR(VLOOKUP($J519,'Router Tracking'!$A$3:$H$1000, 6, FALSE), "")</f>
        <v/>
      </c>
      <c r="Q519" s="13"/>
    </row>
    <row r="520" spans="1:17">
      <c r="A520" s="38" t="str">
        <f t="shared" si="8"/>
        <v/>
      </c>
      <c r="C520" s="1" t="str">
        <f>IFERROR(VLOOKUP($B520,'Fridge Collection'!B518:L1515, 10, FALSE), "")</f>
        <v/>
      </c>
      <c r="D520" s="1" t="str">
        <f>IFERROR(VLOOKUP($B520,' Fridge Tracking'!$A$3:$J$999, 2, FALSE), "")</f>
        <v/>
      </c>
      <c r="E520" s="1" t="str">
        <f>IFERROR(VLOOKUP($B520,' Fridge Tracking'!$A$3:$J$999, 3, FALSE), "")</f>
        <v/>
      </c>
      <c r="F520" s="1" t="str">
        <f>IFERROR(VLOOKUP($B520,' Fridge Tracking'!$A$3:$J$999, 4, FALSE), "")</f>
        <v/>
      </c>
      <c r="G520" s="1" t="str">
        <f>IFERROR(VLOOKUP($B520,' Fridge Tracking'!$A$3:$J$999, 5, FALSE), "")</f>
        <v/>
      </c>
      <c r="H520" s="13" t="str">
        <f>IFERROR(VLOOKUP($B520,' Fridge Tracking'!$A$3:$J$999, 8, FALSE), "")</f>
        <v/>
      </c>
      <c r="I520" s="56" t="str">
        <f t="shared" si="9"/>
        <v/>
      </c>
      <c r="J520" s="59"/>
      <c r="K520" s="57" t="str">
        <f>IFERROR(VLOOKUP($J520,'Router Collection'!B518:M1515, 10, FALSE), "")</f>
        <v/>
      </c>
      <c r="L520" s="57" t="str">
        <f>IFERROR(VLOOKUP($J520,'Router Tracking'!$A$3:$H$1000, 2, FALSE), "")</f>
        <v/>
      </c>
      <c r="M520" s="57" t="str">
        <f>IFERROR(VLOOKUP($J520,'Router Tracking'!$A$3:$H$1000, 3, FALSE), "")</f>
        <v/>
      </c>
      <c r="N520" s="58" t="str">
        <f>IFERROR(VLOOKUP($J520,'Router Tracking'!$A$3:$H$1000, 6, FALSE), "")</f>
        <v/>
      </c>
      <c r="Q520" s="13"/>
    </row>
    <row r="521" spans="1:17">
      <c r="A521" s="38" t="str">
        <f t="shared" si="8"/>
        <v/>
      </c>
      <c r="C521" s="1" t="str">
        <f>IFERROR(VLOOKUP($B521,'Fridge Collection'!B519:L1516, 10, FALSE), "")</f>
        <v/>
      </c>
      <c r="D521" s="1" t="str">
        <f>IFERROR(VLOOKUP($B521,' Fridge Tracking'!$A$3:$J$999, 2, FALSE), "")</f>
        <v/>
      </c>
      <c r="E521" s="1" t="str">
        <f>IFERROR(VLOOKUP($B521,' Fridge Tracking'!$A$3:$J$999, 3, FALSE), "")</f>
        <v/>
      </c>
      <c r="F521" s="1" t="str">
        <f>IFERROR(VLOOKUP($B521,' Fridge Tracking'!$A$3:$J$999, 4, FALSE), "")</f>
        <v/>
      </c>
      <c r="G521" s="1" t="str">
        <f>IFERROR(VLOOKUP($B521,' Fridge Tracking'!$A$3:$J$999, 5, FALSE), "")</f>
        <v/>
      </c>
      <c r="H521" s="13" t="str">
        <f>IFERROR(VLOOKUP($B521,' Fridge Tracking'!$A$3:$J$999, 8, FALSE), "")</f>
        <v/>
      </c>
      <c r="I521" s="56" t="str">
        <f t="shared" si="9"/>
        <v/>
      </c>
      <c r="J521" s="59"/>
      <c r="K521" s="57" t="str">
        <f>IFERROR(VLOOKUP($J521,'Router Collection'!B519:M1516, 10, FALSE), "")</f>
        <v/>
      </c>
      <c r="L521" s="57" t="str">
        <f>IFERROR(VLOOKUP($J521,'Router Tracking'!$A$3:$H$1000, 2, FALSE), "")</f>
        <v/>
      </c>
      <c r="M521" s="57" t="str">
        <f>IFERROR(VLOOKUP($J521,'Router Tracking'!$A$3:$H$1000, 3, FALSE), "")</f>
        <v/>
      </c>
      <c r="N521" s="58" t="str">
        <f>IFERROR(VLOOKUP($J521,'Router Tracking'!$A$3:$H$1000, 6, FALSE), "")</f>
        <v/>
      </c>
      <c r="Q521" s="13"/>
    </row>
    <row r="522" spans="1:17">
      <c r="A522" s="38" t="str">
        <f t="shared" si="8"/>
        <v/>
      </c>
      <c r="C522" s="1" t="str">
        <f>IFERROR(VLOOKUP($B522,'Fridge Collection'!B520:L1517, 10, FALSE), "")</f>
        <v/>
      </c>
      <c r="D522" s="1" t="str">
        <f>IFERROR(VLOOKUP($B522,' Fridge Tracking'!$A$3:$J$999, 2, FALSE), "")</f>
        <v/>
      </c>
      <c r="E522" s="1" t="str">
        <f>IFERROR(VLOOKUP($B522,' Fridge Tracking'!$A$3:$J$999, 3, FALSE), "")</f>
        <v/>
      </c>
      <c r="F522" s="1" t="str">
        <f>IFERROR(VLOOKUP($B522,' Fridge Tracking'!$A$3:$J$999, 4, FALSE), "")</f>
        <v/>
      </c>
      <c r="G522" s="1" t="str">
        <f>IFERROR(VLOOKUP($B522,' Fridge Tracking'!$A$3:$J$999, 5, FALSE), "")</f>
        <v/>
      </c>
      <c r="H522" s="13" t="str">
        <f>IFERROR(VLOOKUP($B522,' Fridge Tracking'!$A$3:$J$999, 8, FALSE), "")</f>
        <v/>
      </c>
      <c r="I522" s="56" t="str">
        <f t="shared" si="9"/>
        <v/>
      </c>
      <c r="J522" s="59"/>
      <c r="K522" s="57" t="str">
        <f>IFERROR(VLOOKUP($J522,'Router Collection'!B520:M1517, 10, FALSE), "")</f>
        <v/>
      </c>
      <c r="L522" s="57" t="str">
        <f>IFERROR(VLOOKUP($J522,'Router Tracking'!$A$3:$H$1000, 2, FALSE), "")</f>
        <v/>
      </c>
      <c r="M522" s="57" t="str">
        <f>IFERROR(VLOOKUP($J522,'Router Tracking'!$A$3:$H$1000, 3, FALSE), "")</f>
        <v/>
      </c>
      <c r="N522" s="58" t="str">
        <f>IFERROR(VLOOKUP($J522,'Router Tracking'!$A$3:$H$1000, 6, FALSE), "")</f>
        <v/>
      </c>
      <c r="Q522" s="13"/>
    </row>
    <row r="523" spans="1:17">
      <c r="A523" s="38" t="str">
        <f t="shared" si="8"/>
        <v/>
      </c>
      <c r="C523" s="1" t="str">
        <f>IFERROR(VLOOKUP($B523,'Fridge Collection'!B521:L1518, 10, FALSE), "")</f>
        <v/>
      </c>
      <c r="D523" s="1" t="str">
        <f>IFERROR(VLOOKUP($B523,' Fridge Tracking'!$A$3:$J$999, 2, FALSE), "")</f>
        <v/>
      </c>
      <c r="E523" s="1" t="str">
        <f>IFERROR(VLOOKUP($B523,' Fridge Tracking'!$A$3:$J$999, 3, FALSE), "")</f>
        <v/>
      </c>
      <c r="F523" s="1" t="str">
        <f>IFERROR(VLOOKUP($B523,' Fridge Tracking'!$A$3:$J$999, 4, FALSE), "")</f>
        <v/>
      </c>
      <c r="G523" s="1" t="str">
        <f>IFERROR(VLOOKUP($B523,' Fridge Tracking'!$A$3:$J$999, 5, FALSE), "")</f>
        <v/>
      </c>
      <c r="H523" s="13" t="str">
        <f>IFERROR(VLOOKUP($B523,' Fridge Tracking'!$A$3:$J$999, 8, FALSE), "")</f>
        <v/>
      </c>
      <c r="I523" s="56" t="str">
        <f t="shared" si="9"/>
        <v/>
      </c>
      <c r="J523" s="59"/>
      <c r="K523" s="57" t="str">
        <f>IFERROR(VLOOKUP($J523,'Router Collection'!B521:M1518, 10, FALSE), "")</f>
        <v/>
      </c>
      <c r="L523" s="57" t="str">
        <f>IFERROR(VLOOKUP($J523,'Router Tracking'!$A$3:$H$1000, 2, FALSE), "")</f>
        <v/>
      </c>
      <c r="M523" s="57" t="str">
        <f>IFERROR(VLOOKUP($J523,'Router Tracking'!$A$3:$H$1000, 3, FALSE), "")</f>
        <v/>
      </c>
      <c r="N523" s="58" t="str">
        <f>IFERROR(VLOOKUP($J523,'Router Tracking'!$A$3:$H$1000, 6, FALSE), "")</f>
        <v/>
      </c>
      <c r="Q523" s="13"/>
    </row>
    <row r="524" spans="1:17">
      <c r="A524" s="38" t="str">
        <f t="shared" si="8"/>
        <v/>
      </c>
      <c r="C524" s="1" t="str">
        <f>IFERROR(VLOOKUP($B524,'Fridge Collection'!B522:L1519, 10, FALSE), "")</f>
        <v/>
      </c>
      <c r="D524" s="1" t="str">
        <f>IFERROR(VLOOKUP($B524,' Fridge Tracking'!$A$3:$J$999, 2, FALSE), "")</f>
        <v/>
      </c>
      <c r="E524" s="1" t="str">
        <f>IFERROR(VLOOKUP($B524,' Fridge Tracking'!$A$3:$J$999, 3, FALSE), "")</f>
        <v/>
      </c>
      <c r="F524" s="1" t="str">
        <f>IFERROR(VLOOKUP($B524,' Fridge Tracking'!$A$3:$J$999, 4, FALSE), "")</f>
        <v/>
      </c>
      <c r="G524" s="1" t="str">
        <f>IFERROR(VLOOKUP($B524,' Fridge Tracking'!$A$3:$J$999, 5, FALSE), "")</f>
        <v/>
      </c>
      <c r="H524" s="13" t="str">
        <f>IFERROR(VLOOKUP($B524,' Fridge Tracking'!$A$3:$J$999, 8, FALSE), "")</f>
        <v/>
      </c>
      <c r="I524" s="56" t="str">
        <f t="shared" si="9"/>
        <v/>
      </c>
      <c r="J524" s="59"/>
      <c r="K524" s="57" t="str">
        <f>IFERROR(VLOOKUP($J524,'Router Collection'!B522:M1519, 10, FALSE), "")</f>
        <v/>
      </c>
      <c r="L524" s="57" t="str">
        <f>IFERROR(VLOOKUP($J524,'Router Tracking'!$A$3:$H$1000, 2, FALSE), "")</f>
        <v/>
      </c>
      <c r="M524" s="57" t="str">
        <f>IFERROR(VLOOKUP($J524,'Router Tracking'!$A$3:$H$1000, 3, FALSE), "")</f>
        <v/>
      </c>
      <c r="N524" s="58" t="str">
        <f>IFERROR(VLOOKUP($J524,'Router Tracking'!$A$3:$H$1000, 6, FALSE), "")</f>
        <v/>
      </c>
      <c r="Q524" s="13"/>
    </row>
    <row r="525" spans="1:17">
      <c r="A525" s="38" t="str">
        <f t="shared" si="8"/>
        <v/>
      </c>
      <c r="C525" s="1" t="str">
        <f>IFERROR(VLOOKUP($B525,'Fridge Collection'!B523:L1520, 10, FALSE), "")</f>
        <v/>
      </c>
      <c r="D525" s="1" t="str">
        <f>IFERROR(VLOOKUP($B525,' Fridge Tracking'!$A$3:$J$999, 2, FALSE), "")</f>
        <v/>
      </c>
      <c r="E525" s="1" t="str">
        <f>IFERROR(VLOOKUP($B525,' Fridge Tracking'!$A$3:$J$999, 3, FALSE), "")</f>
        <v/>
      </c>
      <c r="F525" s="1" t="str">
        <f>IFERROR(VLOOKUP($B525,' Fridge Tracking'!$A$3:$J$999, 4, FALSE), "")</f>
        <v/>
      </c>
      <c r="G525" s="1" t="str">
        <f>IFERROR(VLOOKUP($B525,' Fridge Tracking'!$A$3:$J$999, 5, FALSE), "")</f>
        <v/>
      </c>
      <c r="H525" s="13" t="str">
        <f>IFERROR(VLOOKUP($B525,' Fridge Tracking'!$A$3:$J$999, 8, FALSE), "")</f>
        <v/>
      </c>
      <c r="I525" s="56" t="str">
        <f t="shared" si="9"/>
        <v/>
      </c>
      <c r="J525" s="59"/>
      <c r="K525" s="57" t="str">
        <f>IFERROR(VLOOKUP($J525,'Router Collection'!B523:M1520, 10, FALSE), "")</f>
        <v/>
      </c>
      <c r="L525" s="57" t="str">
        <f>IFERROR(VLOOKUP($J525,'Router Tracking'!$A$3:$H$1000, 2, FALSE), "")</f>
        <v/>
      </c>
      <c r="M525" s="57" t="str">
        <f>IFERROR(VLOOKUP($J525,'Router Tracking'!$A$3:$H$1000, 3, FALSE), "")</f>
        <v/>
      </c>
      <c r="N525" s="58" t="str">
        <f>IFERROR(VLOOKUP($J525,'Router Tracking'!$A$3:$H$1000, 6, FALSE), "")</f>
        <v/>
      </c>
      <c r="Q525" s="13"/>
    </row>
    <row r="526" spans="1:17">
      <c r="A526" s="38" t="str">
        <f t="shared" si="8"/>
        <v/>
      </c>
      <c r="C526" s="1" t="str">
        <f>IFERROR(VLOOKUP($B526,'Fridge Collection'!B524:L1521, 10, FALSE), "")</f>
        <v/>
      </c>
      <c r="D526" s="1" t="str">
        <f>IFERROR(VLOOKUP($B526,' Fridge Tracking'!$A$3:$J$999, 2, FALSE), "")</f>
        <v/>
      </c>
      <c r="E526" s="1" t="str">
        <f>IFERROR(VLOOKUP($B526,' Fridge Tracking'!$A$3:$J$999, 3, FALSE), "")</f>
        <v/>
      </c>
      <c r="F526" s="1" t="str">
        <f>IFERROR(VLOOKUP($B526,' Fridge Tracking'!$A$3:$J$999, 4, FALSE), "")</f>
        <v/>
      </c>
      <c r="G526" s="1" t="str">
        <f>IFERROR(VLOOKUP($B526,' Fridge Tracking'!$A$3:$J$999, 5, FALSE), "")</f>
        <v/>
      </c>
      <c r="H526" s="13" t="str">
        <f>IFERROR(VLOOKUP($B526,' Fridge Tracking'!$A$3:$J$999, 8, FALSE), "")</f>
        <v/>
      </c>
      <c r="I526" s="56" t="str">
        <f t="shared" si="9"/>
        <v/>
      </c>
      <c r="J526" s="59"/>
      <c r="K526" s="57" t="str">
        <f>IFERROR(VLOOKUP($J526,'Router Collection'!B524:M1521, 10, FALSE), "")</f>
        <v/>
      </c>
      <c r="L526" s="57" t="str">
        <f>IFERROR(VLOOKUP($J526,'Router Tracking'!$A$3:$H$1000, 2, FALSE), "")</f>
        <v/>
      </c>
      <c r="M526" s="57" t="str">
        <f>IFERROR(VLOOKUP($J526,'Router Tracking'!$A$3:$H$1000, 3, FALSE), "")</f>
        <v/>
      </c>
      <c r="N526" s="58" t="str">
        <f>IFERROR(VLOOKUP($J526,'Router Tracking'!$A$3:$H$1000, 6, FALSE), "")</f>
        <v/>
      </c>
      <c r="Q526" s="13"/>
    </row>
    <row r="527" spans="1:17">
      <c r="A527" s="38" t="str">
        <f t="shared" si="8"/>
        <v/>
      </c>
      <c r="C527" s="1" t="str">
        <f>IFERROR(VLOOKUP($B527,'Fridge Collection'!B525:L1522, 10, FALSE), "")</f>
        <v/>
      </c>
      <c r="D527" s="1" t="str">
        <f>IFERROR(VLOOKUP($B527,' Fridge Tracking'!$A$3:$J$999, 2, FALSE), "")</f>
        <v/>
      </c>
      <c r="E527" s="1" t="str">
        <f>IFERROR(VLOOKUP($B527,' Fridge Tracking'!$A$3:$J$999, 3, FALSE), "")</f>
        <v/>
      </c>
      <c r="F527" s="1" t="str">
        <f>IFERROR(VLOOKUP($B527,' Fridge Tracking'!$A$3:$J$999, 4, FALSE), "")</f>
        <v/>
      </c>
      <c r="G527" s="1" t="str">
        <f>IFERROR(VLOOKUP($B527,' Fridge Tracking'!$A$3:$J$999, 5, FALSE), "")</f>
        <v/>
      </c>
      <c r="H527" s="13" t="str">
        <f>IFERROR(VLOOKUP($B527,' Fridge Tracking'!$A$3:$J$999, 8, FALSE), "")</f>
        <v/>
      </c>
      <c r="I527" s="56" t="str">
        <f t="shared" si="9"/>
        <v/>
      </c>
      <c r="J527" s="59"/>
      <c r="K527" s="57" t="str">
        <f>IFERROR(VLOOKUP($J527,'Router Collection'!B525:M1522, 10, FALSE), "")</f>
        <v/>
      </c>
      <c r="L527" s="57" t="str">
        <f>IFERROR(VLOOKUP($J527,'Router Tracking'!$A$3:$H$1000, 2, FALSE), "")</f>
        <v/>
      </c>
      <c r="M527" s="57" t="str">
        <f>IFERROR(VLOOKUP($J527,'Router Tracking'!$A$3:$H$1000, 3, FALSE), "")</f>
        <v/>
      </c>
      <c r="N527" s="58" t="str">
        <f>IFERROR(VLOOKUP($J527,'Router Tracking'!$A$3:$H$1000, 6, FALSE), "")</f>
        <v/>
      </c>
      <c r="Q527" s="13"/>
    </row>
    <row r="528" spans="1:17">
      <c r="A528" s="38" t="str">
        <f t="shared" si="8"/>
        <v/>
      </c>
      <c r="C528" s="1" t="str">
        <f>IFERROR(VLOOKUP($B528,'Fridge Collection'!B526:L1523, 10, FALSE), "")</f>
        <v/>
      </c>
      <c r="D528" s="1" t="str">
        <f>IFERROR(VLOOKUP($B528,' Fridge Tracking'!$A$3:$J$999, 2, FALSE), "")</f>
        <v/>
      </c>
      <c r="E528" s="1" t="str">
        <f>IFERROR(VLOOKUP($B528,' Fridge Tracking'!$A$3:$J$999, 3, FALSE), "")</f>
        <v/>
      </c>
      <c r="F528" s="1" t="str">
        <f>IFERROR(VLOOKUP($B528,' Fridge Tracking'!$A$3:$J$999, 4, FALSE), "")</f>
        <v/>
      </c>
      <c r="G528" s="1" t="str">
        <f>IFERROR(VLOOKUP($B528,' Fridge Tracking'!$A$3:$J$999, 5, FALSE), "")</f>
        <v/>
      </c>
      <c r="H528" s="13" t="str">
        <f>IFERROR(VLOOKUP($B528,' Fridge Tracking'!$A$3:$J$999, 8, FALSE), "")</f>
        <v/>
      </c>
      <c r="I528" s="56" t="str">
        <f t="shared" si="9"/>
        <v/>
      </c>
      <c r="J528" s="59"/>
      <c r="K528" s="57" t="str">
        <f>IFERROR(VLOOKUP($J528,'Router Collection'!B526:M1523, 10, FALSE), "")</f>
        <v/>
      </c>
      <c r="L528" s="57" t="str">
        <f>IFERROR(VLOOKUP($J528,'Router Tracking'!$A$3:$H$1000, 2, FALSE), "")</f>
        <v/>
      </c>
      <c r="M528" s="57" t="str">
        <f>IFERROR(VLOOKUP($J528,'Router Tracking'!$A$3:$H$1000, 3, FALSE), "")</f>
        <v/>
      </c>
      <c r="N528" s="58" t="str">
        <f>IFERROR(VLOOKUP($J528,'Router Tracking'!$A$3:$H$1000, 6, FALSE), "")</f>
        <v/>
      </c>
      <c r="Q528" s="13"/>
    </row>
    <row r="529" spans="1:17">
      <c r="A529" s="38" t="str">
        <f t="shared" si="8"/>
        <v/>
      </c>
      <c r="C529" s="1" t="str">
        <f>IFERROR(VLOOKUP($B529,'Fridge Collection'!B527:L1524, 10, FALSE), "")</f>
        <v/>
      </c>
      <c r="D529" s="1" t="str">
        <f>IFERROR(VLOOKUP($B529,' Fridge Tracking'!$A$3:$J$999, 2, FALSE), "")</f>
        <v/>
      </c>
      <c r="E529" s="1" t="str">
        <f>IFERROR(VLOOKUP($B529,' Fridge Tracking'!$A$3:$J$999, 3, FALSE), "")</f>
        <v/>
      </c>
      <c r="F529" s="1" t="str">
        <f>IFERROR(VLOOKUP($B529,' Fridge Tracking'!$A$3:$J$999, 4, FALSE), "")</f>
        <v/>
      </c>
      <c r="G529" s="1" t="str">
        <f>IFERROR(VLOOKUP($B529,' Fridge Tracking'!$A$3:$J$999, 5, FALSE), "")</f>
        <v/>
      </c>
      <c r="H529" s="13" t="str">
        <f>IFERROR(VLOOKUP($B529,' Fridge Tracking'!$A$3:$J$999, 8, FALSE), "")</f>
        <v/>
      </c>
      <c r="I529" s="56" t="str">
        <f t="shared" si="9"/>
        <v/>
      </c>
      <c r="J529" s="59"/>
      <c r="K529" s="57" t="str">
        <f>IFERROR(VLOOKUP($J529,'Router Collection'!B527:M1524, 10, FALSE), "")</f>
        <v/>
      </c>
      <c r="L529" s="57" t="str">
        <f>IFERROR(VLOOKUP($J529,'Router Tracking'!$A$3:$H$1000, 2, FALSE), "")</f>
        <v/>
      </c>
      <c r="M529" s="57" t="str">
        <f>IFERROR(VLOOKUP($J529,'Router Tracking'!$A$3:$H$1000, 3, FALSE), "")</f>
        <v/>
      </c>
      <c r="N529" s="58" t="str">
        <f>IFERROR(VLOOKUP($J529,'Router Tracking'!$A$3:$H$1000, 6, FALSE), "")</f>
        <v/>
      </c>
      <c r="Q529" s="13"/>
    </row>
    <row r="530" spans="1:17">
      <c r="A530" s="38" t="str">
        <f t="shared" si="8"/>
        <v/>
      </c>
      <c r="C530" s="1" t="str">
        <f>IFERROR(VLOOKUP($B530,'Fridge Collection'!B528:L1525, 10, FALSE), "")</f>
        <v/>
      </c>
      <c r="D530" s="1" t="str">
        <f>IFERROR(VLOOKUP($B530,' Fridge Tracking'!$A$3:$J$999, 2, FALSE), "")</f>
        <v/>
      </c>
      <c r="E530" s="1" t="str">
        <f>IFERROR(VLOOKUP($B530,' Fridge Tracking'!$A$3:$J$999, 3, FALSE), "")</f>
        <v/>
      </c>
      <c r="F530" s="1" t="str">
        <f>IFERROR(VLOOKUP($B530,' Fridge Tracking'!$A$3:$J$999, 4, FALSE), "")</f>
        <v/>
      </c>
      <c r="G530" s="1" t="str">
        <f>IFERROR(VLOOKUP($B530,' Fridge Tracking'!$A$3:$J$999, 5, FALSE), "")</f>
        <v/>
      </c>
      <c r="H530" s="13" t="str">
        <f>IFERROR(VLOOKUP($B530,' Fridge Tracking'!$A$3:$J$999, 8, FALSE), "")</f>
        <v/>
      </c>
      <c r="I530" s="56" t="str">
        <f t="shared" si="9"/>
        <v/>
      </c>
      <c r="J530" s="59"/>
      <c r="K530" s="57" t="str">
        <f>IFERROR(VLOOKUP($J530,'Router Collection'!B528:M1525, 10, FALSE), "")</f>
        <v/>
      </c>
      <c r="L530" s="57" t="str">
        <f>IFERROR(VLOOKUP($J530,'Router Tracking'!$A$3:$H$1000, 2, FALSE), "")</f>
        <v/>
      </c>
      <c r="M530" s="57" t="str">
        <f>IFERROR(VLOOKUP($J530,'Router Tracking'!$A$3:$H$1000, 3, FALSE), "")</f>
        <v/>
      </c>
      <c r="N530" s="58" t="str">
        <f>IFERROR(VLOOKUP($J530,'Router Tracking'!$A$3:$H$1000, 6, FALSE), "")</f>
        <v/>
      </c>
      <c r="Q530" s="13"/>
    </row>
    <row r="531" spans="1:17">
      <c r="A531" s="38" t="str">
        <f t="shared" si="8"/>
        <v/>
      </c>
      <c r="C531" s="1" t="str">
        <f>IFERROR(VLOOKUP($B531,'Fridge Collection'!B529:L1526, 10, FALSE), "")</f>
        <v/>
      </c>
      <c r="D531" s="1" t="str">
        <f>IFERROR(VLOOKUP($B531,' Fridge Tracking'!$A$3:$J$999, 2, FALSE), "")</f>
        <v/>
      </c>
      <c r="E531" s="1" t="str">
        <f>IFERROR(VLOOKUP($B531,' Fridge Tracking'!$A$3:$J$999, 3, FALSE), "")</f>
        <v/>
      </c>
      <c r="F531" s="1" t="str">
        <f>IFERROR(VLOOKUP($B531,' Fridge Tracking'!$A$3:$J$999, 4, FALSE), "")</f>
        <v/>
      </c>
      <c r="G531" s="1" t="str">
        <f>IFERROR(VLOOKUP($B531,' Fridge Tracking'!$A$3:$J$999, 5, FALSE), "")</f>
        <v/>
      </c>
      <c r="H531" s="13" t="str">
        <f>IFERROR(VLOOKUP($B531,' Fridge Tracking'!$A$3:$J$999, 8, FALSE), "")</f>
        <v/>
      </c>
      <c r="I531" s="56" t="str">
        <f t="shared" si="9"/>
        <v/>
      </c>
      <c r="J531" s="59"/>
      <c r="K531" s="57" t="str">
        <f>IFERROR(VLOOKUP($J531,'Router Collection'!B529:M1526, 10, FALSE), "")</f>
        <v/>
      </c>
      <c r="L531" s="57" t="str">
        <f>IFERROR(VLOOKUP($J531,'Router Tracking'!$A$3:$H$1000, 2, FALSE), "")</f>
        <v/>
      </c>
      <c r="M531" s="57" t="str">
        <f>IFERROR(VLOOKUP($J531,'Router Tracking'!$A$3:$H$1000, 3, FALSE), "")</f>
        <v/>
      </c>
      <c r="N531" s="58" t="str">
        <f>IFERROR(VLOOKUP($J531,'Router Tracking'!$A$3:$H$1000, 6, FALSE), "")</f>
        <v/>
      </c>
      <c r="Q531" s="13"/>
    </row>
    <row r="532" spans="1:17">
      <c r="A532" s="38" t="str">
        <f t="shared" si="8"/>
        <v/>
      </c>
      <c r="C532" s="1" t="str">
        <f>IFERROR(VLOOKUP($B532,'Fridge Collection'!B530:L1527, 10, FALSE), "")</f>
        <v/>
      </c>
      <c r="D532" s="1" t="str">
        <f>IFERROR(VLOOKUP($B532,' Fridge Tracking'!$A$3:$J$999, 2, FALSE), "")</f>
        <v/>
      </c>
      <c r="E532" s="1" t="str">
        <f>IFERROR(VLOOKUP($B532,' Fridge Tracking'!$A$3:$J$999, 3, FALSE), "")</f>
        <v/>
      </c>
      <c r="F532" s="1" t="str">
        <f>IFERROR(VLOOKUP($B532,' Fridge Tracking'!$A$3:$J$999, 4, FALSE), "")</f>
        <v/>
      </c>
      <c r="G532" s="1" t="str">
        <f>IFERROR(VLOOKUP($B532,' Fridge Tracking'!$A$3:$J$999, 5, FALSE), "")</f>
        <v/>
      </c>
      <c r="H532" s="13" t="str">
        <f>IFERROR(VLOOKUP($B532,' Fridge Tracking'!$A$3:$J$999, 8, FALSE), "")</f>
        <v/>
      </c>
      <c r="I532" s="56" t="str">
        <f t="shared" si="9"/>
        <v/>
      </c>
      <c r="J532" s="59"/>
      <c r="K532" s="57" t="str">
        <f>IFERROR(VLOOKUP($J532,'Router Collection'!B530:M1527, 10, FALSE), "")</f>
        <v/>
      </c>
      <c r="L532" s="57" t="str">
        <f>IFERROR(VLOOKUP($J532,'Router Tracking'!$A$3:$H$1000, 2, FALSE), "")</f>
        <v/>
      </c>
      <c r="M532" s="57" t="str">
        <f>IFERROR(VLOOKUP($J532,'Router Tracking'!$A$3:$H$1000, 3, FALSE), "")</f>
        <v/>
      </c>
      <c r="N532" s="58" t="str">
        <f>IFERROR(VLOOKUP($J532,'Router Tracking'!$A$3:$H$1000, 6, FALSE), "")</f>
        <v/>
      </c>
      <c r="Q532" s="13"/>
    </row>
    <row r="533" spans="1:17">
      <c r="A533" s="38" t="str">
        <f t="shared" si="8"/>
        <v/>
      </c>
      <c r="C533" s="1" t="str">
        <f>IFERROR(VLOOKUP($B533,'Fridge Collection'!B531:L1528, 10, FALSE), "")</f>
        <v/>
      </c>
      <c r="D533" s="1" t="str">
        <f>IFERROR(VLOOKUP($B533,' Fridge Tracking'!$A$3:$J$999, 2, FALSE), "")</f>
        <v/>
      </c>
      <c r="E533" s="1" t="str">
        <f>IFERROR(VLOOKUP($B533,' Fridge Tracking'!$A$3:$J$999, 3, FALSE), "")</f>
        <v/>
      </c>
      <c r="F533" s="1" t="str">
        <f>IFERROR(VLOOKUP($B533,' Fridge Tracking'!$A$3:$J$999, 4, FALSE), "")</f>
        <v/>
      </c>
      <c r="G533" s="1" t="str">
        <f>IFERROR(VLOOKUP($B533,' Fridge Tracking'!$A$3:$J$999, 5, FALSE), "")</f>
        <v/>
      </c>
      <c r="H533" s="13" t="str">
        <f>IFERROR(VLOOKUP($B533,' Fridge Tracking'!$A$3:$J$999, 8, FALSE), "")</f>
        <v/>
      </c>
      <c r="I533" s="56" t="str">
        <f t="shared" si="9"/>
        <v/>
      </c>
      <c r="J533" s="59"/>
      <c r="K533" s="57" t="str">
        <f>IFERROR(VLOOKUP($J533,'Router Collection'!B531:M1528, 10, FALSE), "")</f>
        <v/>
      </c>
      <c r="L533" s="57" t="str">
        <f>IFERROR(VLOOKUP($J533,'Router Tracking'!$A$3:$H$1000, 2, FALSE), "")</f>
        <v/>
      </c>
      <c r="M533" s="57" t="str">
        <f>IFERROR(VLOOKUP($J533,'Router Tracking'!$A$3:$H$1000, 3, FALSE), "")</f>
        <v/>
      </c>
      <c r="N533" s="58" t="str">
        <f>IFERROR(VLOOKUP($J533,'Router Tracking'!$A$3:$H$1000, 6, FALSE), "")</f>
        <v/>
      </c>
      <c r="Q533" s="13"/>
    </row>
    <row r="534" spans="1:17">
      <c r="A534" s="38" t="str">
        <f t="shared" si="8"/>
        <v/>
      </c>
      <c r="C534" s="1" t="str">
        <f>IFERROR(VLOOKUP($B534,'Fridge Collection'!B532:L1529, 10, FALSE), "")</f>
        <v/>
      </c>
      <c r="D534" s="1" t="str">
        <f>IFERROR(VLOOKUP($B534,' Fridge Tracking'!$A$3:$J$999, 2, FALSE), "")</f>
        <v/>
      </c>
      <c r="E534" s="1" t="str">
        <f>IFERROR(VLOOKUP($B534,' Fridge Tracking'!$A$3:$J$999, 3, FALSE), "")</f>
        <v/>
      </c>
      <c r="F534" s="1" t="str">
        <f>IFERROR(VLOOKUP($B534,' Fridge Tracking'!$A$3:$J$999, 4, FALSE), "")</f>
        <v/>
      </c>
      <c r="G534" s="1" t="str">
        <f>IFERROR(VLOOKUP($B534,' Fridge Tracking'!$A$3:$J$999, 5, FALSE), "")</f>
        <v/>
      </c>
      <c r="H534" s="13" t="str">
        <f>IFERROR(VLOOKUP($B534,' Fridge Tracking'!$A$3:$J$999, 8, FALSE), "")</f>
        <v/>
      </c>
      <c r="I534" s="56" t="str">
        <f t="shared" si="9"/>
        <v/>
      </c>
      <c r="J534" s="59"/>
      <c r="K534" s="57" t="str">
        <f>IFERROR(VLOOKUP($J534,'Router Collection'!B532:M1529, 10, FALSE), "")</f>
        <v/>
      </c>
      <c r="L534" s="57" t="str">
        <f>IFERROR(VLOOKUP($J534,'Router Tracking'!$A$3:$H$1000, 2, FALSE), "")</f>
        <v/>
      </c>
      <c r="M534" s="57" t="str">
        <f>IFERROR(VLOOKUP($J534,'Router Tracking'!$A$3:$H$1000, 3, FALSE), "")</f>
        <v/>
      </c>
      <c r="N534" s="58" t="str">
        <f>IFERROR(VLOOKUP($J534,'Router Tracking'!$A$3:$H$1000, 6, FALSE), "")</f>
        <v/>
      </c>
      <c r="Q534" s="13"/>
    </row>
    <row r="535" spans="1:17">
      <c r="A535" s="38" t="str">
        <f t="shared" si="8"/>
        <v/>
      </c>
      <c r="C535" s="1" t="str">
        <f>IFERROR(VLOOKUP($B535,'Fridge Collection'!B533:L1530, 10, FALSE), "")</f>
        <v/>
      </c>
      <c r="D535" s="1" t="str">
        <f>IFERROR(VLOOKUP($B535,' Fridge Tracking'!$A$3:$J$999, 2, FALSE), "")</f>
        <v/>
      </c>
      <c r="E535" s="1" t="str">
        <f>IFERROR(VLOOKUP($B535,' Fridge Tracking'!$A$3:$J$999, 3, FALSE), "")</f>
        <v/>
      </c>
      <c r="F535" s="1" t="str">
        <f>IFERROR(VLOOKUP($B535,' Fridge Tracking'!$A$3:$J$999, 4, FALSE), "")</f>
        <v/>
      </c>
      <c r="G535" s="1" t="str">
        <f>IFERROR(VLOOKUP($B535,' Fridge Tracking'!$A$3:$J$999, 5, FALSE), "")</f>
        <v/>
      </c>
      <c r="H535" s="13" t="str">
        <f>IFERROR(VLOOKUP($B535,' Fridge Tracking'!$A$3:$J$999, 8, FALSE), "")</f>
        <v/>
      </c>
      <c r="I535" s="56" t="str">
        <f t="shared" si="9"/>
        <v/>
      </c>
      <c r="J535" s="59"/>
      <c r="K535" s="57" t="str">
        <f>IFERROR(VLOOKUP($J535,'Router Collection'!B533:M1530, 10, FALSE), "")</f>
        <v/>
      </c>
      <c r="L535" s="57" t="str">
        <f>IFERROR(VLOOKUP($J535,'Router Tracking'!$A$3:$H$1000, 2, FALSE), "")</f>
        <v/>
      </c>
      <c r="M535" s="57" t="str">
        <f>IFERROR(VLOOKUP($J535,'Router Tracking'!$A$3:$H$1000, 3, FALSE), "")</f>
        <v/>
      </c>
      <c r="N535" s="58" t="str">
        <f>IFERROR(VLOOKUP($J535,'Router Tracking'!$A$3:$H$1000, 6, FALSE), "")</f>
        <v/>
      </c>
      <c r="Q535" s="13"/>
    </row>
    <row r="536" spans="1:17">
      <c r="A536" s="38" t="str">
        <f t="shared" si="8"/>
        <v/>
      </c>
      <c r="C536" s="1" t="str">
        <f>IFERROR(VLOOKUP($B536,'Fridge Collection'!B534:L1531, 10, FALSE), "")</f>
        <v/>
      </c>
      <c r="D536" s="1" t="str">
        <f>IFERROR(VLOOKUP($B536,' Fridge Tracking'!$A$3:$J$999, 2, FALSE), "")</f>
        <v/>
      </c>
      <c r="E536" s="1" t="str">
        <f>IFERROR(VLOOKUP($B536,' Fridge Tracking'!$A$3:$J$999, 3, FALSE), "")</f>
        <v/>
      </c>
      <c r="F536" s="1" t="str">
        <f>IFERROR(VLOOKUP($B536,' Fridge Tracking'!$A$3:$J$999, 4, FALSE), "")</f>
        <v/>
      </c>
      <c r="G536" s="1" t="str">
        <f>IFERROR(VLOOKUP($B536,' Fridge Tracking'!$A$3:$J$999, 5, FALSE), "")</f>
        <v/>
      </c>
      <c r="H536" s="13" t="str">
        <f>IFERROR(VLOOKUP($B536,' Fridge Tracking'!$A$3:$J$999, 8, FALSE), "")</f>
        <v/>
      </c>
      <c r="I536" s="56" t="str">
        <f t="shared" si="9"/>
        <v/>
      </c>
      <c r="J536" s="59"/>
      <c r="K536" s="57" t="str">
        <f>IFERROR(VLOOKUP($J536,'Router Collection'!B534:M1531, 10, FALSE), "")</f>
        <v/>
      </c>
      <c r="L536" s="57" t="str">
        <f>IFERROR(VLOOKUP($J536,'Router Tracking'!$A$3:$H$1000, 2, FALSE), "")</f>
        <v/>
      </c>
      <c r="M536" s="57" t="str">
        <f>IFERROR(VLOOKUP($J536,'Router Tracking'!$A$3:$H$1000, 3, FALSE), "")</f>
        <v/>
      </c>
      <c r="N536" s="58" t="str">
        <f>IFERROR(VLOOKUP($J536,'Router Tracking'!$A$3:$H$1000, 6, FALSE), "")</f>
        <v/>
      </c>
      <c r="Q536" s="13"/>
    </row>
    <row r="537" spans="1:17">
      <c r="A537" s="38" t="str">
        <f t="shared" si="8"/>
        <v/>
      </c>
      <c r="C537" s="1" t="str">
        <f>IFERROR(VLOOKUP($B537,'Fridge Collection'!B535:L1532, 10, FALSE), "")</f>
        <v/>
      </c>
      <c r="D537" s="1" t="str">
        <f>IFERROR(VLOOKUP($B537,' Fridge Tracking'!$A$3:$J$999, 2, FALSE), "")</f>
        <v/>
      </c>
      <c r="E537" s="1" t="str">
        <f>IFERROR(VLOOKUP($B537,' Fridge Tracking'!$A$3:$J$999, 3, FALSE), "")</f>
        <v/>
      </c>
      <c r="F537" s="1" t="str">
        <f>IFERROR(VLOOKUP($B537,' Fridge Tracking'!$A$3:$J$999, 4, FALSE), "")</f>
        <v/>
      </c>
      <c r="G537" s="1" t="str">
        <f>IFERROR(VLOOKUP($B537,' Fridge Tracking'!$A$3:$J$999, 5, FALSE), "")</f>
        <v/>
      </c>
      <c r="H537" s="13" t="str">
        <f>IFERROR(VLOOKUP($B537,' Fridge Tracking'!$A$3:$J$999, 8, FALSE), "")</f>
        <v/>
      </c>
      <c r="I537" s="56" t="str">
        <f t="shared" si="9"/>
        <v/>
      </c>
      <c r="J537" s="59"/>
      <c r="K537" s="57" t="str">
        <f>IFERROR(VLOOKUP($J537,'Router Collection'!B535:M1532, 10, FALSE), "")</f>
        <v/>
      </c>
      <c r="L537" s="57" t="str">
        <f>IFERROR(VLOOKUP($J537,'Router Tracking'!$A$3:$H$1000, 2, FALSE), "")</f>
        <v/>
      </c>
      <c r="M537" s="57" t="str">
        <f>IFERROR(VLOOKUP($J537,'Router Tracking'!$A$3:$H$1000, 3, FALSE), "")</f>
        <v/>
      </c>
      <c r="N537" s="58" t="str">
        <f>IFERROR(VLOOKUP($J537,'Router Tracking'!$A$3:$H$1000, 6, FALSE), "")</f>
        <v/>
      </c>
      <c r="Q537" s="13"/>
    </row>
    <row r="538" spans="1:17">
      <c r="A538" s="38" t="str">
        <f t="shared" si="8"/>
        <v/>
      </c>
      <c r="C538" s="1" t="str">
        <f>IFERROR(VLOOKUP($B538,'Fridge Collection'!B536:L1533, 10, FALSE), "")</f>
        <v/>
      </c>
      <c r="D538" s="1" t="str">
        <f>IFERROR(VLOOKUP($B538,' Fridge Tracking'!$A$3:$J$999, 2, FALSE), "")</f>
        <v/>
      </c>
      <c r="E538" s="1" t="str">
        <f>IFERROR(VLOOKUP($B538,' Fridge Tracking'!$A$3:$J$999, 3, FALSE), "")</f>
        <v/>
      </c>
      <c r="F538" s="1" t="str">
        <f>IFERROR(VLOOKUP($B538,' Fridge Tracking'!$A$3:$J$999, 4, FALSE), "")</f>
        <v/>
      </c>
      <c r="G538" s="1" t="str">
        <f>IFERROR(VLOOKUP($B538,' Fridge Tracking'!$A$3:$J$999, 5, FALSE), "")</f>
        <v/>
      </c>
      <c r="H538" s="13" t="str">
        <f>IFERROR(VLOOKUP($B538,' Fridge Tracking'!$A$3:$J$999, 8, FALSE), "")</f>
        <v/>
      </c>
      <c r="I538" s="56" t="str">
        <f t="shared" si="9"/>
        <v/>
      </c>
      <c r="J538" s="59"/>
      <c r="K538" s="57" t="str">
        <f>IFERROR(VLOOKUP($J538,'Router Collection'!B536:M1533, 10, FALSE), "")</f>
        <v/>
      </c>
      <c r="L538" s="57" t="str">
        <f>IFERROR(VLOOKUP($J538,'Router Tracking'!$A$3:$H$1000, 2, FALSE), "")</f>
        <v/>
      </c>
      <c r="M538" s="57" t="str">
        <f>IFERROR(VLOOKUP($J538,'Router Tracking'!$A$3:$H$1000, 3, FALSE), "")</f>
        <v/>
      </c>
      <c r="N538" s="58" t="str">
        <f>IFERROR(VLOOKUP($J538,'Router Tracking'!$A$3:$H$1000, 6, FALSE), "")</f>
        <v/>
      </c>
      <c r="Q538" s="13"/>
    </row>
    <row r="539" spans="1:17">
      <c r="A539" s="38" t="str">
        <f t="shared" si="8"/>
        <v/>
      </c>
      <c r="C539" s="1" t="str">
        <f>IFERROR(VLOOKUP($B539,'Fridge Collection'!B537:L1534, 10, FALSE), "")</f>
        <v/>
      </c>
      <c r="D539" s="1" t="str">
        <f>IFERROR(VLOOKUP($B539,' Fridge Tracking'!$A$3:$J$999, 2, FALSE), "")</f>
        <v/>
      </c>
      <c r="E539" s="1" t="str">
        <f>IFERROR(VLOOKUP($B539,' Fridge Tracking'!$A$3:$J$999, 3, FALSE), "")</f>
        <v/>
      </c>
      <c r="F539" s="1" t="str">
        <f>IFERROR(VLOOKUP($B539,' Fridge Tracking'!$A$3:$J$999, 4, FALSE), "")</f>
        <v/>
      </c>
      <c r="G539" s="1" t="str">
        <f>IFERROR(VLOOKUP($B539,' Fridge Tracking'!$A$3:$J$999, 5, FALSE), "")</f>
        <v/>
      </c>
      <c r="H539" s="13" t="str">
        <f>IFERROR(VLOOKUP($B539,' Fridge Tracking'!$A$3:$J$999, 8, FALSE), "")</f>
        <v/>
      </c>
      <c r="I539" s="56" t="str">
        <f t="shared" si="9"/>
        <v/>
      </c>
      <c r="J539" s="59"/>
      <c r="K539" s="57" t="str">
        <f>IFERROR(VLOOKUP($J539,'Router Collection'!B537:M1534, 10, FALSE), "")</f>
        <v/>
      </c>
      <c r="L539" s="57" t="str">
        <f>IFERROR(VLOOKUP($J539,'Router Tracking'!$A$3:$H$1000, 2, FALSE), "")</f>
        <v/>
      </c>
      <c r="M539" s="57" t="str">
        <f>IFERROR(VLOOKUP($J539,'Router Tracking'!$A$3:$H$1000, 3, FALSE), "")</f>
        <v/>
      </c>
      <c r="N539" s="58" t="str">
        <f>IFERROR(VLOOKUP($J539,'Router Tracking'!$A$3:$H$1000, 6, FALSE), "")</f>
        <v/>
      </c>
      <c r="Q539" s="13"/>
    </row>
    <row r="540" spans="1:17">
      <c r="A540" s="38" t="str">
        <f t="shared" si="8"/>
        <v/>
      </c>
      <c r="C540" s="1" t="str">
        <f>IFERROR(VLOOKUP($B540,'Fridge Collection'!B538:L1535, 10, FALSE), "")</f>
        <v/>
      </c>
      <c r="D540" s="1" t="str">
        <f>IFERROR(VLOOKUP($B540,' Fridge Tracking'!$A$3:$J$999, 2, FALSE), "")</f>
        <v/>
      </c>
      <c r="E540" s="1" t="str">
        <f>IFERROR(VLOOKUP($B540,' Fridge Tracking'!$A$3:$J$999, 3, FALSE), "")</f>
        <v/>
      </c>
      <c r="F540" s="1" t="str">
        <f>IFERROR(VLOOKUP($B540,' Fridge Tracking'!$A$3:$J$999, 4, FALSE), "")</f>
        <v/>
      </c>
      <c r="G540" s="1" t="str">
        <f>IFERROR(VLOOKUP($B540,' Fridge Tracking'!$A$3:$J$999, 5, FALSE), "")</f>
        <v/>
      </c>
      <c r="H540" s="13" t="str">
        <f>IFERROR(VLOOKUP($B540,' Fridge Tracking'!$A$3:$J$999, 8, FALSE), "")</f>
        <v/>
      </c>
      <c r="I540" s="56" t="str">
        <f t="shared" si="9"/>
        <v/>
      </c>
      <c r="J540" s="59"/>
      <c r="K540" s="57" t="str">
        <f>IFERROR(VLOOKUP($J540,'Router Collection'!B538:M1535, 10, FALSE), "")</f>
        <v/>
      </c>
      <c r="L540" s="57" t="str">
        <f>IFERROR(VLOOKUP($J540,'Router Tracking'!$A$3:$H$1000, 2, FALSE), "")</f>
        <v/>
      </c>
      <c r="M540" s="57" t="str">
        <f>IFERROR(VLOOKUP($J540,'Router Tracking'!$A$3:$H$1000, 3, FALSE), "")</f>
        <v/>
      </c>
      <c r="N540" s="58" t="str">
        <f>IFERROR(VLOOKUP($J540,'Router Tracking'!$A$3:$H$1000, 6, FALSE), "")</f>
        <v/>
      </c>
      <c r="Q540" s="13"/>
    </row>
    <row r="541" spans="1:17">
      <c r="A541" s="38" t="str">
        <f t="shared" si="8"/>
        <v/>
      </c>
      <c r="C541" s="1" t="str">
        <f>IFERROR(VLOOKUP($B541,'Fridge Collection'!B539:L1536, 10, FALSE), "")</f>
        <v/>
      </c>
      <c r="D541" s="1" t="str">
        <f>IFERROR(VLOOKUP($B541,' Fridge Tracking'!$A$3:$J$999, 2, FALSE), "")</f>
        <v/>
      </c>
      <c r="E541" s="1" t="str">
        <f>IFERROR(VLOOKUP($B541,' Fridge Tracking'!$A$3:$J$999, 3, FALSE), "")</f>
        <v/>
      </c>
      <c r="F541" s="1" t="str">
        <f>IFERROR(VLOOKUP($B541,' Fridge Tracking'!$A$3:$J$999, 4, FALSE), "")</f>
        <v/>
      </c>
      <c r="G541" s="1" t="str">
        <f>IFERROR(VLOOKUP($B541,' Fridge Tracking'!$A$3:$J$999, 5, FALSE), "")</f>
        <v/>
      </c>
      <c r="H541" s="13" t="str">
        <f>IFERROR(VLOOKUP($B541,' Fridge Tracking'!$A$3:$J$999, 8, FALSE), "")</f>
        <v/>
      </c>
      <c r="I541" s="56" t="str">
        <f t="shared" si="9"/>
        <v/>
      </c>
      <c r="J541" s="59"/>
      <c r="K541" s="57" t="str">
        <f>IFERROR(VLOOKUP($J541,'Router Collection'!B539:M1536, 10, FALSE), "")</f>
        <v/>
      </c>
      <c r="L541" s="57" t="str">
        <f>IFERROR(VLOOKUP($J541,'Router Tracking'!$A$3:$H$1000, 2, FALSE), "")</f>
        <v/>
      </c>
      <c r="M541" s="57" t="str">
        <f>IFERROR(VLOOKUP($J541,'Router Tracking'!$A$3:$H$1000, 3, FALSE), "")</f>
        <v/>
      </c>
      <c r="N541" s="58" t="str">
        <f>IFERROR(VLOOKUP($J541,'Router Tracking'!$A$3:$H$1000, 6, FALSE), "")</f>
        <v/>
      </c>
      <c r="Q541" s="13"/>
    </row>
    <row r="542" spans="1:17">
      <c r="A542" s="38" t="str">
        <f t="shared" si="8"/>
        <v/>
      </c>
      <c r="C542" s="1" t="str">
        <f>IFERROR(VLOOKUP($B542,'Fridge Collection'!B540:L1537, 10, FALSE), "")</f>
        <v/>
      </c>
      <c r="D542" s="1" t="str">
        <f>IFERROR(VLOOKUP($B542,' Fridge Tracking'!$A$3:$J$999, 2, FALSE), "")</f>
        <v/>
      </c>
      <c r="E542" s="1" t="str">
        <f>IFERROR(VLOOKUP($B542,' Fridge Tracking'!$A$3:$J$999, 3, FALSE), "")</f>
        <v/>
      </c>
      <c r="F542" s="1" t="str">
        <f>IFERROR(VLOOKUP($B542,' Fridge Tracking'!$A$3:$J$999, 4, FALSE), "")</f>
        <v/>
      </c>
      <c r="G542" s="1" t="str">
        <f>IFERROR(VLOOKUP($B542,' Fridge Tracking'!$A$3:$J$999, 5, FALSE), "")</f>
        <v/>
      </c>
      <c r="H542" s="13" t="str">
        <f>IFERROR(VLOOKUP($B542,' Fridge Tracking'!$A$3:$J$999, 8, FALSE), "")</f>
        <v/>
      </c>
      <c r="I542" s="56" t="str">
        <f t="shared" si="9"/>
        <v/>
      </c>
      <c r="J542" s="59"/>
      <c r="K542" s="57" t="str">
        <f>IFERROR(VLOOKUP($J542,'Router Collection'!B540:M1537, 10, FALSE), "")</f>
        <v/>
      </c>
      <c r="L542" s="57" t="str">
        <f>IFERROR(VLOOKUP($J542,'Router Tracking'!$A$3:$H$1000, 2, FALSE), "")</f>
        <v/>
      </c>
      <c r="M542" s="57" t="str">
        <f>IFERROR(VLOOKUP($J542,'Router Tracking'!$A$3:$H$1000, 3, FALSE), "")</f>
        <v/>
      </c>
      <c r="N542" s="58" t="str">
        <f>IFERROR(VLOOKUP($J542,'Router Tracking'!$A$3:$H$1000, 6, FALSE), "")</f>
        <v/>
      </c>
      <c r="Q542" s="13"/>
    </row>
    <row r="543" spans="1:17">
      <c r="A543" s="38" t="str">
        <f t="shared" si="8"/>
        <v/>
      </c>
      <c r="C543" s="1" t="str">
        <f>IFERROR(VLOOKUP($B543,'Fridge Collection'!B541:L1538, 10, FALSE), "")</f>
        <v/>
      </c>
      <c r="D543" s="1" t="str">
        <f>IFERROR(VLOOKUP($B543,' Fridge Tracking'!$A$3:$J$999, 2, FALSE), "")</f>
        <v/>
      </c>
      <c r="E543" s="1" t="str">
        <f>IFERROR(VLOOKUP($B543,' Fridge Tracking'!$A$3:$J$999, 3, FALSE), "")</f>
        <v/>
      </c>
      <c r="F543" s="1" t="str">
        <f>IFERROR(VLOOKUP($B543,' Fridge Tracking'!$A$3:$J$999, 4, FALSE), "")</f>
        <v/>
      </c>
      <c r="G543" s="1" t="str">
        <f>IFERROR(VLOOKUP($B543,' Fridge Tracking'!$A$3:$J$999, 5, FALSE), "")</f>
        <v/>
      </c>
      <c r="H543" s="13" t="str">
        <f>IFERROR(VLOOKUP($B543,' Fridge Tracking'!$A$3:$J$999, 8, FALSE), "")</f>
        <v/>
      </c>
      <c r="I543" s="56" t="str">
        <f t="shared" si="9"/>
        <v/>
      </c>
      <c r="J543" s="59"/>
      <c r="K543" s="57" t="str">
        <f>IFERROR(VLOOKUP($J543,'Router Collection'!B541:M1538, 10, FALSE), "")</f>
        <v/>
      </c>
      <c r="L543" s="57" t="str">
        <f>IFERROR(VLOOKUP($J543,'Router Tracking'!$A$3:$H$1000, 2, FALSE), "")</f>
        <v/>
      </c>
      <c r="M543" s="57" t="str">
        <f>IFERROR(VLOOKUP($J543,'Router Tracking'!$A$3:$H$1000, 3, FALSE), "")</f>
        <v/>
      </c>
      <c r="N543" s="58" t="str">
        <f>IFERROR(VLOOKUP($J543,'Router Tracking'!$A$3:$H$1000, 6, FALSE), "")</f>
        <v/>
      </c>
      <c r="Q543" s="13"/>
    </row>
    <row r="544" spans="1:17">
      <c r="A544" s="38" t="str">
        <f t="shared" si="8"/>
        <v/>
      </c>
      <c r="C544" s="1" t="str">
        <f>IFERROR(VLOOKUP($B544,'Fridge Collection'!B542:L1539, 10, FALSE), "")</f>
        <v/>
      </c>
      <c r="D544" s="1" t="str">
        <f>IFERROR(VLOOKUP($B544,' Fridge Tracking'!$A$3:$J$999, 2, FALSE), "")</f>
        <v/>
      </c>
      <c r="E544" s="1" t="str">
        <f>IFERROR(VLOOKUP($B544,' Fridge Tracking'!$A$3:$J$999, 3, FALSE), "")</f>
        <v/>
      </c>
      <c r="F544" s="1" t="str">
        <f>IFERROR(VLOOKUP($B544,' Fridge Tracking'!$A$3:$J$999, 4, FALSE), "")</f>
        <v/>
      </c>
      <c r="G544" s="1" t="str">
        <f>IFERROR(VLOOKUP($B544,' Fridge Tracking'!$A$3:$J$999, 5, FALSE), "")</f>
        <v/>
      </c>
      <c r="H544" s="13" t="str">
        <f>IFERROR(VLOOKUP($B544,' Fridge Tracking'!$A$3:$J$999, 8, FALSE), "")</f>
        <v/>
      </c>
      <c r="I544" s="56" t="str">
        <f t="shared" si="9"/>
        <v/>
      </c>
      <c r="J544" s="59"/>
      <c r="K544" s="57" t="str">
        <f>IFERROR(VLOOKUP($J544,'Router Collection'!B542:M1539, 10, FALSE), "")</f>
        <v/>
      </c>
      <c r="L544" s="57" t="str">
        <f>IFERROR(VLOOKUP($J544,'Router Tracking'!$A$3:$H$1000, 2, FALSE), "")</f>
        <v/>
      </c>
      <c r="M544" s="57" t="str">
        <f>IFERROR(VLOOKUP($J544,'Router Tracking'!$A$3:$H$1000, 3, FALSE), "")</f>
        <v/>
      </c>
      <c r="N544" s="58" t="str">
        <f>IFERROR(VLOOKUP($J544,'Router Tracking'!$A$3:$H$1000, 6, FALSE), "")</f>
        <v/>
      </c>
      <c r="Q544" s="13"/>
    </row>
    <row r="545" spans="1:17">
      <c r="A545" s="38" t="str">
        <f t="shared" si="8"/>
        <v/>
      </c>
      <c r="C545" s="1" t="str">
        <f>IFERROR(VLOOKUP($B545,'Fridge Collection'!B543:L1540, 10, FALSE), "")</f>
        <v/>
      </c>
      <c r="D545" s="1" t="str">
        <f>IFERROR(VLOOKUP($B545,' Fridge Tracking'!$A$3:$J$999, 2, FALSE), "")</f>
        <v/>
      </c>
      <c r="E545" s="1" t="str">
        <f>IFERROR(VLOOKUP($B545,' Fridge Tracking'!$A$3:$J$999, 3, FALSE), "")</f>
        <v/>
      </c>
      <c r="F545" s="1" t="str">
        <f>IFERROR(VLOOKUP($B545,' Fridge Tracking'!$A$3:$J$999, 4, FALSE), "")</f>
        <v/>
      </c>
      <c r="G545" s="1" t="str">
        <f>IFERROR(VLOOKUP($B545,' Fridge Tracking'!$A$3:$J$999, 5, FALSE), "")</f>
        <v/>
      </c>
      <c r="H545" s="13" t="str">
        <f>IFERROR(VLOOKUP($B545,' Fridge Tracking'!$A$3:$J$999, 8, FALSE), "")</f>
        <v/>
      </c>
      <c r="I545" s="56" t="str">
        <f t="shared" si="9"/>
        <v/>
      </c>
      <c r="J545" s="59"/>
      <c r="K545" s="57" t="str">
        <f>IFERROR(VLOOKUP($J545,'Router Collection'!B543:M1540, 10, FALSE), "")</f>
        <v/>
      </c>
      <c r="L545" s="57" t="str">
        <f>IFERROR(VLOOKUP($J545,'Router Tracking'!$A$3:$H$1000, 2, FALSE), "")</f>
        <v/>
      </c>
      <c r="M545" s="57" t="str">
        <f>IFERROR(VLOOKUP($J545,'Router Tracking'!$A$3:$H$1000, 3, FALSE), "")</f>
        <v/>
      </c>
      <c r="N545" s="58" t="str">
        <f>IFERROR(VLOOKUP($J545,'Router Tracking'!$A$3:$H$1000, 6, FALSE), "")</f>
        <v/>
      </c>
      <c r="Q545" s="13"/>
    </row>
    <row r="546" spans="1:17">
      <c r="A546" s="38" t="str">
        <f t="shared" si="8"/>
        <v/>
      </c>
      <c r="C546" s="1" t="str">
        <f>IFERROR(VLOOKUP($B546,'Fridge Collection'!B544:L1541, 10, FALSE), "")</f>
        <v/>
      </c>
      <c r="D546" s="1" t="str">
        <f>IFERROR(VLOOKUP($B546,' Fridge Tracking'!$A$3:$J$999, 2, FALSE), "")</f>
        <v/>
      </c>
      <c r="E546" s="1" t="str">
        <f>IFERROR(VLOOKUP($B546,' Fridge Tracking'!$A$3:$J$999, 3, FALSE), "")</f>
        <v/>
      </c>
      <c r="F546" s="1" t="str">
        <f>IFERROR(VLOOKUP($B546,' Fridge Tracking'!$A$3:$J$999, 4, FALSE), "")</f>
        <v/>
      </c>
      <c r="G546" s="1" t="str">
        <f>IFERROR(VLOOKUP($B546,' Fridge Tracking'!$A$3:$J$999, 5, FALSE), "")</f>
        <v/>
      </c>
      <c r="H546" s="13" t="str">
        <f>IFERROR(VLOOKUP($B546,' Fridge Tracking'!$A$3:$J$999, 8, FALSE), "")</f>
        <v/>
      </c>
      <c r="I546" s="56" t="str">
        <f t="shared" si="9"/>
        <v/>
      </c>
      <c r="J546" s="59"/>
      <c r="K546" s="57" t="str">
        <f>IFERROR(VLOOKUP($J546,'Router Collection'!B544:M1541, 10, FALSE), "")</f>
        <v/>
      </c>
      <c r="L546" s="57" t="str">
        <f>IFERROR(VLOOKUP($J546,'Router Tracking'!$A$3:$H$1000, 2, FALSE), "")</f>
        <v/>
      </c>
      <c r="M546" s="57" t="str">
        <f>IFERROR(VLOOKUP($J546,'Router Tracking'!$A$3:$H$1000, 3, FALSE), "")</f>
        <v/>
      </c>
      <c r="N546" s="58" t="str">
        <f>IFERROR(VLOOKUP($J546,'Router Tracking'!$A$3:$H$1000, 6, FALSE), "")</f>
        <v/>
      </c>
      <c r="Q546" s="13"/>
    </row>
    <row r="547" spans="1:17">
      <c r="A547" s="38" t="str">
        <f t="shared" si="8"/>
        <v/>
      </c>
      <c r="C547" s="1" t="str">
        <f>IFERROR(VLOOKUP($B547,'Fridge Collection'!B545:L1542, 10, FALSE), "")</f>
        <v/>
      </c>
      <c r="D547" s="1" t="str">
        <f>IFERROR(VLOOKUP($B547,' Fridge Tracking'!$A$3:$J$999, 2, FALSE), "")</f>
        <v/>
      </c>
      <c r="E547" s="1" t="str">
        <f>IFERROR(VLOOKUP($B547,' Fridge Tracking'!$A$3:$J$999, 3, FALSE), "")</f>
        <v/>
      </c>
      <c r="F547" s="1" t="str">
        <f>IFERROR(VLOOKUP($B547,' Fridge Tracking'!$A$3:$J$999, 4, FALSE), "")</f>
        <v/>
      </c>
      <c r="G547" s="1" t="str">
        <f>IFERROR(VLOOKUP($B547,' Fridge Tracking'!$A$3:$J$999, 5, FALSE), "")</f>
        <v/>
      </c>
      <c r="H547" s="13" t="str">
        <f>IFERROR(VLOOKUP($B547,' Fridge Tracking'!$A$3:$J$999, 8, FALSE), "")</f>
        <v/>
      </c>
      <c r="I547" s="56" t="str">
        <f t="shared" si="9"/>
        <v/>
      </c>
      <c r="J547" s="59"/>
      <c r="K547" s="57" t="str">
        <f>IFERROR(VLOOKUP($J547,'Router Collection'!B545:M1542, 10, FALSE), "")</f>
        <v/>
      </c>
      <c r="L547" s="57" t="str">
        <f>IFERROR(VLOOKUP($J547,'Router Tracking'!$A$3:$H$1000, 2, FALSE), "")</f>
        <v/>
      </c>
      <c r="M547" s="57" t="str">
        <f>IFERROR(VLOOKUP($J547,'Router Tracking'!$A$3:$H$1000, 3, FALSE), "")</f>
        <v/>
      </c>
      <c r="N547" s="58" t="str">
        <f>IFERROR(VLOOKUP($J547,'Router Tracking'!$A$3:$H$1000, 6, FALSE), "")</f>
        <v/>
      </c>
      <c r="Q547" s="13"/>
    </row>
    <row r="548" spans="1:17">
      <c r="A548" s="38" t="str">
        <f t="shared" si="8"/>
        <v/>
      </c>
      <c r="C548" s="1" t="str">
        <f>IFERROR(VLOOKUP($B548,'Fridge Collection'!B546:L1543, 10, FALSE), "")</f>
        <v/>
      </c>
      <c r="D548" s="1" t="str">
        <f>IFERROR(VLOOKUP($B548,' Fridge Tracking'!$A$3:$J$999, 2, FALSE), "")</f>
        <v/>
      </c>
      <c r="E548" s="1" t="str">
        <f>IFERROR(VLOOKUP($B548,' Fridge Tracking'!$A$3:$J$999, 3, FALSE), "")</f>
        <v/>
      </c>
      <c r="F548" s="1" t="str">
        <f>IFERROR(VLOOKUP($B548,' Fridge Tracking'!$A$3:$J$999, 4, FALSE), "")</f>
        <v/>
      </c>
      <c r="G548" s="1" t="str">
        <f>IFERROR(VLOOKUP($B548,' Fridge Tracking'!$A$3:$J$999, 5, FALSE), "")</f>
        <v/>
      </c>
      <c r="H548" s="13" t="str">
        <f>IFERROR(VLOOKUP($B548,' Fridge Tracking'!$A$3:$J$999, 8, FALSE), "")</f>
        <v/>
      </c>
      <c r="I548" s="56" t="str">
        <f t="shared" si="9"/>
        <v/>
      </c>
      <c r="J548" s="59"/>
      <c r="K548" s="57" t="str">
        <f>IFERROR(VLOOKUP($J548,'Router Collection'!B546:M1543, 10, FALSE), "")</f>
        <v/>
      </c>
      <c r="L548" s="57" t="str">
        <f>IFERROR(VLOOKUP($J548,'Router Tracking'!$A$3:$H$1000, 2, FALSE), "")</f>
        <v/>
      </c>
      <c r="M548" s="57" t="str">
        <f>IFERROR(VLOOKUP($J548,'Router Tracking'!$A$3:$H$1000, 3, FALSE), "")</f>
        <v/>
      </c>
      <c r="N548" s="58" t="str">
        <f>IFERROR(VLOOKUP($J548,'Router Tracking'!$A$3:$H$1000, 6, FALSE), "")</f>
        <v/>
      </c>
      <c r="Q548" s="13"/>
    </row>
    <row r="549" spans="1:17">
      <c r="A549" s="38" t="str">
        <f t="shared" si="8"/>
        <v/>
      </c>
      <c r="C549" s="1" t="str">
        <f>IFERROR(VLOOKUP($B549,'Fridge Collection'!B547:L1544, 10, FALSE), "")</f>
        <v/>
      </c>
      <c r="D549" s="1" t="str">
        <f>IFERROR(VLOOKUP($B549,' Fridge Tracking'!$A$3:$J$999, 2, FALSE), "")</f>
        <v/>
      </c>
      <c r="E549" s="1" t="str">
        <f>IFERROR(VLOOKUP($B549,' Fridge Tracking'!$A$3:$J$999, 3, FALSE), "")</f>
        <v/>
      </c>
      <c r="F549" s="1" t="str">
        <f>IFERROR(VLOOKUP($B549,' Fridge Tracking'!$A$3:$J$999, 4, FALSE), "")</f>
        <v/>
      </c>
      <c r="G549" s="1" t="str">
        <f>IFERROR(VLOOKUP($B549,' Fridge Tracking'!$A$3:$J$999, 5, FALSE), "")</f>
        <v/>
      </c>
      <c r="H549" s="13" t="str">
        <f>IFERROR(VLOOKUP($B549,' Fridge Tracking'!$A$3:$J$999, 8, FALSE), "")</f>
        <v/>
      </c>
      <c r="I549" s="56" t="str">
        <f t="shared" si="9"/>
        <v/>
      </c>
      <c r="J549" s="59"/>
      <c r="K549" s="57" t="str">
        <f>IFERROR(VLOOKUP($J549,'Router Collection'!B547:M1544, 10, FALSE), "")</f>
        <v/>
      </c>
      <c r="L549" s="57" t="str">
        <f>IFERROR(VLOOKUP($J549,'Router Tracking'!$A$3:$H$1000, 2, FALSE), "")</f>
        <v/>
      </c>
      <c r="M549" s="57" t="str">
        <f>IFERROR(VLOOKUP($J549,'Router Tracking'!$A$3:$H$1000, 3, FALSE), "")</f>
        <v/>
      </c>
      <c r="N549" s="58" t="str">
        <f>IFERROR(VLOOKUP($J549,'Router Tracking'!$A$3:$H$1000, 6, FALSE), "")</f>
        <v/>
      </c>
      <c r="Q549" s="13"/>
    </row>
    <row r="550" spans="1:17">
      <c r="A550" s="38" t="str">
        <f t="shared" si="8"/>
        <v/>
      </c>
      <c r="C550" s="1" t="str">
        <f>IFERROR(VLOOKUP($B550,'Fridge Collection'!B548:L1545, 10, FALSE), "")</f>
        <v/>
      </c>
      <c r="D550" s="1" t="str">
        <f>IFERROR(VLOOKUP($B550,' Fridge Tracking'!$A$3:$J$999, 2, FALSE), "")</f>
        <v/>
      </c>
      <c r="E550" s="1" t="str">
        <f>IFERROR(VLOOKUP($B550,' Fridge Tracking'!$A$3:$J$999, 3, FALSE), "")</f>
        <v/>
      </c>
      <c r="F550" s="1" t="str">
        <f>IFERROR(VLOOKUP($B550,' Fridge Tracking'!$A$3:$J$999, 4, FALSE), "")</f>
        <v/>
      </c>
      <c r="G550" s="1" t="str">
        <f>IFERROR(VLOOKUP($B550,' Fridge Tracking'!$A$3:$J$999, 5, FALSE), "")</f>
        <v/>
      </c>
      <c r="H550" s="13" t="str">
        <f>IFERROR(VLOOKUP($B550,' Fridge Tracking'!$A$3:$J$999, 8, FALSE), "")</f>
        <v/>
      </c>
      <c r="I550" s="56" t="str">
        <f t="shared" si="9"/>
        <v/>
      </c>
      <c r="J550" s="59"/>
      <c r="K550" s="57" t="str">
        <f>IFERROR(VLOOKUP($J550,'Router Collection'!B548:M1545, 10, FALSE), "")</f>
        <v/>
      </c>
      <c r="L550" s="57" t="str">
        <f>IFERROR(VLOOKUP($J550,'Router Tracking'!$A$3:$H$1000, 2, FALSE), "")</f>
        <v/>
      </c>
      <c r="M550" s="57" t="str">
        <f>IFERROR(VLOOKUP($J550,'Router Tracking'!$A$3:$H$1000, 3, FALSE), "")</f>
        <v/>
      </c>
      <c r="N550" s="58" t="str">
        <f>IFERROR(VLOOKUP($J550,'Router Tracking'!$A$3:$H$1000, 6, FALSE), "")</f>
        <v/>
      </c>
      <c r="Q550" s="13"/>
    </row>
    <row r="551" spans="1:17">
      <c r="A551" s="38" t="str">
        <f t="shared" si="8"/>
        <v/>
      </c>
      <c r="C551" s="1" t="str">
        <f>IFERROR(VLOOKUP($B551,'Fridge Collection'!B549:L1546, 10, FALSE), "")</f>
        <v/>
      </c>
      <c r="D551" s="1" t="str">
        <f>IFERROR(VLOOKUP($B551,' Fridge Tracking'!$A$3:$J$999, 2, FALSE), "")</f>
        <v/>
      </c>
      <c r="E551" s="1" t="str">
        <f>IFERROR(VLOOKUP($B551,' Fridge Tracking'!$A$3:$J$999, 3, FALSE), "")</f>
        <v/>
      </c>
      <c r="F551" s="1" t="str">
        <f>IFERROR(VLOOKUP($B551,' Fridge Tracking'!$A$3:$J$999, 4, FALSE), "")</f>
        <v/>
      </c>
      <c r="G551" s="1" t="str">
        <f>IFERROR(VLOOKUP($B551,' Fridge Tracking'!$A$3:$J$999, 5, FALSE), "")</f>
        <v/>
      </c>
      <c r="H551" s="13" t="str">
        <f>IFERROR(VLOOKUP($B551,' Fridge Tracking'!$A$3:$J$999, 8, FALSE), "")</f>
        <v/>
      </c>
      <c r="I551" s="56" t="str">
        <f t="shared" si="9"/>
        <v/>
      </c>
      <c r="J551" s="59"/>
      <c r="K551" s="57" t="str">
        <f>IFERROR(VLOOKUP($J551,'Router Collection'!B549:M1546, 10, FALSE), "")</f>
        <v/>
      </c>
      <c r="L551" s="57" t="str">
        <f>IFERROR(VLOOKUP($J551,'Router Tracking'!$A$3:$H$1000, 2, FALSE), "")</f>
        <v/>
      </c>
      <c r="M551" s="57" t="str">
        <f>IFERROR(VLOOKUP($J551,'Router Tracking'!$A$3:$H$1000, 3, FALSE), "")</f>
        <v/>
      </c>
      <c r="N551" s="58" t="str">
        <f>IFERROR(VLOOKUP($J551,'Router Tracking'!$A$3:$H$1000, 6, FALSE), "")</f>
        <v/>
      </c>
      <c r="Q551" s="13"/>
    </row>
    <row r="552" spans="1:17">
      <c r="A552" s="38" t="str">
        <f t="shared" si="8"/>
        <v/>
      </c>
      <c r="C552" s="1" t="str">
        <f>IFERROR(VLOOKUP($B552,'Fridge Collection'!B550:L1547, 10, FALSE), "")</f>
        <v/>
      </c>
      <c r="D552" s="1" t="str">
        <f>IFERROR(VLOOKUP($B552,' Fridge Tracking'!$A$3:$J$999, 2, FALSE), "")</f>
        <v/>
      </c>
      <c r="E552" s="1" t="str">
        <f>IFERROR(VLOOKUP($B552,' Fridge Tracking'!$A$3:$J$999, 3, FALSE), "")</f>
        <v/>
      </c>
      <c r="F552" s="1" t="str">
        <f>IFERROR(VLOOKUP($B552,' Fridge Tracking'!$A$3:$J$999, 4, FALSE), "")</f>
        <v/>
      </c>
      <c r="G552" s="1" t="str">
        <f>IFERROR(VLOOKUP($B552,' Fridge Tracking'!$A$3:$J$999, 5, FALSE), "")</f>
        <v/>
      </c>
      <c r="H552" s="13" t="str">
        <f>IFERROR(VLOOKUP($B552,' Fridge Tracking'!$A$3:$J$999, 8, FALSE), "")</f>
        <v/>
      </c>
      <c r="I552" s="56" t="str">
        <f t="shared" si="9"/>
        <v/>
      </c>
      <c r="J552" s="59"/>
      <c r="K552" s="57" t="str">
        <f>IFERROR(VLOOKUP($J552,'Router Collection'!B550:M1547, 10, FALSE), "")</f>
        <v/>
      </c>
      <c r="L552" s="57" t="str">
        <f>IFERROR(VLOOKUP($J552,'Router Tracking'!$A$3:$H$1000, 2, FALSE), "")</f>
        <v/>
      </c>
      <c r="M552" s="57" t="str">
        <f>IFERROR(VLOOKUP($J552,'Router Tracking'!$A$3:$H$1000, 3, FALSE), "")</f>
        <v/>
      </c>
      <c r="N552" s="58" t="str">
        <f>IFERROR(VLOOKUP($J552,'Router Tracking'!$A$3:$H$1000, 6, FALSE), "")</f>
        <v/>
      </c>
      <c r="Q552" s="13"/>
    </row>
    <row r="553" spans="1:17">
      <c r="A553" s="38" t="str">
        <f t="shared" si="8"/>
        <v/>
      </c>
      <c r="C553" s="1" t="str">
        <f>IFERROR(VLOOKUP($B553,'Fridge Collection'!B551:L1548, 10, FALSE), "")</f>
        <v/>
      </c>
      <c r="D553" s="1" t="str">
        <f>IFERROR(VLOOKUP($B553,' Fridge Tracking'!$A$3:$J$999, 2, FALSE), "")</f>
        <v/>
      </c>
      <c r="E553" s="1" t="str">
        <f>IFERROR(VLOOKUP($B553,' Fridge Tracking'!$A$3:$J$999, 3, FALSE), "")</f>
        <v/>
      </c>
      <c r="F553" s="1" t="str">
        <f>IFERROR(VLOOKUP($B553,' Fridge Tracking'!$A$3:$J$999, 4, FALSE), "")</f>
        <v/>
      </c>
      <c r="G553" s="1" t="str">
        <f>IFERROR(VLOOKUP($B553,' Fridge Tracking'!$A$3:$J$999, 5, FALSE), "")</f>
        <v/>
      </c>
      <c r="H553" s="13" t="str">
        <f>IFERROR(VLOOKUP($B553,' Fridge Tracking'!$A$3:$J$999, 8, FALSE), "")</f>
        <v/>
      </c>
      <c r="I553" s="56" t="str">
        <f t="shared" si="9"/>
        <v/>
      </c>
      <c r="J553" s="59"/>
      <c r="K553" s="57" t="str">
        <f>IFERROR(VLOOKUP($J553,'Router Collection'!B551:M1548, 10, FALSE), "")</f>
        <v/>
      </c>
      <c r="L553" s="57" t="str">
        <f>IFERROR(VLOOKUP($J553,'Router Tracking'!$A$3:$H$1000, 2, FALSE), "")</f>
        <v/>
      </c>
      <c r="M553" s="57" t="str">
        <f>IFERROR(VLOOKUP($J553,'Router Tracking'!$A$3:$H$1000, 3, FALSE), "")</f>
        <v/>
      </c>
      <c r="N553" s="58" t="str">
        <f>IFERROR(VLOOKUP($J553,'Router Tracking'!$A$3:$H$1000, 6, FALSE), "")</f>
        <v/>
      </c>
      <c r="Q553" s="13"/>
    </row>
    <row r="554" spans="1:17">
      <c r="A554" s="38" t="str">
        <f t="shared" si="8"/>
        <v/>
      </c>
      <c r="C554" s="1" t="str">
        <f>IFERROR(VLOOKUP($B554,'Fridge Collection'!B552:L1549, 10, FALSE), "")</f>
        <v/>
      </c>
      <c r="D554" s="1" t="str">
        <f>IFERROR(VLOOKUP($B554,' Fridge Tracking'!$A$3:$J$999, 2, FALSE), "")</f>
        <v/>
      </c>
      <c r="E554" s="1" t="str">
        <f>IFERROR(VLOOKUP($B554,' Fridge Tracking'!$A$3:$J$999, 3, FALSE), "")</f>
        <v/>
      </c>
      <c r="F554" s="1" t="str">
        <f>IFERROR(VLOOKUP($B554,' Fridge Tracking'!$A$3:$J$999, 4, FALSE), "")</f>
        <v/>
      </c>
      <c r="G554" s="1" t="str">
        <f>IFERROR(VLOOKUP($B554,' Fridge Tracking'!$A$3:$J$999, 5, FALSE), "")</f>
        <v/>
      </c>
      <c r="H554" s="13" t="str">
        <f>IFERROR(VLOOKUP($B554,' Fridge Tracking'!$A$3:$J$999, 8, FALSE), "")</f>
        <v/>
      </c>
      <c r="I554" s="56" t="str">
        <f t="shared" si="9"/>
        <v/>
      </c>
      <c r="J554" s="59"/>
      <c r="K554" s="57" t="str">
        <f>IFERROR(VLOOKUP($J554,'Router Collection'!B552:M1549, 10, FALSE), "")</f>
        <v/>
      </c>
      <c r="L554" s="57" t="str">
        <f>IFERROR(VLOOKUP($J554,'Router Tracking'!$A$3:$H$1000, 2, FALSE), "")</f>
        <v/>
      </c>
      <c r="M554" s="57" t="str">
        <f>IFERROR(VLOOKUP($J554,'Router Tracking'!$A$3:$H$1000, 3, FALSE), "")</f>
        <v/>
      </c>
      <c r="N554" s="58" t="str">
        <f>IFERROR(VLOOKUP($J554,'Router Tracking'!$A$3:$H$1000, 6, FALSE), "")</f>
        <v/>
      </c>
      <c r="Q554" s="13"/>
    </row>
    <row r="555" spans="1:17">
      <c r="A555" s="38" t="str">
        <f t="shared" si="8"/>
        <v/>
      </c>
      <c r="C555" s="1" t="str">
        <f>IFERROR(VLOOKUP($B555,'Fridge Collection'!B553:L1550, 10, FALSE), "")</f>
        <v/>
      </c>
      <c r="D555" s="1" t="str">
        <f>IFERROR(VLOOKUP($B555,' Fridge Tracking'!$A$3:$J$999, 2, FALSE), "")</f>
        <v/>
      </c>
      <c r="E555" s="1" t="str">
        <f>IFERROR(VLOOKUP($B555,' Fridge Tracking'!$A$3:$J$999, 3, FALSE), "")</f>
        <v/>
      </c>
      <c r="F555" s="1" t="str">
        <f>IFERROR(VLOOKUP($B555,' Fridge Tracking'!$A$3:$J$999, 4, FALSE), "")</f>
        <v/>
      </c>
      <c r="G555" s="1" t="str">
        <f>IFERROR(VLOOKUP($B555,' Fridge Tracking'!$A$3:$J$999, 5, FALSE), "")</f>
        <v/>
      </c>
      <c r="H555" s="13" t="str">
        <f>IFERROR(VLOOKUP($B555,' Fridge Tracking'!$A$3:$J$999, 8, FALSE), "")</f>
        <v/>
      </c>
      <c r="I555" s="56" t="str">
        <f t="shared" si="9"/>
        <v/>
      </c>
      <c r="J555" s="59"/>
      <c r="K555" s="57" t="str">
        <f>IFERROR(VLOOKUP($J555,'Router Collection'!B553:M1550, 10, FALSE), "")</f>
        <v/>
      </c>
      <c r="L555" s="57" t="str">
        <f>IFERROR(VLOOKUP($J555,'Router Tracking'!$A$3:$H$1000, 2, FALSE), "")</f>
        <v/>
      </c>
      <c r="M555" s="57" t="str">
        <f>IFERROR(VLOOKUP($J555,'Router Tracking'!$A$3:$H$1000, 3, FALSE), "")</f>
        <v/>
      </c>
      <c r="N555" s="58" t="str">
        <f>IFERROR(VLOOKUP($J555,'Router Tracking'!$A$3:$H$1000, 6, FALSE), "")</f>
        <v/>
      </c>
      <c r="Q555" s="13"/>
    </row>
    <row r="556" spans="1:17">
      <c r="A556" s="38" t="str">
        <f t="shared" si="8"/>
        <v/>
      </c>
      <c r="C556" s="1" t="str">
        <f>IFERROR(VLOOKUP($B556,'Fridge Collection'!B554:L1551, 10, FALSE), "")</f>
        <v/>
      </c>
      <c r="D556" s="1" t="str">
        <f>IFERROR(VLOOKUP($B556,' Fridge Tracking'!$A$3:$J$999, 2, FALSE), "")</f>
        <v/>
      </c>
      <c r="E556" s="1" t="str">
        <f>IFERROR(VLOOKUP($B556,' Fridge Tracking'!$A$3:$J$999, 3, FALSE), "")</f>
        <v/>
      </c>
      <c r="F556" s="1" t="str">
        <f>IFERROR(VLOOKUP($B556,' Fridge Tracking'!$A$3:$J$999, 4, FALSE), "")</f>
        <v/>
      </c>
      <c r="G556" s="1" t="str">
        <f>IFERROR(VLOOKUP($B556,' Fridge Tracking'!$A$3:$J$999, 5, FALSE), "")</f>
        <v/>
      </c>
      <c r="H556" s="13" t="str">
        <f>IFERROR(VLOOKUP($B556,' Fridge Tracking'!$A$3:$J$999, 8, FALSE), "")</f>
        <v/>
      </c>
      <c r="I556" s="56" t="str">
        <f t="shared" si="9"/>
        <v/>
      </c>
      <c r="J556" s="59"/>
      <c r="K556" s="57" t="str">
        <f>IFERROR(VLOOKUP($J556,'Router Collection'!B554:M1551, 10, FALSE), "")</f>
        <v/>
      </c>
      <c r="L556" s="57" t="str">
        <f>IFERROR(VLOOKUP($J556,'Router Tracking'!$A$3:$H$1000, 2, FALSE), "")</f>
        <v/>
      </c>
      <c r="M556" s="57" t="str">
        <f>IFERROR(VLOOKUP($J556,'Router Tracking'!$A$3:$H$1000, 3, FALSE), "")</f>
        <v/>
      </c>
      <c r="N556" s="58" t="str">
        <f>IFERROR(VLOOKUP($J556,'Router Tracking'!$A$3:$H$1000, 6, FALSE), "")</f>
        <v/>
      </c>
      <c r="Q556" s="13"/>
    </row>
    <row r="557" spans="1:17">
      <c r="A557" s="38" t="str">
        <f t="shared" si="8"/>
        <v/>
      </c>
      <c r="C557" s="1" t="str">
        <f>IFERROR(VLOOKUP($B557,'Fridge Collection'!B555:L1552, 10, FALSE), "")</f>
        <v/>
      </c>
      <c r="D557" s="1" t="str">
        <f>IFERROR(VLOOKUP($B557,' Fridge Tracking'!$A$3:$J$999, 2, FALSE), "")</f>
        <v/>
      </c>
      <c r="E557" s="1" t="str">
        <f>IFERROR(VLOOKUP($B557,' Fridge Tracking'!$A$3:$J$999, 3, FALSE), "")</f>
        <v/>
      </c>
      <c r="F557" s="1" t="str">
        <f>IFERROR(VLOOKUP($B557,' Fridge Tracking'!$A$3:$J$999, 4, FALSE), "")</f>
        <v/>
      </c>
      <c r="G557" s="1" t="str">
        <f>IFERROR(VLOOKUP($B557,' Fridge Tracking'!$A$3:$J$999, 5, FALSE), "")</f>
        <v/>
      </c>
      <c r="H557" s="13" t="str">
        <f>IFERROR(VLOOKUP($B557,' Fridge Tracking'!$A$3:$J$999, 8, FALSE), "")</f>
        <v/>
      </c>
      <c r="I557" s="56" t="str">
        <f t="shared" si="9"/>
        <v/>
      </c>
      <c r="J557" s="59"/>
      <c r="K557" s="57" t="str">
        <f>IFERROR(VLOOKUP($J557,'Router Collection'!B555:M1552, 10, FALSE), "")</f>
        <v/>
      </c>
      <c r="L557" s="57" t="str">
        <f>IFERROR(VLOOKUP($J557,'Router Tracking'!$A$3:$H$1000, 2, FALSE), "")</f>
        <v/>
      </c>
      <c r="M557" s="57" t="str">
        <f>IFERROR(VLOOKUP($J557,'Router Tracking'!$A$3:$H$1000, 3, FALSE), "")</f>
        <v/>
      </c>
      <c r="N557" s="58" t="str">
        <f>IFERROR(VLOOKUP($J557,'Router Tracking'!$A$3:$H$1000, 6, FALSE), "")</f>
        <v/>
      </c>
      <c r="Q557" s="13"/>
    </row>
    <row r="558" spans="1:17">
      <c r="A558" s="38" t="str">
        <f t="shared" si="8"/>
        <v/>
      </c>
      <c r="C558" s="1" t="str">
        <f>IFERROR(VLOOKUP($B558,'Fridge Collection'!B556:L1553, 10, FALSE), "")</f>
        <v/>
      </c>
      <c r="D558" s="1" t="str">
        <f>IFERROR(VLOOKUP($B558,' Fridge Tracking'!$A$3:$J$999, 2, FALSE), "")</f>
        <v/>
      </c>
      <c r="E558" s="1" t="str">
        <f>IFERROR(VLOOKUP($B558,' Fridge Tracking'!$A$3:$J$999, 3, FALSE), "")</f>
        <v/>
      </c>
      <c r="F558" s="1" t="str">
        <f>IFERROR(VLOOKUP($B558,' Fridge Tracking'!$A$3:$J$999, 4, FALSE), "")</f>
        <v/>
      </c>
      <c r="G558" s="1" t="str">
        <f>IFERROR(VLOOKUP($B558,' Fridge Tracking'!$A$3:$J$999, 5, FALSE), "")</f>
        <v/>
      </c>
      <c r="H558" s="13" t="str">
        <f>IFERROR(VLOOKUP($B558,' Fridge Tracking'!$A$3:$J$999, 8, FALSE), "")</f>
        <v/>
      </c>
      <c r="I558" s="56" t="str">
        <f t="shared" si="9"/>
        <v/>
      </c>
      <c r="J558" s="59"/>
      <c r="K558" s="57" t="str">
        <f>IFERROR(VLOOKUP($J558,'Router Collection'!B556:M1553, 10, FALSE), "")</f>
        <v/>
      </c>
      <c r="L558" s="57" t="str">
        <f>IFERROR(VLOOKUP($J558,'Router Tracking'!$A$3:$H$1000, 2, FALSE), "")</f>
        <v/>
      </c>
      <c r="M558" s="57" t="str">
        <f>IFERROR(VLOOKUP($J558,'Router Tracking'!$A$3:$H$1000, 3, FALSE), "")</f>
        <v/>
      </c>
      <c r="N558" s="58" t="str">
        <f>IFERROR(VLOOKUP($J558,'Router Tracking'!$A$3:$H$1000, 6, FALSE), "")</f>
        <v/>
      </c>
      <c r="Q558" s="13"/>
    </row>
    <row r="559" spans="1:17">
      <c r="A559" s="38" t="str">
        <f t="shared" si="8"/>
        <v/>
      </c>
      <c r="C559" s="1" t="str">
        <f>IFERROR(VLOOKUP($B559,'Fridge Collection'!B557:L1554, 10, FALSE), "")</f>
        <v/>
      </c>
      <c r="D559" s="1" t="str">
        <f>IFERROR(VLOOKUP($B559,' Fridge Tracking'!$A$3:$J$999, 2, FALSE), "")</f>
        <v/>
      </c>
      <c r="E559" s="1" t="str">
        <f>IFERROR(VLOOKUP($B559,' Fridge Tracking'!$A$3:$J$999, 3, FALSE), "")</f>
        <v/>
      </c>
      <c r="F559" s="1" t="str">
        <f>IFERROR(VLOOKUP($B559,' Fridge Tracking'!$A$3:$J$999, 4, FALSE), "")</f>
        <v/>
      </c>
      <c r="G559" s="1" t="str">
        <f>IFERROR(VLOOKUP($B559,' Fridge Tracking'!$A$3:$J$999, 5, FALSE), "")</f>
        <v/>
      </c>
      <c r="H559" s="13" t="str">
        <f>IFERROR(VLOOKUP($B559,' Fridge Tracking'!$A$3:$J$999, 8, FALSE), "")</f>
        <v/>
      </c>
      <c r="I559" s="56" t="str">
        <f t="shared" si="9"/>
        <v/>
      </c>
      <c r="J559" s="59"/>
      <c r="K559" s="57" t="str">
        <f>IFERROR(VLOOKUP($J559,'Router Collection'!B557:M1554, 10, FALSE), "")</f>
        <v/>
      </c>
      <c r="L559" s="57" t="str">
        <f>IFERROR(VLOOKUP($J559,'Router Tracking'!$A$3:$H$1000, 2, FALSE), "")</f>
        <v/>
      </c>
      <c r="M559" s="57" t="str">
        <f>IFERROR(VLOOKUP($J559,'Router Tracking'!$A$3:$H$1000, 3, FALSE), "")</f>
        <v/>
      </c>
      <c r="N559" s="58" t="str">
        <f>IFERROR(VLOOKUP($J559,'Router Tracking'!$A$3:$H$1000, 6, FALSE), "")</f>
        <v/>
      </c>
      <c r="Q559" s="13"/>
    </row>
    <row r="560" spans="1:17">
      <c r="A560" s="38" t="str">
        <f t="shared" si="8"/>
        <v/>
      </c>
      <c r="C560" s="1" t="str">
        <f>IFERROR(VLOOKUP($B560,'Fridge Collection'!B558:L1555, 10, FALSE), "")</f>
        <v/>
      </c>
      <c r="D560" s="1" t="str">
        <f>IFERROR(VLOOKUP($B560,' Fridge Tracking'!$A$3:$J$999, 2, FALSE), "")</f>
        <v/>
      </c>
      <c r="E560" s="1" t="str">
        <f>IFERROR(VLOOKUP($B560,' Fridge Tracking'!$A$3:$J$999, 3, FALSE), "")</f>
        <v/>
      </c>
      <c r="F560" s="1" t="str">
        <f>IFERROR(VLOOKUP($B560,' Fridge Tracking'!$A$3:$J$999, 4, FALSE), "")</f>
        <v/>
      </c>
      <c r="G560" s="1" t="str">
        <f>IFERROR(VLOOKUP($B560,' Fridge Tracking'!$A$3:$J$999, 5, FALSE), "")</f>
        <v/>
      </c>
      <c r="H560" s="13" t="str">
        <f>IFERROR(VLOOKUP($B560,' Fridge Tracking'!$A$3:$J$999, 8, FALSE), "")</f>
        <v/>
      </c>
      <c r="I560" s="56" t="str">
        <f t="shared" si="9"/>
        <v/>
      </c>
      <c r="J560" s="59"/>
      <c r="K560" s="57" t="str">
        <f>IFERROR(VLOOKUP($J560,'Router Collection'!B558:M1555, 10, FALSE), "")</f>
        <v/>
      </c>
      <c r="L560" s="57" t="str">
        <f>IFERROR(VLOOKUP($J560,'Router Tracking'!$A$3:$H$1000, 2, FALSE), "")</f>
        <v/>
      </c>
      <c r="M560" s="57" t="str">
        <f>IFERROR(VLOOKUP($J560,'Router Tracking'!$A$3:$H$1000, 3, FALSE), "")</f>
        <v/>
      </c>
      <c r="N560" s="58" t="str">
        <f>IFERROR(VLOOKUP($J560,'Router Tracking'!$A$3:$H$1000, 6, FALSE), "")</f>
        <v/>
      </c>
      <c r="Q560" s="13"/>
    </row>
    <row r="561" spans="1:17">
      <c r="A561" s="38" t="str">
        <f t="shared" si="8"/>
        <v/>
      </c>
      <c r="C561" s="1" t="str">
        <f>IFERROR(VLOOKUP($B561,'Fridge Collection'!B559:L1556, 10, FALSE), "")</f>
        <v/>
      </c>
      <c r="D561" s="1" t="str">
        <f>IFERROR(VLOOKUP($B561,' Fridge Tracking'!$A$3:$J$999, 2, FALSE), "")</f>
        <v/>
      </c>
      <c r="E561" s="1" t="str">
        <f>IFERROR(VLOOKUP($B561,' Fridge Tracking'!$A$3:$J$999, 3, FALSE), "")</f>
        <v/>
      </c>
      <c r="F561" s="1" t="str">
        <f>IFERROR(VLOOKUP($B561,' Fridge Tracking'!$A$3:$J$999, 4, FALSE), "")</f>
        <v/>
      </c>
      <c r="G561" s="1" t="str">
        <f>IFERROR(VLOOKUP($B561,' Fridge Tracking'!$A$3:$J$999, 5, FALSE), "")</f>
        <v/>
      </c>
      <c r="H561" s="13" t="str">
        <f>IFERROR(VLOOKUP($B561,' Fridge Tracking'!$A$3:$J$999, 8, FALSE), "")</f>
        <v/>
      </c>
      <c r="I561" s="56" t="str">
        <f t="shared" si="9"/>
        <v/>
      </c>
      <c r="J561" s="59"/>
      <c r="K561" s="57" t="str">
        <f>IFERROR(VLOOKUP($J561,'Router Collection'!B559:M1556, 10, FALSE), "")</f>
        <v/>
      </c>
      <c r="L561" s="57" t="str">
        <f>IFERROR(VLOOKUP($J561,'Router Tracking'!$A$3:$H$1000, 2, FALSE), "")</f>
        <v/>
      </c>
      <c r="M561" s="57" t="str">
        <f>IFERROR(VLOOKUP($J561,'Router Tracking'!$A$3:$H$1000, 3, FALSE), "")</f>
        <v/>
      </c>
      <c r="N561" s="58" t="str">
        <f>IFERROR(VLOOKUP($J561,'Router Tracking'!$A$3:$H$1000, 6, FALSE), "")</f>
        <v/>
      </c>
      <c r="Q561" s="13"/>
    </row>
    <row r="562" spans="1:17">
      <c r="A562" s="38" t="str">
        <f t="shared" si="8"/>
        <v/>
      </c>
      <c r="C562" s="1" t="str">
        <f>IFERROR(VLOOKUP($B562,'Fridge Collection'!B560:L1557, 10, FALSE), "")</f>
        <v/>
      </c>
      <c r="D562" s="1" t="str">
        <f>IFERROR(VLOOKUP($B562,' Fridge Tracking'!$A$3:$J$999, 2, FALSE), "")</f>
        <v/>
      </c>
      <c r="E562" s="1" t="str">
        <f>IFERROR(VLOOKUP($B562,' Fridge Tracking'!$A$3:$J$999, 3, FALSE), "")</f>
        <v/>
      </c>
      <c r="F562" s="1" t="str">
        <f>IFERROR(VLOOKUP($B562,' Fridge Tracking'!$A$3:$J$999, 4, FALSE), "")</f>
        <v/>
      </c>
      <c r="G562" s="1" t="str">
        <f>IFERROR(VLOOKUP($B562,' Fridge Tracking'!$A$3:$J$999, 5, FALSE), "")</f>
        <v/>
      </c>
      <c r="H562" s="13" t="str">
        <f>IFERROR(VLOOKUP($B562,' Fridge Tracking'!$A$3:$J$999, 8, FALSE), "")</f>
        <v/>
      </c>
      <c r="I562" s="56" t="str">
        <f t="shared" si="9"/>
        <v/>
      </c>
      <c r="J562" s="59"/>
      <c r="K562" s="57" t="str">
        <f>IFERROR(VLOOKUP($J562,'Router Collection'!B560:M1557, 10, FALSE), "")</f>
        <v/>
      </c>
      <c r="L562" s="57" t="str">
        <f>IFERROR(VLOOKUP($J562,'Router Tracking'!$A$3:$H$1000, 2, FALSE), "")</f>
        <v/>
      </c>
      <c r="M562" s="57" t="str">
        <f>IFERROR(VLOOKUP($J562,'Router Tracking'!$A$3:$H$1000, 3, FALSE), "")</f>
        <v/>
      </c>
      <c r="N562" s="58" t="str">
        <f>IFERROR(VLOOKUP($J562,'Router Tracking'!$A$3:$H$1000, 6, FALSE), "")</f>
        <v/>
      </c>
      <c r="Q562" s="13"/>
    </row>
    <row r="563" spans="1:17">
      <c r="A563" s="38" t="str">
        <f t="shared" si="8"/>
        <v/>
      </c>
      <c r="C563" s="1" t="str">
        <f>IFERROR(VLOOKUP($B563,'Fridge Collection'!B561:L1558, 10, FALSE), "")</f>
        <v/>
      </c>
      <c r="D563" s="1" t="str">
        <f>IFERROR(VLOOKUP($B563,' Fridge Tracking'!$A$3:$J$999, 2, FALSE), "")</f>
        <v/>
      </c>
      <c r="E563" s="1" t="str">
        <f>IFERROR(VLOOKUP($B563,' Fridge Tracking'!$A$3:$J$999, 3, FALSE), "")</f>
        <v/>
      </c>
      <c r="F563" s="1" t="str">
        <f>IFERROR(VLOOKUP($B563,' Fridge Tracking'!$A$3:$J$999, 4, FALSE), "")</f>
        <v/>
      </c>
      <c r="G563" s="1" t="str">
        <f>IFERROR(VLOOKUP($B563,' Fridge Tracking'!$A$3:$J$999, 5, FALSE), "")</f>
        <v/>
      </c>
      <c r="H563" s="13" t="str">
        <f>IFERROR(VLOOKUP($B563,' Fridge Tracking'!$A$3:$J$999, 8, FALSE), "")</f>
        <v/>
      </c>
      <c r="I563" s="56" t="str">
        <f t="shared" si="9"/>
        <v/>
      </c>
      <c r="J563" s="59"/>
      <c r="K563" s="57" t="str">
        <f>IFERROR(VLOOKUP($J563,'Router Collection'!B561:M1558, 10, FALSE), "")</f>
        <v/>
      </c>
      <c r="L563" s="57" t="str">
        <f>IFERROR(VLOOKUP($J563,'Router Tracking'!$A$3:$H$1000, 2, FALSE), "")</f>
        <v/>
      </c>
      <c r="M563" s="57" t="str">
        <f>IFERROR(VLOOKUP($J563,'Router Tracking'!$A$3:$H$1000, 3, FALSE), "")</f>
        <v/>
      </c>
      <c r="N563" s="58" t="str">
        <f>IFERROR(VLOOKUP($J563,'Router Tracking'!$A$3:$H$1000, 6, FALSE), "")</f>
        <v/>
      </c>
      <c r="Q563" s="13"/>
    </row>
    <row r="564" spans="1:17">
      <c r="A564" s="38" t="str">
        <f t="shared" si="8"/>
        <v/>
      </c>
      <c r="C564" s="1" t="str">
        <f>IFERROR(VLOOKUP($B564,'Fridge Collection'!B562:L1559, 10, FALSE), "")</f>
        <v/>
      </c>
      <c r="D564" s="1" t="str">
        <f>IFERROR(VLOOKUP($B564,' Fridge Tracking'!$A$3:$J$999, 2, FALSE), "")</f>
        <v/>
      </c>
      <c r="E564" s="1" t="str">
        <f>IFERROR(VLOOKUP($B564,' Fridge Tracking'!$A$3:$J$999, 3, FALSE), "")</f>
        <v/>
      </c>
      <c r="F564" s="1" t="str">
        <f>IFERROR(VLOOKUP($B564,' Fridge Tracking'!$A$3:$J$999, 4, FALSE), "")</f>
        <v/>
      </c>
      <c r="G564" s="1" t="str">
        <f>IFERROR(VLOOKUP($B564,' Fridge Tracking'!$A$3:$J$999, 5, FALSE), "")</f>
        <v/>
      </c>
      <c r="H564" s="13" t="str">
        <f>IFERROR(VLOOKUP($B564,' Fridge Tracking'!$A$3:$J$999, 8, FALSE), "")</f>
        <v/>
      </c>
      <c r="I564" s="56" t="str">
        <f t="shared" si="9"/>
        <v/>
      </c>
      <c r="J564" s="59"/>
      <c r="K564" s="57" t="str">
        <f>IFERROR(VLOOKUP($J564,'Router Collection'!B562:M1559, 10, FALSE), "")</f>
        <v/>
      </c>
      <c r="L564" s="57" t="str">
        <f>IFERROR(VLOOKUP($J564,'Router Tracking'!$A$3:$H$1000, 2, FALSE), "")</f>
        <v/>
      </c>
      <c r="M564" s="57" t="str">
        <f>IFERROR(VLOOKUP($J564,'Router Tracking'!$A$3:$H$1000, 3, FALSE), "")</f>
        <v/>
      </c>
      <c r="N564" s="58" t="str">
        <f>IFERROR(VLOOKUP($J564,'Router Tracking'!$A$3:$H$1000, 6, FALSE), "")</f>
        <v/>
      </c>
      <c r="Q564" s="13"/>
    </row>
    <row r="565" spans="1:17">
      <c r="A565" s="38" t="str">
        <f t="shared" si="8"/>
        <v/>
      </c>
      <c r="C565" s="1" t="str">
        <f>IFERROR(VLOOKUP($B565,'Fridge Collection'!B563:L1560, 10, FALSE), "")</f>
        <v/>
      </c>
      <c r="D565" s="1" t="str">
        <f>IFERROR(VLOOKUP($B565,' Fridge Tracking'!$A$3:$J$999, 2, FALSE), "")</f>
        <v/>
      </c>
      <c r="E565" s="1" t="str">
        <f>IFERROR(VLOOKUP($B565,' Fridge Tracking'!$A$3:$J$999, 3, FALSE), "")</f>
        <v/>
      </c>
      <c r="F565" s="1" t="str">
        <f>IFERROR(VLOOKUP($B565,' Fridge Tracking'!$A$3:$J$999, 4, FALSE), "")</f>
        <v/>
      </c>
      <c r="G565" s="1" t="str">
        <f>IFERROR(VLOOKUP($B565,' Fridge Tracking'!$A$3:$J$999, 5, FALSE), "")</f>
        <v/>
      </c>
      <c r="H565" s="13" t="str">
        <f>IFERROR(VLOOKUP($B565,' Fridge Tracking'!$A$3:$J$999, 8, FALSE), "")</f>
        <v/>
      </c>
      <c r="I565" s="56" t="str">
        <f t="shared" si="9"/>
        <v/>
      </c>
      <c r="J565" s="59"/>
      <c r="K565" s="57" t="str">
        <f>IFERROR(VLOOKUP($J565,'Router Collection'!B563:M1560, 10, FALSE), "")</f>
        <v/>
      </c>
      <c r="L565" s="57" t="str">
        <f>IFERROR(VLOOKUP($J565,'Router Tracking'!$A$3:$H$1000, 2, FALSE), "")</f>
        <v/>
      </c>
      <c r="M565" s="57" t="str">
        <f>IFERROR(VLOOKUP($J565,'Router Tracking'!$A$3:$H$1000, 3, FALSE), "")</f>
        <v/>
      </c>
      <c r="N565" s="58" t="str">
        <f>IFERROR(VLOOKUP($J565,'Router Tracking'!$A$3:$H$1000, 6, FALSE), "")</f>
        <v/>
      </c>
      <c r="Q565" s="13"/>
    </row>
    <row r="566" spans="1:17">
      <c r="A566" s="38" t="str">
        <f t="shared" si="8"/>
        <v/>
      </c>
      <c r="C566" s="1" t="str">
        <f>IFERROR(VLOOKUP($B566,'Fridge Collection'!B564:L1561, 10, FALSE), "")</f>
        <v/>
      </c>
      <c r="D566" s="1" t="str">
        <f>IFERROR(VLOOKUP($B566,' Fridge Tracking'!$A$3:$J$999, 2, FALSE), "")</f>
        <v/>
      </c>
      <c r="E566" s="1" t="str">
        <f>IFERROR(VLOOKUP($B566,' Fridge Tracking'!$A$3:$J$999, 3, FALSE), "")</f>
        <v/>
      </c>
      <c r="F566" s="1" t="str">
        <f>IFERROR(VLOOKUP($B566,' Fridge Tracking'!$A$3:$J$999, 4, FALSE), "")</f>
        <v/>
      </c>
      <c r="G566" s="1" t="str">
        <f>IFERROR(VLOOKUP($B566,' Fridge Tracking'!$A$3:$J$999, 5, FALSE), "")</f>
        <v/>
      </c>
      <c r="H566" s="13" t="str">
        <f>IFERROR(VLOOKUP($B566,' Fridge Tracking'!$A$3:$J$999, 8, FALSE), "")</f>
        <v/>
      </c>
      <c r="I566" s="56" t="str">
        <f t="shared" si="9"/>
        <v/>
      </c>
      <c r="J566" s="59"/>
      <c r="K566" s="57" t="str">
        <f>IFERROR(VLOOKUP($J566,'Router Collection'!B564:M1561, 10, FALSE), "")</f>
        <v/>
      </c>
      <c r="L566" s="57" t="str">
        <f>IFERROR(VLOOKUP($J566,'Router Tracking'!$A$3:$H$1000, 2, FALSE), "")</f>
        <v/>
      </c>
      <c r="M566" s="57" t="str">
        <f>IFERROR(VLOOKUP($J566,'Router Tracking'!$A$3:$H$1000, 3, FALSE), "")</f>
        <v/>
      </c>
      <c r="N566" s="58" t="str">
        <f>IFERROR(VLOOKUP($J566,'Router Tracking'!$A$3:$H$1000, 6, FALSE), "")</f>
        <v/>
      </c>
      <c r="Q566" s="13"/>
    </row>
    <row r="567" spans="1:17">
      <c r="A567" s="38" t="str">
        <f t="shared" si="8"/>
        <v/>
      </c>
      <c r="C567" s="1" t="str">
        <f>IFERROR(VLOOKUP($B567,'Fridge Collection'!B565:L1562, 10, FALSE), "")</f>
        <v/>
      </c>
      <c r="D567" s="1" t="str">
        <f>IFERROR(VLOOKUP($B567,' Fridge Tracking'!$A$3:$J$999, 2, FALSE), "")</f>
        <v/>
      </c>
      <c r="E567" s="1" t="str">
        <f>IFERROR(VLOOKUP($B567,' Fridge Tracking'!$A$3:$J$999, 3, FALSE), "")</f>
        <v/>
      </c>
      <c r="F567" s="1" t="str">
        <f>IFERROR(VLOOKUP($B567,' Fridge Tracking'!$A$3:$J$999, 4, FALSE), "")</f>
        <v/>
      </c>
      <c r="G567" s="1" t="str">
        <f>IFERROR(VLOOKUP($B567,' Fridge Tracking'!$A$3:$J$999, 5, FALSE), "")</f>
        <v/>
      </c>
      <c r="H567" s="13" t="str">
        <f>IFERROR(VLOOKUP($B567,' Fridge Tracking'!$A$3:$J$999, 8, FALSE), "")</f>
        <v/>
      </c>
      <c r="I567" s="56" t="str">
        <f t="shared" si="9"/>
        <v/>
      </c>
      <c r="J567" s="59"/>
      <c r="K567" s="57" t="str">
        <f>IFERROR(VLOOKUP($J567,'Router Collection'!B565:M1562, 10, FALSE), "")</f>
        <v/>
      </c>
      <c r="L567" s="57" t="str">
        <f>IFERROR(VLOOKUP($J567,'Router Tracking'!$A$3:$H$1000, 2, FALSE), "")</f>
        <v/>
      </c>
      <c r="M567" s="57" t="str">
        <f>IFERROR(VLOOKUP($J567,'Router Tracking'!$A$3:$H$1000, 3, FALSE), "")</f>
        <v/>
      </c>
      <c r="N567" s="58" t="str">
        <f>IFERROR(VLOOKUP($J567,'Router Tracking'!$A$3:$H$1000, 6, FALSE), "")</f>
        <v/>
      </c>
      <c r="Q567" s="13"/>
    </row>
    <row r="568" spans="1:17">
      <c r="A568" s="38" t="str">
        <f t="shared" si="8"/>
        <v/>
      </c>
      <c r="C568" s="1" t="str">
        <f>IFERROR(VLOOKUP($B568,'Fridge Collection'!B566:L1563, 10, FALSE), "")</f>
        <v/>
      </c>
      <c r="D568" s="1" t="str">
        <f>IFERROR(VLOOKUP($B568,' Fridge Tracking'!$A$3:$J$999, 2, FALSE), "")</f>
        <v/>
      </c>
      <c r="E568" s="1" t="str">
        <f>IFERROR(VLOOKUP($B568,' Fridge Tracking'!$A$3:$J$999, 3, FALSE), "")</f>
        <v/>
      </c>
      <c r="F568" s="1" t="str">
        <f>IFERROR(VLOOKUP($B568,' Fridge Tracking'!$A$3:$J$999, 4, FALSE), "")</f>
        <v/>
      </c>
      <c r="G568" s="1" t="str">
        <f>IFERROR(VLOOKUP($B568,' Fridge Tracking'!$A$3:$J$999, 5, FALSE), "")</f>
        <v/>
      </c>
      <c r="H568" s="13" t="str">
        <f>IFERROR(VLOOKUP($B568,' Fridge Tracking'!$A$3:$J$999, 8, FALSE), "")</f>
        <v/>
      </c>
      <c r="I568" s="56" t="str">
        <f t="shared" si="9"/>
        <v/>
      </c>
      <c r="J568" s="59"/>
      <c r="K568" s="57" t="str">
        <f>IFERROR(VLOOKUP($J568,'Router Collection'!B566:M1563, 10, FALSE), "")</f>
        <v/>
      </c>
      <c r="L568" s="57" t="str">
        <f>IFERROR(VLOOKUP($J568,'Router Tracking'!$A$3:$H$1000, 2, FALSE), "")</f>
        <v/>
      </c>
      <c r="M568" s="57" t="str">
        <f>IFERROR(VLOOKUP($J568,'Router Tracking'!$A$3:$H$1000, 3, FALSE), "")</f>
        <v/>
      </c>
      <c r="N568" s="58" t="str">
        <f>IFERROR(VLOOKUP($J568,'Router Tracking'!$A$3:$H$1000, 6, FALSE), "")</f>
        <v/>
      </c>
      <c r="Q568" s="13"/>
    </row>
    <row r="569" spans="1:17">
      <c r="A569" s="38" t="str">
        <f t="shared" si="8"/>
        <v/>
      </c>
      <c r="C569" s="1" t="str">
        <f>IFERROR(VLOOKUP($B569,'Fridge Collection'!B567:L1564, 10, FALSE), "")</f>
        <v/>
      </c>
      <c r="D569" s="1" t="str">
        <f>IFERROR(VLOOKUP($B569,' Fridge Tracking'!$A$3:$J$999, 2, FALSE), "")</f>
        <v/>
      </c>
      <c r="E569" s="1" t="str">
        <f>IFERROR(VLOOKUP($B569,' Fridge Tracking'!$A$3:$J$999, 3, FALSE), "")</f>
        <v/>
      </c>
      <c r="F569" s="1" t="str">
        <f>IFERROR(VLOOKUP($B569,' Fridge Tracking'!$A$3:$J$999, 4, FALSE), "")</f>
        <v/>
      </c>
      <c r="G569" s="1" t="str">
        <f>IFERROR(VLOOKUP($B569,' Fridge Tracking'!$A$3:$J$999, 5, FALSE), "")</f>
        <v/>
      </c>
      <c r="H569" s="13" t="str">
        <f>IFERROR(VLOOKUP($B569,' Fridge Tracking'!$A$3:$J$999, 8, FALSE), "")</f>
        <v/>
      </c>
      <c r="I569" s="56" t="str">
        <f t="shared" si="9"/>
        <v/>
      </c>
      <c r="J569" s="59"/>
      <c r="K569" s="57" t="str">
        <f>IFERROR(VLOOKUP($J569,'Router Collection'!B567:M1564, 10, FALSE), "")</f>
        <v/>
      </c>
      <c r="L569" s="57" t="str">
        <f>IFERROR(VLOOKUP($J569,'Router Tracking'!$A$3:$H$1000, 2, FALSE), "")</f>
        <v/>
      </c>
      <c r="M569" s="57" t="str">
        <f>IFERROR(VLOOKUP($J569,'Router Tracking'!$A$3:$H$1000, 3, FALSE), "")</f>
        <v/>
      </c>
      <c r="N569" s="58" t="str">
        <f>IFERROR(VLOOKUP($J569,'Router Tracking'!$A$3:$H$1000, 6, FALSE), "")</f>
        <v/>
      </c>
      <c r="Q569" s="13"/>
    </row>
    <row r="570" spans="1:17">
      <c r="A570" s="38" t="str">
        <f t="shared" si="8"/>
        <v/>
      </c>
      <c r="C570" s="1" t="str">
        <f>IFERROR(VLOOKUP($B570,'Fridge Collection'!B568:L1565, 10, FALSE), "")</f>
        <v/>
      </c>
      <c r="D570" s="1" t="str">
        <f>IFERROR(VLOOKUP($B570,' Fridge Tracking'!$A$3:$J$999, 2, FALSE), "")</f>
        <v/>
      </c>
      <c r="E570" s="1" t="str">
        <f>IFERROR(VLOOKUP($B570,' Fridge Tracking'!$A$3:$J$999, 3, FALSE), "")</f>
        <v/>
      </c>
      <c r="F570" s="1" t="str">
        <f>IFERROR(VLOOKUP($B570,' Fridge Tracking'!$A$3:$J$999, 4, FALSE), "")</f>
        <v/>
      </c>
      <c r="G570" s="1" t="str">
        <f>IFERROR(VLOOKUP($B570,' Fridge Tracking'!$A$3:$J$999, 5, FALSE), "")</f>
        <v/>
      </c>
      <c r="H570" s="13" t="str">
        <f>IFERROR(VLOOKUP($B570,' Fridge Tracking'!$A$3:$J$999, 8, FALSE), "")</f>
        <v/>
      </c>
      <c r="I570" s="56" t="str">
        <f t="shared" si="9"/>
        <v/>
      </c>
      <c r="J570" s="59"/>
      <c r="K570" s="57" t="str">
        <f>IFERROR(VLOOKUP($J570,'Router Collection'!B568:M1565, 10, FALSE), "")</f>
        <v/>
      </c>
      <c r="L570" s="57" t="str">
        <f>IFERROR(VLOOKUP($J570,'Router Tracking'!$A$3:$H$1000, 2, FALSE), "")</f>
        <v/>
      </c>
      <c r="M570" s="57" t="str">
        <f>IFERROR(VLOOKUP($J570,'Router Tracking'!$A$3:$H$1000, 3, FALSE), "")</f>
        <v/>
      </c>
      <c r="N570" s="58" t="str">
        <f>IFERROR(VLOOKUP($J570,'Router Tracking'!$A$3:$H$1000, 6, FALSE), "")</f>
        <v/>
      </c>
      <c r="Q570" s="13"/>
    </row>
    <row r="571" spans="1:17">
      <c r="A571" s="38" t="str">
        <f t="shared" si="8"/>
        <v/>
      </c>
      <c r="C571" s="1" t="str">
        <f>IFERROR(VLOOKUP($B571,'Fridge Collection'!B569:L1566, 10, FALSE), "")</f>
        <v/>
      </c>
      <c r="D571" s="1" t="str">
        <f>IFERROR(VLOOKUP($B571,' Fridge Tracking'!$A$3:$J$999, 2, FALSE), "")</f>
        <v/>
      </c>
      <c r="E571" s="1" t="str">
        <f>IFERROR(VLOOKUP($B571,' Fridge Tracking'!$A$3:$J$999, 3, FALSE), "")</f>
        <v/>
      </c>
      <c r="F571" s="1" t="str">
        <f>IFERROR(VLOOKUP($B571,' Fridge Tracking'!$A$3:$J$999, 4, FALSE), "")</f>
        <v/>
      </c>
      <c r="G571" s="1" t="str">
        <f>IFERROR(VLOOKUP($B571,' Fridge Tracking'!$A$3:$J$999, 5, FALSE), "")</f>
        <v/>
      </c>
      <c r="H571" s="13" t="str">
        <f>IFERROR(VLOOKUP($B571,' Fridge Tracking'!$A$3:$J$999, 8, FALSE), "")</f>
        <v/>
      </c>
      <c r="I571" s="56" t="str">
        <f t="shared" si="9"/>
        <v/>
      </c>
      <c r="J571" s="59"/>
      <c r="K571" s="57" t="str">
        <f>IFERROR(VLOOKUP($J571,'Router Collection'!B569:M1566, 10, FALSE), "")</f>
        <v/>
      </c>
      <c r="L571" s="57" t="str">
        <f>IFERROR(VLOOKUP($J571,'Router Tracking'!$A$3:$H$1000, 2, FALSE), "")</f>
        <v/>
      </c>
      <c r="M571" s="57" t="str">
        <f>IFERROR(VLOOKUP($J571,'Router Tracking'!$A$3:$H$1000, 3, FALSE), "")</f>
        <v/>
      </c>
      <c r="N571" s="58" t="str">
        <f>IFERROR(VLOOKUP($J571,'Router Tracking'!$A$3:$H$1000, 6, FALSE), "")</f>
        <v/>
      </c>
      <c r="Q571" s="13"/>
    </row>
    <row r="572" spans="1:17">
      <c r="A572" s="38" t="str">
        <f t="shared" si="8"/>
        <v/>
      </c>
      <c r="C572" s="1" t="str">
        <f>IFERROR(VLOOKUP($B572,'Fridge Collection'!B570:L1567, 10, FALSE), "")</f>
        <v/>
      </c>
      <c r="D572" s="1" t="str">
        <f>IFERROR(VLOOKUP($B572,' Fridge Tracking'!$A$3:$J$999, 2, FALSE), "")</f>
        <v/>
      </c>
      <c r="E572" s="1" t="str">
        <f>IFERROR(VLOOKUP($B572,' Fridge Tracking'!$A$3:$J$999, 3, FALSE), "")</f>
        <v/>
      </c>
      <c r="F572" s="1" t="str">
        <f>IFERROR(VLOOKUP($B572,' Fridge Tracking'!$A$3:$J$999, 4, FALSE), "")</f>
        <v/>
      </c>
      <c r="G572" s="1" t="str">
        <f>IFERROR(VLOOKUP($B572,' Fridge Tracking'!$A$3:$J$999, 5, FALSE), "")</f>
        <v/>
      </c>
      <c r="H572" s="13" t="str">
        <f>IFERROR(VLOOKUP($B572,' Fridge Tracking'!$A$3:$J$999, 8, FALSE), "")</f>
        <v/>
      </c>
      <c r="I572" s="56" t="str">
        <f t="shared" si="9"/>
        <v/>
      </c>
      <c r="J572" s="59"/>
      <c r="K572" s="57" t="str">
        <f>IFERROR(VLOOKUP($J572,'Router Collection'!B570:M1567, 10, FALSE), "")</f>
        <v/>
      </c>
      <c r="L572" s="57" t="str">
        <f>IFERROR(VLOOKUP($J572,'Router Tracking'!$A$3:$H$1000, 2, FALSE), "")</f>
        <v/>
      </c>
      <c r="M572" s="57" t="str">
        <f>IFERROR(VLOOKUP($J572,'Router Tracking'!$A$3:$H$1000, 3, FALSE), "")</f>
        <v/>
      </c>
      <c r="N572" s="58" t="str">
        <f>IFERROR(VLOOKUP($J572,'Router Tracking'!$A$3:$H$1000, 6, FALSE), "")</f>
        <v/>
      </c>
      <c r="Q572" s="13"/>
    </row>
    <row r="573" spans="1:17">
      <c r="A573" s="38" t="str">
        <f t="shared" si="8"/>
        <v/>
      </c>
      <c r="C573" s="1" t="str">
        <f>IFERROR(VLOOKUP($B573,'Fridge Collection'!B571:L1568, 10, FALSE), "")</f>
        <v/>
      </c>
      <c r="D573" s="1" t="str">
        <f>IFERROR(VLOOKUP($B573,' Fridge Tracking'!$A$3:$J$999, 2, FALSE), "")</f>
        <v/>
      </c>
      <c r="E573" s="1" t="str">
        <f>IFERROR(VLOOKUP($B573,' Fridge Tracking'!$A$3:$J$999, 3, FALSE), "")</f>
        <v/>
      </c>
      <c r="F573" s="1" t="str">
        <f>IFERROR(VLOOKUP($B573,' Fridge Tracking'!$A$3:$J$999, 4, FALSE), "")</f>
        <v/>
      </c>
      <c r="G573" s="1" t="str">
        <f>IFERROR(VLOOKUP($B573,' Fridge Tracking'!$A$3:$J$999, 5, FALSE), "")</f>
        <v/>
      </c>
      <c r="H573" s="13" t="str">
        <f>IFERROR(VLOOKUP($B573,' Fridge Tracking'!$A$3:$J$999, 8, FALSE), "")</f>
        <v/>
      </c>
      <c r="I573" s="56" t="str">
        <f t="shared" si="9"/>
        <v/>
      </c>
      <c r="J573" s="59"/>
      <c r="K573" s="57" t="str">
        <f>IFERROR(VLOOKUP($J573,'Router Collection'!B571:M1568, 10, FALSE), "")</f>
        <v/>
      </c>
      <c r="L573" s="57" t="str">
        <f>IFERROR(VLOOKUP($J573,'Router Tracking'!$A$3:$H$1000, 2, FALSE), "")</f>
        <v/>
      </c>
      <c r="M573" s="57" t="str">
        <f>IFERROR(VLOOKUP($J573,'Router Tracking'!$A$3:$H$1000, 3, FALSE), "")</f>
        <v/>
      </c>
      <c r="N573" s="58" t="str">
        <f>IFERROR(VLOOKUP($J573,'Router Tracking'!$A$3:$H$1000, 6, FALSE), "")</f>
        <v/>
      </c>
      <c r="Q573" s="13"/>
    </row>
    <row r="574" spans="1:17">
      <c r="A574" s="38" t="str">
        <f t="shared" si="8"/>
        <v/>
      </c>
      <c r="C574" s="1" t="str">
        <f>IFERROR(VLOOKUP($B574,'Fridge Collection'!B572:L1569, 10, FALSE), "")</f>
        <v/>
      </c>
      <c r="D574" s="1" t="str">
        <f>IFERROR(VLOOKUP($B574,' Fridge Tracking'!$A$3:$J$999, 2, FALSE), "")</f>
        <v/>
      </c>
      <c r="E574" s="1" t="str">
        <f>IFERROR(VLOOKUP($B574,' Fridge Tracking'!$A$3:$J$999, 3, FALSE), "")</f>
        <v/>
      </c>
      <c r="F574" s="1" t="str">
        <f>IFERROR(VLOOKUP($B574,' Fridge Tracking'!$A$3:$J$999, 4, FALSE), "")</f>
        <v/>
      </c>
      <c r="G574" s="1" t="str">
        <f>IFERROR(VLOOKUP($B574,' Fridge Tracking'!$A$3:$J$999, 5, FALSE), "")</f>
        <v/>
      </c>
      <c r="H574" s="13" t="str">
        <f>IFERROR(VLOOKUP($B574,' Fridge Tracking'!$A$3:$J$999, 8, FALSE), "")</f>
        <v/>
      </c>
      <c r="I574" s="56" t="str">
        <f t="shared" si="9"/>
        <v/>
      </c>
      <c r="J574" s="59"/>
      <c r="K574" s="57" t="str">
        <f>IFERROR(VLOOKUP($J574,'Router Collection'!B572:M1569, 10, FALSE), "")</f>
        <v/>
      </c>
      <c r="L574" s="57" t="str">
        <f>IFERROR(VLOOKUP($J574,'Router Tracking'!$A$3:$H$1000, 2, FALSE), "")</f>
        <v/>
      </c>
      <c r="M574" s="57" t="str">
        <f>IFERROR(VLOOKUP($J574,'Router Tracking'!$A$3:$H$1000, 3, FALSE), "")</f>
        <v/>
      </c>
      <c r="N574" s="58" t="str">
        <f>IFERROR(VLOOKUP($J574,'Router Tracking'!$A$3:$H$1000, 6, FALSE), "")</f>
        <v/>
      </c>
      <c r="Q574" s="13"/>
    </row>
    <row r="575" spans="1:17">
      <c r="A575" s="38" t="str">
        <f t="shared" si="8"/>
        <v/>
      </c>
      <c r="C575" s="1" t="str">
        <f>IFERROR(VLOOKUP($B575,'Fridge Collection'!B573:L1570, 10, FALSE), "")</f>
        <v/>
      </c>
      <c r="D575" s="1" t="str">
        <f>IFERROR(VLOOKUP($B575,' Fridge Tracking'!$A$3:$J$999, 2, FALSE), "")</f>
        <v/>
      </c>
      <c r="E575" s="1" t="str">
        <f>IFERROR(VLOOKUP($B575,' Fridge Tracking'!$A$3:$J$999, 3, FALSE), "")</f>
        <v/>
      </c>
      <c r="F575" s="1" t="str">
        <f>IFERROR(VLOOKUP($B575,' Fridge Tracking'!$A$3:$J$999, 4, FALSE), "")</f>
        <v/>
      </c>
      <c r="G575" s="1" t="str">
        <f>IFERROR(VLOOKUP($B575,' Fridge Tracking'!$A$3:$J$999, 5, FALSE), "")</f>
        <v/>
      </c>
      <c r="H575" s="13" t="str">
        <f>IFERROR(VLOOKUP($B575,' Fridge Tracking'!$A$3:$J$999, 8, FALSE), "")</f>
        <v/>
      </c>
      <c r="I575" s="56" t="str">
        <f t="shared" si="9"/>
        <v/>
      </c>
      <c r="J575" s="59"/>
      <c r="K575" s="57" t="str">
        <f>IFERROR(VLOOKUP($J575,'Router Collection'!B573:M1570, 10, FALSE), "")</f>
        <v/>
      </c>
      <c r="L575" s="57" t="str">
        <f>IFERROR(VLOOKUP($J575,'Router Tracking'!$A$3:$H$1000, 2, FALSE), "")</f>
        <v/>
      </c>
      <c r="M575" s="57" t="str">
        <f>IFERROR(VLOOKUP($J575,'Router Tracking'!$A$3:$H$1000, 3, FALSE), "")</f>
        <v/>
      </c>
      <c r="N575" s="58" t="str">
        <f>IFERROR(VLOOKUP($J575,'Router Tracking'!$A$3:$H$1000, 6, FALSE), "")</f>
        <v/>
      </c>
      <c r="Q575" s="13"/>
    </row>
    <row r="576" spans="1:17">
      <c r="A576" s="38" t="str">
        <f t="shared" si="8"/>
        <v/>
      </c>
      <c r="C576" s="1" t="str">
        <f>IFERROR(VLOOKUP($B576,'Fridge Collection'!B574:L1571, 10, FALSE), "")</f>
        <v/>
      </c>
      <c r="D576" s="1" t="str">
        <f>IFERROR(VLOOKUP($B576,' Fridge Tracking'!$A$3:$J$999, 2, FALSE), "")</f>
        <v/>
      </c>
      <c r="E576" s="1" t="str">
        <f>IFERROR(VLOOKUP($B576,' Fridge Tracking'!$A$3:$J$999, 3, FALSE), "")</f>
        <v/>
      </c>
      <c r="F576" s="1" t="str">
        <f>IFERROR(VLOOKUP($B576,' Fridge Tracking'!$A$3:$J$999, 4, FALSE), "")</f>
        <v/>
      </c>
      <c r="G576" s="1" t="str">
        <f>IFERROR(VLOOKUP($B576,' Fridge Tracking'!$A$3:$J$999, 5, FALSE), "")</f>
        <v/>
      </c>
      <c r="H576" s="13" t="str">
        <f>IFERROR(VLOOKUP($B576,' Fridge Tracking'!$A$3:$J$999, 8, FALSE), "")</f>
        <v/>
      </c>
      <c r="I576" s="56" t="str">
        <f t="shared" si="9"/>
        <v/>
      </c>
      <c r="J576" s="59"/>
      <c r="K576" s="57" t="str">
        <f>IFERROR(VLOOKUP($J576,'Router Collection'!B574:M1571, 10, FALSE), "")</f>
        <v/>
      </c>
      <c r="L576" s="57" t="str">
        <f>IFERROR(VLOOKUP($J576,'Router Tracking'!$A$3:$H$1000, 2, FALSE), "")</f>
        <v/>
      </c>
      <c r="M576" s="57" t="str">
        <f>IFERROR(VLOOKUP($J576,'Router Tracking'!$A$3:$H$1000, 3, FALSE), "")</f>
        <v/>
      </c>
      <c r="N576" s="58" t="str">
        <f>IFERROR(VLOOKUP($J576,'Router Tracking'!$A$3:$H$1000, 6, FALSE), "")</f>
        <v/>
      </c>
      <c r="Q576" s="13"/>
    </row>
    <row r="577" spans="1:17">
      <c r="A577" s="38" t="str">
        <f t="shared" si="8"/>
        <v/>
      </c>
      <c r="C577" s="1" t="str">
        <f>IFERROR(VLOOKUP($B577,'Fridge Collection'!B575:L1572, 10, FALSE), "")</f>
        <v/>
      </c>
      <c r="D577" s="1" t="str">
        <f>IFERROR(VLOOKUP($B577,' Fridge Tracking'!$A$3:$J$999, 2, FALSE), "")</f>
        <v/>
      </c>
      <c r="E577" s="1" t="str">
        <f>IFERROR(VLOOKUP($B577,' Fridge Tracking'!$A$3:$J$999, 3, FALSE), "")</f>
        <v/>
      </c>
      <c r="F577" s="1" t="str">
        <f>IFERROR(VLOOKUP($B577,' Fridge Tracking'!$A$3:$J$999, 4, FALSE), "")</f>
        <v/>
      </c>
      <c r="G577" s="1" t="str">
        <f>IFERROR(VLOOKUP($B577,' Fridge Tracking'!$A$3:$J$999, 5, FALSE), "")</f>
        <v/>
      </c>
      <c r="H577" s="13" t="str">
        <f>IFERROR(VLOOKUP($B577,' Fridge Tracking'!$A$3:$J$999, 8, FALSE), "")</f>
        <v/>
      </c>
      <c r="I577" s="56" t="str">
        <f t="shared" si="9"/>
        <v/>
      </c>
      <c r="J577" s="59"/>
      <c r="K577" s="57" t="str">
        <f>IFERROR(VLOOKUP($J577,'Router Collection'!B575:M1572, 10, FALSE), "")</f>
        <v/>
      </c>
      <c r="L577" s="57" t="str">
        <f>IFERROR(VLOOKUP($J577,'Router Tracking'!$A$3:$H$1000, 2, FALSE), "")</f>
        <v/>
      </c>
      <c r="M577" s="57" t="str">
        <f>IFERROR(VLOOKUP($J577,'Router Tracking'!$A$3:$H$1000, 3, FALSE), "")</f>
        <v/>
      </c>
      <c r="N577" s="58" t="str">
        <f>IFERROR(VLOOKUP($J577,'Router Tracking'!$A$3:$H$1000, 6, FALSE), "")</f>
        <v/>
      </c>
      <c r="Q577" s="13"/>
    </row>
    <row r="578" spans="1:17">
      <c r="A578" s="38" t="str">
        <f t="shared" si="8"/>
        <v/>
      </c>
      <c r="C578" s="1" t="str">
        <f>IFERROR(VLOOKUP($B578,'Fridge Collection'!B576:L1573, 10, FALSE), "")</f>
        <v/>
      </c>
      <c r="D578" s="1" t="str">
        <f>IFERROR(VLOOKUP($B578,' Fridge Tracking'!$A$3:$J$999, 2, FALSE), "")</f>
        <v/>
      </c>
      <c r="E578" s="1" t="str">
        <f>IFERROR(VLOOKUP($B578,' Fridge Tracking'!$A$3:$J$999, 3, FALSE), "")</f>
        <v/>
      </c>
      <c r="F578" s="1" t="str">
        <f>IFERROR(VLOOKUP($B578,' Fridge Tracking'!$A$3:$J$999, 4, FALSE), "")</f>
        <v/>
      </c>
      <c r="G578" s="1" t="str">
        <f>IFERROR(VLOOKUP($B578,' Fridge Tracking'!$A$3:$J$999, 5, FALSE), "")</f>
        <v/>
      </c>
      <c r="H578" s="13" t="str">
        <f>IFERROR(VLOOKUP($B578,' Fridge Tracking'!$A$3:$J$999, 8, FALSE), "")</f>
        <v/>
      </c>
      <c r="I578" s="56" t="str">
        <f t="shared" si="9"/>
        <v/>
      </c>
      <c r="J578" s="59"/>
      <c r="K578" s="57" t="str">
        <f>IFERROR(VLOOKUP($J578,'Router Collection'!B576:M1573, 10, FALSE), "")</f>
        <v/>
      </c>
      <c r="L578" s="57" t="str">
        <f>IFERROR(VLOOKUP($J578,'Router Tracking'!$A$3:$H$1000, 2, FALSE), "")</f>
        <v/>
      </c>
      <c r="M578" s="57" t="str">
        <f>IFERROR(VLOOKUP($J578,'Router Tracking'!$A$3:$H$1000, 3, FALSE), "")</f>
        <v/>
      </c>
      <c r="N578" s="58" t="str">
        <f>IFERROR(VLOOKUP($J578,'Router Tracking'!$A$3:$H$1000, 6, FALSE), "")</f>
        <v/>
      </c>
      <c r="Q578" s="13"/>
    </row>
    <row r="579" spans="1:17">
      <c r="A579" s="38" t="str">
        <f t="shared" si="8"/>
        <v/>
      </c>
      <c r="C579" s="1" t="str">
        <f>IFERROR(VLOOKUP($B579,'Fridge Collection'!B577:L1574, 10, FALSE), "")</f>
        <v/>
      </c>
      <c r="D579" s="1" t="str">
        <f>IFERROR(VLOOKUP($B579,' Fridge Tracking'!$A$3:$J$999, 2, FALSE), "")</f>
        <v/>
      </c>
      <c r="E579" s="1" t="str">
        <f>IFERROR(VLOOKUP($B579,' Fridge Tracking'!$A$3:$J$999, 3, FALSE), "")</f>
        <v/>
      </c>
      <c r="F579" s="1" t="str">
        <f>IFERROR(VLOOKUP($B579,' Fridge Tracking'!$A$3:$J$999, 4, FALSE), "")</f>
        <v/>
      </c>
      <c r="G579" s="1" t="str">
        <f>IFERROR(VLOOKUP($B579,' Fridge Tracking'!$A$3:$J$999, 5, FALSE), "")</f>
        <v/>
      </c>
      <c r="H579" s="13" t="str">
        <f>IFERROR(VLOOKUP($B579,' Fridge Tracking'!$A$3:$J$999, 8, FALSE), "")</f>
        <v/>
      </c>
      <c r="I579" s="56" t="str">
        <f t="shared" si="9"/>
        <v/>
      </c>
      <c r="J579" s="59"/>
      <c r="K579" s="57" t="str">
        <f>IFERROR(VLOOKUP($J579,'Router Collection'!B577:M1574, 10, FALSE), "")</f>
        <v/>
      </c>
      <c r="L579" s="57" t="str">
        <f>IFERROR(VLOOKUP($J579,'Router Tracking'!$A$3:$H$1000, 2, FALSE), "")</f>
        <v/>
      </c>
      <c r="M579" s="57" t="str">
        <f>IFERROR(VLOOKUP($J579,'Router Tracking'!$A$3:$H$1000, 3, FALSE), "")</f>
        <v/>
      </c>
      <c r="N579" s="58" t="str">
        <f>IFERROR(VLOOKUP($J579,'Router Tracking'!$A$3:$H$1000, 6, FALSE), "")</f>
        <v/>
      </c>
      <c r="Q579" s="13"/>
    </row>
    <row r="580" spans="1:17">
      <c r="A580" s="38" t="str">
        <f t="shared" si="8"/>
        <v/>
      </c>
      <c r="C580" s="1" t="str">
        <f>IFERROR(VLOOKUP($B580,'Fridge Collection'!B578:L1575, 10, FALSE), "")</f>
        <v/>
      </c>
      <c r="D580" s="1" t="str">
        <f>IFERROR(VLOOKUP($B580,' Fridge Tracking'!$A$3:$J$999, 2, FALSE), "")</f>
        <v/>
      </c>
      <c r="E580" s="1" t="str">
        <f>IFERROR(VLOOKUP($B580,' Fridge Tracking'!$A$3:$J$999, 3, FALSE), "")</f>
        <v/>
      </c>
      <c r="F580" s="1" t="str">
        <f>IFERROR(VLOOKUP($B580,' Fridge Tracking'!$A$3:$J$999, 4, FALSE), "")</f>
        <v/>
      </c>
      <c r="G580" s="1" t="str">
        <f>IFERROR(VLOOKUP($B580,' Fridge Tracking'!$A$3:$J$999, 5, FALSE), "")</f>
        <v/>
      </c>
      <c r="H580" s="13" t="str">
        <f>IFERROR(VLOOKUP($B580,' Fridge Tracking'!$A$3:$J$999, 8, FALSE), "")</f>
        <v/>
      </c>
      <c r="I580" s="56" t="str">
        <f t="shared" si="9"/>
        <v/>
      </c>
      <c r="J580" s="59"/>
      <c r="K580" s="57" t="str">
        <f>IFERROR(VLOOKUP($J580,'Router Collection'!B578:M1575, 10, FALSE), "")</f>
        <v/>
      </c>
      <c r="L580" s="57" t="str">
        <f>IFERROR(VLOOKUP($J580,'Router Tracking'!$A$3:$H$1000, 2, FALSE), "")</f>
        <v/>
      </c>
      <c r="M580" s="57" t="str">
        <f>IFERROR(VLOOKUP($J580,'Router Tracking'!$A$3:$H$1000, 3, FALSE), "")</f>
        <v/>
      </c>
      <c r="N580" s="58" t="str">
        <f>IFERROR(VLOOKUP($J580,'Router Tracking'!$A$3:$H$1000, 6, FALSE), "")</f>
        <v/>
      </c>
      <c r="Q580" s="13"/>
    </row>
    <row r="581" spans="1:17">
      <c r="A581" s="38" t="str">
        <f t="shared" si="8"/>
        <v/>
      </c>
      <c r="C581" s="1" t="str">
        <f>IFERROR(VLOOKUP($B581,'Fridge Collection'!B579:L1576, 10, FALSE), "")</f>
        <v/>
      </c>
      <c r="D581" s="1" t="str">
        <f>IFERROR(VLOOKUP($B581,' Fridge Tracking'!$A$3:$J$999, 2, FALSE), "")</f>
        <v/>
      </c>
      <c r="E581" s="1" t="str">
        <f>IFERROR(VLOOKUP($B581,' Fridge Tracking'!$A$3:$J$999, 3, FALSE), "")</f>
        <v/>
      </c>
      <c r="F581" s="1" t="str">
        <f>IFERROR(VLOOKUP($B581,' Fridge Tracking'!$A$3:$J$999, 4, FALSE), "")</f>
        <v/>
      </c>
      <c r="G581" s="1" t="str">
        <f>IFERROR(VLOOKUP($B581,' Fridge Tracking'!$A$3:$J$999, 5, FALSE), "")</f>
        <v/>
      </c>
      <c r="H581" s="13" t="str">
        <f>IFERROR(VLOOKUP($B581,' Fridge Tracking'!$A$3:$J$999, 8, FALSE), "")</f>
        <v/>
      </c>
      <c r="I581" s="56" t="str">
        <f t="shared" si="9"/>
        <v/>
      </c>
      <c r="J581" s="59"/>
      <c r="K581" s="57" t="str">
        <f>IFERROR(VLOOKUP($J581,'Router Collection'!B579:M1576, 10, FALSE), "")</f>
        <v/>
      </c>
      <c r="L581" s="57" t="str">
        <f>IFERROR(VLOOKUP($J581,'Router Tracking'!$A$3:$H$1000, 2, FALSE), "")</f>
        <v/>
      </c>
      <c r="M581" s="57" t="str">
        <f>IFERROR(VLOOKUP($J581,'Router Tracking'!$A$3:$H$1000, 3, FALSE), "")</f>
        <v/>
      </c>
      <c r="N581" s="58" t="str">
        <f>IFERROR(VLOOKUP($J581,'Router Tracking'!$A$3:$H$1000, 6, FALSE), "")</f>
        <v/>
      </c>
      <c r="Q581" s="13"/>
    </row>
    <row r="582" spans="1:17">
      <c r="A582" s="38" t="str">
        <f t="shared" si="8"/>
        <v/>
      </c>
      <c r="C582" s="1" t="str">
        <f>IFERROR(VLOOKUP($B582,'Fridge Collection'!B580:L1577, 10, FALSE), "")</f>
        <v/>
      </c>
      <c r="D582" s="1" t="str">
        <f>IFERROR(VLOOKUP($B582,' Fridge Tracking'!$A$3:$J$999, 2, FALSE), "")</f>
        <v/>
      </c>
      <c r="E582" s="1" t="str">
        <f>IFERROR(VLOOKUP($B582,' Fridge Tracking'!$A$3:$J$999, 3, FALSE), "")</f>
        <v/>
      </c>
      <c r="F582" s="1" t="str">
        <f>IFERROR(VLOOKUP($B582,' Fridge Tracking'!$A$3:$J$999, 4, FALSE), "")</f>
        <v/>
      </c>
      <c r="G582" s="1" t="str">
        <f>IFERROR(VLOOKUP($B582,' Fridge Tracking'!$A$3:$J$999, 5, FALSE), "")</f>
        <v/>
      </c>
      <c r="H582" s="13" t="str">
        <f>IFERROR(VLOOKUP($B582,' Fridge Tracking'!$A$3:$J$999, 8, FALSE), "")</f>
        <v/>
      </c>
      <c r="I582" s="56" t="str">
        <f t="shared" si="9"/>
        <v/>
      </c>
      <c r="J582" s="59"/>
      <c r="K582" s="57" t="str">
        <f>IFERROR(VLOOKUP($J582,'Router Collection'!B580:M1577, 10, FALSE), "")</f>
        <v/>
      </c>
      <c r="L582" s="57" t="str">
        <f>IFERROR(VLOOKUP($J582,'Router Tracking'!$A$3:$H$1000, 2, FALSE), "")</f>
        <v/>
      </c>
      <c r="M582" s="57" t="str">
        <f>IFERROR(VLOOKUP($J582,'Router Tracking'!$A$3:$H$1000, 3, FALSE), "")</f>
        <v/>
      </c>
      <c r="N582" s="58" t="str">
        <f>IFERROR(VLOOKUP($J582,'Router Tracking'!$A$3:$H$1000, 6, FALSE), "")</f>
        <v/>
      </c>
      <c r="Q582" s="13"/>
    </row>
    <row r="583" spans="1:17">
      <c r="A583" s="38" t="str">
        <f t="shared" si="8"/>
        <v/>
      </c>
      <c r="C583" s="1" t="str">
        <f>IFERROR(VLOOKUP($B583,'Fridge Collection'!B581:L1578, 10, FALSE), "")</f>
        <v/>
      </c>
      <c r="D583" s="1" t="str">
        <f>IFERROR(VLOOKUP($B583,' Fridge Tracking'!$A$3:$J$999, 2, FALSE), "")</f>
        <v/>
      </c>
      <c r="E583" s="1" t="str">
        <f>IFERROR(VLOOKUP($B583,' Fridge Tracking'!$A$3:$J$999, 3, FALSE), "")</f>
        <v/>
      </c>
      <c r="F583" s="1" t="str">
        <f>IFERROR(VLOOKUP($B583,' Fridge Tracking'!$A$3:$J$999, 4, FALSE), "")</f>
        <v/>
      </c>
      <c r="G583" s="1" t="str">
        <f>IFERROR(VLOOKUP($B583,' Fridge Tracking'!$A$3:$J$999, 5, FALSE), "")</f>
        <v/>
      </c>
      <c r="H583" s="13" t="str">
        <f>IFERROR(VLOOKUP($B583,' Fridge Tracking'!$A$3:$J$999, 8, FALSE), "")</f>
        <v/>
      </c>
      <c r="I583" s="56" t="str">
        <f t="shared" si="9"/>
        <v/>
      </c>
      <c r="J583" s="59"/>
      <c r="K583" s="57" t="str">
        <f>IFERROR(VLOOKUP($J583,'Router Collection'!B581:M1578, 10, FALSE), "")</f>
        <v/>
      </c>
      <c r="L583" s="57" t="str">
        <f>IFERROR(VLOOKUP($J583,'Router Tracking'!$A$3:$H$1000, 2, FALSE), "")</f>
        <v/>
      </c>
      <c r="M583" s="57" t="str">
        <f>IFERROR(VLOOKUP($J583,'Router Tracking'!$A$3:$H$1000, 3, FALSE), "")</f>
        <v/>
      </c>
      <c r="N583" s="58" t="str">
        <f>IFERROR(VLOOKUP($J583,'Router Tracking'!$A$3:$H$1000, 6, FALSE), "")</f>
        <v/>
      </c>
      <c r="Q583" s="13"/>
    </row>
    <row r="584" spans="1:17">
      <c r="A584" s="38" t="str">
        <f t="shared" si="8"/>
        <v/>
      </c>
      <c r="C584" s="1" t="str">
        <f>IFERROR(VLOOKUP($B584,'Fridge Collection'!B582:L1579, 10, FALSE), "")</f>
        <v/>
      </c>
      <c r="D584" s="1" t="str">
        <f>IFERROR(VLOOKUP($B584,' Fridge Tracking'!$A$3:$J$999, 2, FALSE), "")</f>
        <v/>
      </c>
      <c r="E584" s="1" t="str">
        <f>IFERROR(VLOOKUP($B584,' Fridge Tracking'!$A$3:$J$999, 3, FALSE), "")</f>
        <v/>
      </c>
      <c r="F584" s="1" t="str">
        <f>IFERROR(VLOOKUP($B584,' Fridge Tracking'!$A$3:$J$999, 4, FALSE), "")</f>
        <v/>
      </c>
      <c r="G584" s="1" t="str">
        <f>IFERROR(VLOOKUP($B584,' Fridge Tracking'!$A$3:$J$999, 5, FALSE), "")</f>
        <v/>
      </c>
      <c r="H584" s="13" t="str">
        <f>IFERROR(VLOOKUP($B584,' Fridge Tracking'!$A$3:$J$999, 8, FALSE), "")</f>
        <v/>
      </c>
      <c r="I584" s="56" t="str">
        <f t="shared" si="9"/>
        <v/>
      </c>
      <c r="J584" s="59"/>
      <c r="K584" s="57" t="str">
        <f>IFERROR(VLOOKUP($J584,'Router Collection'!B582:M1579, 10, FALSE), "")</f>
        <v/>
      </c>
      <c r="L584" s="57" t="str">
        <f>IFERROR(VLOOKUP($J584,'Router Tracking'!$A$3:$H$1000, 2, FALSE), "")</f>
        <v/>
      </c>
      <c r="M584" s="57" t="str">
        <f>IFERROR(VLOOKUP($J584,'Router Tracking'!$A$3:$H$1000, 3, FALSE), "")</f>
        <v/>
      </c>
      <c r="N584" s="58" t="str">
        <f>IFERROR(VLOOKUP($J584,'Router Tracking'!$A$3:$H$1000, 6, FALSE), "")</f>
        <v/>
      </c>
      <c r="Q584" s="13"/>
    </row>
    <row r="585" spans="1:17">
      <c r="A585" s="38" t="str">
        <f t="shared" si="8"/>
        <v/>
      </c>
      <c r="C585" s="1" t="str">
        <f>IFERROR(VLOOKUP($B585,'Fridge Collection'!B583:L1580, 10, FALSE), "")</f>
        <v/>
      </c>
      <c r="D585" s="1" t="str">
        <f>IFERROR(VLOOKUP($B585,' Fridge Tracking'!$A$3:$J$999, 2, FALSE), "")</f>
        <v/>
      </c>
      <c r="E585" s="1" t="str">
        <f>IFERROR(VLOOKUP($B585,' Fridge Tracking'!$A$3:$J$999, 3, FALSE), "")</f>
        <v/>
      </c>
      <c r="F585" s="1" t="str">
        <f>IFERROR(VLOOKUP($B585,' Fridge Tracking'!$A$3:$J$999, 4, FALSE), "")</f>
        <v/>
      </c>
      <c r="G585" s="1" t="str">
        <f>IFERROR(VLOOKUP($B585,' Fridge Tracking'!$A$3:$J$999, 5, FALSE), "")</f>
        <v/>
      </c>
      <c r="H585" s="13" t="str">
        <f>IFERROR(VLOOKUP($B585,' Fridge Tracking'!$A$3:$J$999, 8, FALSE), "")</f>
        <v/>
      </c>
      <c r="I585" s="56" t="str">
        <f t="shared" si="9"/>
        <v/>
      </c>
      <c r="J585" s="59"/>
      <c r="K585" s="57" t="str">
        <f>IFERROR(VLOOKUP($J585,'Router Collection'!B583:M1580, 10, FALSE), "")</f>
        <v/>
      </c>
      <c r="L585" s="57" t="str">
        <f>IFERROR(VLOOKUP($J585,'Router Tracking'!$A$3:$H$1000, 2, FALSE), "")</f>
        <v/>
      </c>
      <c r="M585" s="57" t="str">
        <f>IFERROR(VLOOKUP($J585,'Router Tracking'!$A$3:$H$1000, 3, FALSE), "")</f>
        <v/>
      </c>
      <c r="N585" s="58" t="str">
        <f>IFERROR(VLOOKUP($J585,'Router Tracking'!$A$3:$H$1000, 6, FALSE), "")</f>
        <v/>
      </c>
      <c r="Q585" s="13"/>
    </row>
    <row r="586" spans="1:17">
      <c r="A586" s="38" t="str">
        <f t="shared" si="8"/>
        <v/>
      </c>
      <c r="C586" s="1" t="str">
        <f>IFERROR(VLOOKUP($B586,'Fridge Collection'!B584:L1581, 10, FALSE), "")</f>
        <v/>
      </c>
      <c r="D586" s="1" t="str">
        <f>IFERROR(VLOOKUP($B586,' Fridge Tracking'!$A$3:$J$999, 2, FALSE), "")</f>
        <v/>
      </c>
      <c r="E586" s="1" t="str">
        <f>IFERROR(VLOOKUP($B586,' Fridge Tracking'!$A$3:$J$999, 3, FALSE), "")</f>
        <v/>
      </c>
      <c r="F586" s="1" t="str">
        <f>IFERROR(VLOOKUP($B586,' Fridge Tracking'!$A$3:$J$999, 4, FALSE), "")</f>
        <v/>
      </c>
      <c r="G586" s="1" t="str">
        <f>IFERROR(VLOOKUP($B586,' Fridge Tracking'!$A$3:$J$999, 5, FALSE), "")</f>
        <v/>
      </c>
      <c r="H586" s="13" t="str">
        <f>IFERROR(VLOOKUP($B586,' Fridge Tracking'!$A$3:$J$999, 8, FALSE), "")</f>
        <v/>
      </c>
      <c r="I586" s="56" t="str">
        <f t="shared" si="9"/>
        <v/>
      </c>
      <c r="J586" s="59"/>
      <c r="K586" s="57" t="str">
        <f>IFERROR(VLOOKUP($J586,'Router Collection'!B584:M1581, 10, FALSE), "")</f>
        <v/>
      </c>
      <c r="L586" s="57" t="str">
        <f>IFERROR(VLOOKUP($J586,'Router Tracking'!$A$3:$H$1000, 2, FALSE), "")</f>
        <v/>
      </c>
      <c r="M586" s="57" t="str">
        <f>IFERROR(VLOOKUP($J586,'Router Tracking'!$A$3:$H$1000, 3, FALSE), "")</f>
        <v/>
      </c>
      <c r="N586" s="58" t="str">
        <f>IFERROR(VLOOKUP($J586,'Router Tracking'!$A$3:$H$1000, 6, FALSE), "")</f>
        <v/>
      </c>
      <c r="Q586" s="13"/>
    </row>
    <row r="587" spans="1:17">
      <c r="A587" s="38" t="str">
        <f t="shared" si="8"/>
        <v/>
      </c>
      <c r="C587" s="1" t="str">
        <f>IFERROR(VLOOKUP($B587,'Fridge Collection'!B585:L1582, 10, FALSE), "")</f>
        <v/>
      </c>
      <c r="D587" s="1" t="str">
        <f>IFERROR(VLOOKUP($B587,' Fridge Tracking'!$A$3:$J$999, 2, FALSE), "")</f>
        <v/>
      </c>
      <c r="E587" s="1" t="str">
        <f>IFERROR(VLOOKUP($B587,' Fridge Tracking'!$A$3:$J$999, 3, FALSE), "")</f>
        <v/>
      </c>
      <c r="F587" s="1" t="str">
        <f>IFERROR(VLOOKUP($B587,' Fridge Tracking'!$A$3:$J$999, 4, FALSE), "")</f>
        <v/>
      </c>
      <c r="G587" s="1" t="str">
        <f>IFERROR(VLOOKUP($B587,' Fridge Tracking'!$A$3:$J$999, 5, FALSE), "")</f>
        <v/>
      </c>
      <c r="H587" s="13" t="str">
        <f>IFERROR(VLOOKUP($B587,' Fridge Tracking'!$A$3:$J$999, 8, FALSE), "")</f>
        <v/>
      </c>
      <c r="I587" s="56" t="str">
        <f t="shared" si="9"/>
        <v/>
      </c>
      <c r="J587" s="59"/>
      <c r="K587" s="57" t="str">
        <f>IFERROR(VLOOKUP($J587,'Router Collection'!B585:M1582, 10, FALSE), "")</f>
        <v/>
      </c>
      <c r="L587" s="57" t="str">
        <f>IFERROR(VLOOKUP($J587,'Router Tracking'!$A$3:$H$1000, 2, FALSE), "")</f>
        <v/>
      </c>
      <c r="M587" s="57" t="str">
        <f>IFERROR(VLOOKUP($J587,'Router Tracking'!$A$3:$H$1000, 3, FALSE), "")</f>
        <v/>
      </c>
      <c r="N587" s="58" t="str">
        <f>IFERROR(VLOOKUP($J587,'Router Tracking'!$A$3:$H$1000, 6, FALSE), "")</f>
        <v/>
      </c>
      <c r="Q587" s="13"/>
    </row>
    <row r="588" spans="1:17">
      <c r="A588" s="38" t="str">
        <f t="shared" si="8"/>
        <v/>
      </c>
      <c r="C588" s="1" t="str">
        <f>IFERROR(VLOOKUP($B588,'Fridge Collection'!B586:L1583, 10, FALSE), "")</f>
        <v/>
      </c>
      <c r="D588" s="1" t="str">
        <f>IFERROR(VLOOKUP($B588,' Fridge Tracking'!$A$3:$J$999, 2, FALSE), "")</f>
        <v/>
      </c>
      <c r="E588" s="1" t="str">
        <f>IFERROR(VLOOKUP($B588,' Fridge Tracking'!$A$3:$J$999, 3, FALSE), "")</f>
        <v/>
      </c>
      <c r="F588" s="1" t="str">
        <f>IFERROR(VLOOKUP($B588,' Fridge Tracking'!$A$3:$J$999, 4, FALSE), "")</f>
        <v/>
      </c>
      <c r="G588" s="1" t="str">
        <f>IFERROR(VLOOKUP($B588,' Fridge Tracking'!$A$3:$J$999, 5, FALSE), "")</f>
        <v/>
      </c>
      <c r="H588" s="13" t="str">
        <f>IFERROR(VLOOKUP($B588,' Fridge Tracking'!$A$3:$J$999, 8, FALSE), "")</f>
        <v/>
      </c>
      <c r="I588" s="56" t="str">
        <f t="shared" si="9"/>
        <v/>
      </c>
      <c r="J588" s="59"/>
      <c r="K588" s="57" t="str">
        <f>IFERROR(VLOOKUP($J588,'Router Collection'!B586:M1583, 10, FALSE), "")</f>
        <v/>
      </c>
      <c r="L588" s="57" t="str">
        <f>IFERROR(VLOOKUP($J588,'Router Tracking'!$A$3:$H$1000, 2, FALSE), "")</f>
        <v/>
      </c>
      <c r="M588" s="57" t="str">
        <f>IFERROR(VLOOKUP($J588,'Router Tracking'!$A$3:$H$1000, 3, FALSE), "")</f>
        <v/>
      </c>
      <c r="N588" s="58" t="str">
        <f>IFERROR(VLOOKUP($J588,'Router Tracking'!$A$3:$H$1000, 6, FALSE), "")</f>
        <v/>
      </c>
      <c r="Q588" s="13"/>
    </row>
    <row r="589" spans="1:17">
      <c r="A589" s="38" t="str">
        <f t="shared" si="8"/>
        <v/>
      </c>
      <c r="C589" s="1" t="str">
        <f>IFERROR(VLOOKUP($B589,'Fridge Collection'!B587:L1584, 10, FALSE), "")</f>
        <v/>
      </c>
      <c r="D589" s="1" t="str">
        <f>IFERROR(VLOOKUP($B589,' Fridge Tracking'!$A$3:$J$999, 2, FALSE), "")</f>
        <v/>
      </c>
      <c r="E589" s="1" t="str">
        <f>IFERROR(VLOOKUP($B589,' Fridge Tracking'!$A$3:$J$999, 3, FALSE), "")</f>
        <v/>
      </c>
      <c r="F589" s="1" t="str">
        <f>IFERROR(VLOOKUP($B589,' Fridge Tracking'!$A$3:$J$999, 4, FALSE), "")</f>
        <v/>
      </c>
      <c r="G589" s="1" t="str">
        <f>IFERROR(VLOOKUP($B589,' Fridge Tracking'!$A$3:$J$999, 5, FALSE), "")</f>
        <v/>
      </c>
      <c r="H589" s="13" t="str">
        <f>IFERROR(VLOOKUP($B589,' Fridge Tracking'!$A$3:$J$999, 8, FALSE), "")</f>
        <v/>
      </c>
      <c r="I589" s="56" t="str">
        <f t="shared" si="9"/>
        <v/>
      </c>
      <c r="J589" s="59"/>
      <c r="K589" s="57" t="str">
        <f>IFERROR(VLOOKUP($J589,'Router Collection'!B587:M1584, 10, FALSE), "")</f>
        <v/>
      </c>
      <c r="L589" s="57" t="str">
        <f>IFERROR(VLOOKUP($J589,'Router Tracking'!$A$3:$H$1000, 2, FALSE), "")</f>
        <v/>
      </c>
      <c r="M589" s="57" t="str">
        <f>IFERROR(VLOOKUP($J589,'Router Tracking'!$A$3:$H$1000, 3, FALSE), "")</f>
        <v/>
      </c>
      <c r="N589" s="58" t="str">
        <f>IFERROR(VLOOKUP($J589,'Router Tracking'!$A$3:$H$1000, 6, FALSE), "")</f>
        <v/>
      </c>
      <c r="Q589" s="13"/>
    </row>
    <row r="590" spans="1:17">
      <c r="A590" s="38" t="str">
        <f t="shared" si="8"/>
        <v/>
      </c>
      <c r="C590" s="1" t="str">
        <f>IFERROR(VLOOKUP($B590,'Fridge Collection'!B588:L1585, 10, FALSE), "")</f>
        <v/>
      </c>
      <c r="D590" s="1" t="str">
        <f>IFERROR(VLOOKUP($B590,' Fridge Tracking'!$A$3:$J$999, 2, FALSE), "")</f>
        <v/>
      </c>
      <c r="E590" s="1" t="str">
        <f>IFERROR(VLOOKUP($B590,' Fridge Tracking'!$A$3:$J$999, 3, FALSE), "")</f>
        <v/>
      </c>
      <c r="F590" s="1" t="str">
        <f>IFERROR(VLOOKUP($B590,' Fridge Tracking'!$A$3:$J$999, 4, FALSE), "")</f>
        <v/>
      </c>
      <c r="G590" s="1" t="str">
        <f>IFERROR(VLOOKUP($B590,' Fridge Tracking'!$A$3:$J$999, 5, FALSE), "")</f>
        <v/>
      </c>
      <c r="H590" s="13" t="str">
        <f>IFERROR(VLOOKUP($B590,' Fridge Tracking'!$A$3:$J$999, 8, FALSE), "")</f>
        <v/>
      </c>
      <c r="I590" s="56" t="str">
        <f t="shared" si="9"/>
        <v/>
      </c>
      <c r="J590" s="59"/>
      <c r="K590" s="57" t="str">
        <f>IFERROR(VLOOKUP($J590,'Router Collection'!B588:M1585, 10, FALSE), "")</f>
        <v/>
      </c>
      <c r="L590" s="57" t="str">
        <f>IFERROR(VLOOKUP($J590,'Router Tracking'!$A$3:$H$1000, 2, FALSE), "")</f>
        <v/>
      </c>
      <c r="M590" s="57" t="str">
        <f>IFERROR(VLOOKUP($J590,'Router Tracking'!$A$3:$H$1000, 3, FALSE), "")</f>
        <v/>
      </c>
      <c r="N590" s="58" t="str">
        <f>IFERROR(VLOOKUP($J590,'Router Tracking'!$A$3:$H$1000, 6, FALSE), "")</f>
        <v/>
      </c>
      <c r="Q590" s="13"/>
    </row>
    <row r="591" spans="1:17">
      <c r="A591" s="38" t="str">
        <f t="shared" si="8"/>
        <v/>
      </c>
      <c r="C591" s="1" t="str">
        <f>IFERROR(VLOOKUP($B591,'Fridge Collection'!B589:L1586, 10, FALSE), "")</f>
        <v/>
      </c>
      <c r="D591" s="1" t="str">
        <f>IFERROR(VLOOKUP($B591,' Fridge Tracking'!$A$3:$J$999, 2, FALSE), "")</f>
        <v/>
      </c>
      <c r="E591" s="1" t="str">
        <f>IFERROR(VLOOKUP($B591,' Fridge Tracking'!$A$3:$J$999, 3, FALSE), "")</f>
        <v/>
      </c>
      <c r="F591" s="1" t="str">
        <f>IFERROR(VLOOKUP($B591,' Fridge Tracking'!$A$3:$J$999, 4, FALSE), "")</f>
        <v/>
      </c>
      <c r="G591" s="1" t="str">
        <f>IFERROR(VLOOKUP($B591,' Fridge Tracking'!$A$3:$J$999, 5, FALSE), "")</f>
        <v/>
      </c>
      <c r="H591" s="13" t="str">
        <f>IFERROR(VLOOKUP($B591,' Fridge Tracking'!$A$3:$J$999, 8, FALSE), "")</f>
        <v/>
      </c>
      <c r="I591" s="56" t="str">
        <f t="shared" si="9"/>
        <v/>
      </c>
      <c r="J591" s="59"/>
      <c r="K591" s="57" t="str">
        <f>IFERROR(VLOOKUP($J591,'Router Collection'!B589:M1586, 10, FALSE), "")</f>
        <v/>
      </c>
      <c r="L591" s="57" t="str">
        <f>IFERROR(VLOOKUP($J591,'Router Tracking'!$A$3:$H$1000, 2, FALSE), "")</f>
        <v/>
      </c>
      <c r="M591" s="57" t="str">
        <f>IFERROR(VLOOKUP($J591,'Router Tracking'!$A$3:$H$1000, 3, FALSE), "")</f>
        <v/>
      </c>
      <c r="N591" s="58" t="str">
        <f>IFERROR(VLOOKUP($J591,'Router Tracking'!$A$3:$H$1000, 6, FALSE), "")</f>
        <v/>
      </c>
      <c r="Q591" s="13"/>
    </row>
    <row r="592" spans="1:17">
      <c r="A592" s="38" t="str">
        <f t="shared" si="8"/>
        <v/>
      </c>
      <c r="C592" s="1" t="str">
        <f>IFERROR(VLOOKUP($B592,'Fridge Collection'!B590:L1587, 10, FALSE), "")</f>
        <v/>
      </c>
      <c r="D592" s="1" t="str">
        <f>IFERROR(VLOOKUP($B592,' Fridge Tracking'!$A$3:$J$999, 2, FALSE), "")</f>
        <v/>
      </c>
      <c r="E592" s="1" t="str">
        <f>IFERROR(VLOOKUP($B592,' Fridge Tracking'!$A$3:$J$999, 3, FALSE), "")</f>
        <v/>
      </c>
      <c r="F592" s="1" t="str">
        <f>IFERROR(VLOOKUP($B592,' Fridge Tracking'!$A$3:$J$999, 4, FALSE), "")</f>
        <v/>
      </c>
      <c r="G592" s="1" t="str">
        <f>IFERROR(VLOOKUP($B592,' Fridge Tracking'!$A$3:$J$999, 5, FALSE), "")</f>
        <v/>
      </c>
      <c r="H592" s="13" t="str">
        <f>IFERROR(VLOOKUP($B592,' Fridge Tracking'!$A$3:$J$999, 8, FALSE), "")</f>
        <v/>
      </c>
      <c r="I592" s="56" t="str">
        <f t="shared" si="9"/>
        <v/>
      </c>
      <c r="J592" s="59"/>
      <c r="K592" s="57" t="str">
        <f>IFERROR(VLOOKUP($J592,'Router Collection'!B590:M1587, 10, FALSE), "")</f>
        <v/>
      </c>
      <c r="L592" s="57" t="str">
        <f>IFERROR(VLOOKUP($J592,'Router Tracking'!$A$3:$H$1000, 2, FALSE), "")</f>
        <v/>
      </c>
      <c r="M592" s="57" t="str">
        <f>IFERROR(VLOOKUP($J592,'Router Tracking'!$A$3:$H$1000, 3, FALSE), "")</f>
        <v/>
      </c>
      <c r="N592" s="58" t="str">
        <f>IFERROR(VLOOKUP($J592,'Router Tracking'!$A$3:$H$1000, 6, FALSE), "")</f>
        <v/>
      </c>
      <c r="Q592" s="13"/>
    </row>
    <row r="593" spans="1:17">
      <c r="A593" s="38" t="str">
        <f t="shared" si="8"/>
        <v/>
      </c>
      <c r="C593" s="1" t="str">
        <f>IFERROR(VLOOKUP($B593,'Fridge Collection'!B591:L1588, 10, FALSE), "")</f>
        <v/>
      </c>
      <c r="D593" s="1" t="str">
        <f>IFERROR(VLOOKUP($B593,' Fridge Tracking'!$A$3:$J$999, 2, FALSE), "")</f>
        <v/>
      </c>
      <c r="E593" s="1" t="str">
        <f>IFERROR(VLOOKUP($B593,' Fridge Tracking'!$A$3:$J$999, 3, FALSE), "")</f>
        <v/>
      </c>
      <c r="F593" s="1" t="str">
        <f>IFERROR(VLOOKUP($B593,' Fridge Tracking'!$A$3:$J$999, 4, FALSE), "")</f>
        <v/>
      </c>
      <c r="G593" s="1" t="str">
        <f>IFERROR(VLOOKUP($B593,' Fridge Tracking'!$A$3:$J$999, 5, FALSE), "")</f>
        <v/>
      </c>
      <c r="H593" s="13" t="str">
        <f>IFERROR(VLOOKUP($B593,' Fridge Tracking'!$A$3:$J$999, 8, FALSE), "")</f>
        <v/>
      </c>
      <c r="I593" s="56" t="str">
        <f t="shared" si="9"/>
        <v/>
      </c>
      <c r="J593" s="59"/>
      <c r="K593" s="57" t="str">
        <f>IFERROR(VLOOKUP($J593,'Router Collection'!B591:M1588, 10, FALSE), "")</f>
        <v/>
      </c>
      <c r="L593" s="57" t="str">
        <f>IFERROR(VLOOKUP($J593,'Router Tracking'!$A$3:$H$1000, 2, FALSE), "")</f>
        <v/>
      </c>
      <c r="M593" s="57" t="str">
        <f>IFERROR(VLOOKUP($J593,'Router Tracking'!$A$3:$H$1000, 3, FALSE), "")</f>
        <v/>
      </c>
      <c r="N593" s="58" t="str">
        <f>IFERROR(VLOOKUP($J593,'Router Tracking'!$A$3:$H$1000, 6, FALSE), "")</f>
        <v/>
      </c>
      <c r="Q593" s="13"/>
    </row>
    <row r="594" spans="1:17">
      <c r="A594" s="38" t="str">
        <f t="shared" si="8"/>
        <v/>
      </c>
      <c r="C594" s="1" t="str">
        <f>IFERROR(VLOOKUP($B594,'Fridge Collection'!B592:L1589, 10, FALSE), "")</f>
        <v/>
      </c>
      <c r="D594" s="1" t="str">
        <f>IFERROR(VLOOKUP($B594,' Fridge Tracking'!$A$3:$J$999, 2, FALSE), "")</f>
        <v/>
      </c>
      <c r="E594" s="1" t="str">
        <f>IFERROR(VLOOKUP($B594,' Fridge Tracking'!$A$3:$J$999, 3, FALSE), "")</f>
        <v/>
      </c>
      <c r="F594" s="1" t="str">
        <f>IFERROR(VLOOKUP($B594,' Fridge Tracking'!$A$3:$J$999, 4, FALSE), "")</f>
        <v/>
      </c>
      <c r="G594" s="1" t="str">
        <f>IFERROR(VLOOKUP($B594,' Fridge Tracking'!$A$3:$J$999, 5, FALSE), "")</f>
        <v/>
      </c>
      <c r="H594" s="13" t="str">
        <f>IFERROR(VLOOKUP($B594,' Fridge Tracking'!$A$3:$J$999, 8, FALSE), "")</f>
        <v/>
      </c>
      <c r="I594" s="56" t="str">
        <f t="shared" si="9"/>
        <v/>
      </c>
      <c r="J594" s="59"/>
      <c r="K594" s="57" t="str">
        <f>IFERROR(VLOOKUP($J594,'Router Collection'!B592:M1589, 10, FALSE), "")</f>
        <v/>
      </c>
      <c r="L594" s="57" t="str">
        <f>IFERROR(VLOOKUP($J594,'Router Tracking'!$A$3:$H$1000, 2, FALSE), "")</f>
        <v/>
      </c>
      <c r="M594" s="57" t="str">
        <f>IFERROR(VLOOKUP($J594,'Router Tracking'!$A$3:$H$1000, 3, FALSE), "")</f>
        <v/>
      </c>
      <c r="N594" s="58" t="str">
        <f>IFERROR(VLOOKUP($J594,'Router Tracking'!$A$3:$H$1000, 6, FALSE), "")</f>
        <v/>
      </c>
      <c r="Q594" s="13"/>
    </row>
    <row r="595" spans="1:17">
      <c r="A595" s="38" t="str">
        <f t="shared" si="8"/>
        <v/>
      </c>
      <c r="C595" s="1" t="str">
        <f>IFERROR(VLOOKUP($B595,'Fridge Collection'!B593:L1590, 10, FALSE), "")</f>
        <v/>
      </c>
      <c r="D595" s="1" t="str">
        <f>IFERROR(VLOOKUP($B595,' Fridge Tracking'!$A$3:$J$999, 2, FALSE), "")</f>
        <v/>
      </c>
      <c r="E595" s="1" t="str">
        <f>IFERROR(VLOOKUP($B595,' Fridge Tracking'!$A$3:$J$999, 3, FALSE), "")</f>
        <v/>
      </c>
      <c r="F595" s="1" t="str">
        <f>IFERROR(VLOOKUP($B595,' Fridge Tracking'!$A$3:$J$999, 4, FALSE), "")</f>
        <v/>
      </c>
      <c r="G595" s="1" t="str">
        <f>IFERROR(VLOOKUP($B595,' Fridge Tracking'!$A$3:$J$999, 5, FALSE), "")</f>
        <v/>
      </c>
      <c r="H595" s="13" t="str">
        <f>IFERROR(VLOOKUP($B595,' Fridge Tracking'!$A$3:$J$999, 8, FALSE), "")</f>
        <v/>
      </c>
      <c r="I595" s="56" t="str">
        <f t="shared" si="9"/>
        <v/>
      </c>
      <c r="J595" s="59"/>
      <c r="K595" s="57" t="str">
        <f>IFERROR(VLOOKUP($J595,'Router Collection'!B593:M1590, 10, FALSE), "")</f>
        <v/>
      </c>
      <c r="L595" s="57" t="str">
        <f>IFERROR(VLOOKUP($J595,'Router Tracking'!$A$3:$H$1000, 2, FALSE), "")</f>
        <v/>
      </c>
      <c r="M595" s="57" t="str">
        <f>IFERROR(VLOOKUP($J595,'Router Tracking'!$A$3:$H$1000, 3, FALSE), "")</f>
        <v/>
      </c>
      <c r="N595" s="58" t="str">
        <f>IFERROR(VLOOKUP($J595,'Router Tracking'!$A$3:$H$1000, 6, FALSE), "")</f>
        <v/>
      </c>
      <c r="Q595" s="13"/>
    </row>
    <row r="596" spans="1:17">
      <c r="A596" s="38" t="str">
        <f t="shared" si="8"/>
        <v/>
      </c>
      <c r="C596" s="1" t="str">
        <f>IFERROR(VLOOKUP($B596,'Fridge Collection'!B594:L1591, 10, FALSE), "")</f>
        <v/>
      </c>
      <c r="D596" s="1" t="str">
        <f>IFERROR(VLOOKUP($B596,' Fridge Tracking'!$A$3:$J$999, 2, FALSE), "")</f>
        <v/>
      </c>
      <c r="E596" s="1" t="str">
        <f>IFERROR(VLOOKUP($B596,' Fridge Tracking'!$A$3:$J$999, 3, FALSE), "")</f>
        <v/>
      </c>
      <c r="F596" s="1" t="str">
        <f>IFERROR(VLOOKUP($B596,' Fridge Tracking'!$A$3:$J$999, 4, FALSE), "")</f>
        <v/>
      </c>
      <c r="G596" s="1" t="str">
        <f>IFERROR(VLOOKUP($B596,' Fridge Tracking'!$A$3:$J$999, 5, FALSE), "")</f>
        <v/>
      </c>
      <c r="H596" s="13" t="str">
        <f>IFERROR(VLOOKUP($B596,' Fridge Tracking'!$A$3:$J$999, 8, FALSE), "")</f>
        <v/>
      </c>
      <c r="I596" s="56" t="str">
        <f t="shared" si="9"/>
        <v/>
      </c>
      <c r="J596" s="59"/>
      <c r="K596" s="57" t="str">
        <f>IFERROR(VLOOKUP($J596,'Router Collection'!B594:M1591, 10, FALSE), "")</f>
        <v/>
      </c>
      <c r="L596" s="57" t="str">
        <f>IFERROR(VLOOKUP($J596,'Router Tracking'!$A$3:$H$1000, 2, FALSE), "")</f>
        <v/>
      </c>
      <c r="M596" s="57" t="str">
        <f>IFERROR(VLOOKUP($J596,'Router Tracking'!$A$3:$H$1000, 3, FALSE), "")</f>
        <v/>
      </c>
      <c r="N596" s="58" t="str">
        <f>IFERROR(VLOOKUP($J596,'Router Tracking'!$A$3:$H$1000, 6, FALSE), "")</f>
        <v/>
      </c>
      <c r="Q596" s="13"/>
    </row>
    <row r="597" spans="1:17">
      <c r="A597" s="38" t="str">
        <f t="shared" si="8"/>
        <v/>
      </c>
      <c r="C597" s="1" t="str">
        <f>IFERROR(VLOOKUP($B597,'Fridge Collection'!B595:L1592, 10, FALSE), "")</f>
        <v/>
      </c>
      <c r="D597" s="1" t="str">
        <f>IFERROR(VLOOKUP($B597,' Fridge Tracking'!$A$3:$J$999, 2, FALSE), "")</f>
        <v/>
      </c>
      <c r="E597" s="1" t="str">
        <f>IFERROR(VLOOKUP($B597,' Fridge Tracking'!$A$3:$J$999, 3, FALSE), "")</f>
        <v/>
      </c>
      <c r="F597" s="1" t="str">
        <f>IFERROR(VLOOKUP($B597,' Fridge Tracking'!$A$3:$J$999, 4, FALSE), "")</f>
        <v/>
      </c>
      <c r="G597" s="1" t="str">
        <f>IFERROR(VLOOKUP($B597,' Fridge Tracking'!$A$3:$J$999, 5, FALSE), "")</f>
        <v/>
      </c>
      <c r="H597" s="13" t="str">
        <f>IFERROR(VLOOKUP($B597,' Fridge Tracking'!$A$3:$J$999, 8, FALSE), "")</f>
        <v/>
      </c>
      <c r="I597" s="56" t="str">
        <f t="shared" si="9"/>
        <v/>
      </c>
      <c r="J597" s="59"/>
      <c r="K597" s="57" t="str">
        <f>IFERROR(VLOOKUP($J597,'Router Collection'!B595:M1592, 10, FALSE), "")</f>
        <v/>
      </c>
      <c r="L597" s="57" t="str">
        <f>IFERROR(VLOOKUP($J597,'Router Tracking'!$A$3:$H$1000, 2, FALSE), "")</f>
        <v/>
      </c>
      <c r="M597" s="57" t="str">
        <f>IFERROR(VLOOKUP($J597,'Router Tracking'!$A$3:$H$1000, 3, FALSE), "")</f>
        <v/>
      </c>
      <c r="N597" s="58" t="str">
        <f>IFERROR(VLOOKUP($J597,'Router Tracking'!$A$3:$H$1000, 6, FALSE), "")</f>
        <v/>
      </c>
      <c r="Q597" s="13"/>
    </row>
    <row r="598" spans="1:17">
      <c r="A598" s="38" t="str">
        <f t="shared" si="8"/>
        <v/>
      </c>
      <c r="C598" s="1" t="str">
        <f>IFERROR(VLOOKUP($B598,'Fridge Collection'!B596:L1593, 10, FALSE), "")</f>
        <v/>
      </c>
      <c r="D598" s="1" t="str">
        <f>IFERROR(VLOOKUP($B598,' Fridge Tracking'!$A$3:$J$999, 2, FALSE), "")</f>
        <v/>
      </c>
      <c r="E598" s="1" t="str">
        <f>IFERROR(VLOOKUP($B598,' Fridge Tracking'!$A$3:$J$999, 3, FALSE), "")</f>
        <v/>
      </c>
      <c r="F598" s="1" t="str">
        <f>IFERROR(VLOOKUP($B598,' Fridge Tracking'!$A$3:$J$999, 4, FALSE), "")</f>
        <v/>
      </c>
      <c r="G598" s="1" t="str">
        <f>IFERROR(VLOOKUP($B598,' Fridge Tracking'!$A$3:$J$999, 5, FALSE), "")</f>
        <v/>
      </c>
      <c r="H598" s="13" t="str">
        <f>IFERROR(VLOOKUP($B598,' Fridge Tracking'!$A$3:$J$999, 8, FALSE), "")</f>
        <v/>
      </c>
      <c r="I598" s="56" t="str">
        <f t="shared" si="9"/>
        <v/>
      </c>
      <c r="J598" s="59"/>
      <c r="K598" s="57" t="str">
        <f>IFERROR(VLOOKUP($J598,'Router Collection'!B596:M1593, 10, FALSE), "")</f>
        <v/>
      </c>
      <c r="L598" s="57" t="str">
        <f>IFERROR(VLOOKUP($J598,'Router Tracking'!$A$3:$H$1000, 2, FALSE), "")</f>
        <v/>
      </c>
      <c r="M598" s="57" t="str">
        <f>IFERROR(VLOOKUP($J598,'Router Tracking'!$A$3:$H$1000, 3, FALSE), "")</f>
        <v/>
      </c>
      <c r="N598" s="58" t="str">
        <f>IFERROR(VLOOKUP($J598,'Router Tracking'!$A$3:$H$1000, 6, FALSE), "")</f>
        <v/>
      </c>
      <c r="Q598" s="13"/>
    </row>
    <row r="599" spans="1:17">
      <c r="A599" s="38" t="str">
        <f t="shared" si="8"/>
        <v/>
      </c>
      <c r="C599" s="1" t="str">
        <f>IFERROR(VLOOKUP($B599,'Fridge Collection'!B597:L1594, 10, FALSE), "")</f>
        <v/>
      </c>
      <c r="D599" s="1" t="str">
        <f>IFERROR(VLOOKUP($B599,' Fridge Tracking'!$A$3:$J$999, 2, FALSE), "")</f>
        <v/>
      </c>
      <c r="E599" s="1" t="str">
        <f>IFERROR(VLOOKUP($B599,' Fridge Tracking'!$A$3:$J$999, 3, FALSE), "")</f>
        <v/>
      </c>
      <c r="F599" s="1" t="str">
        <f>IFERROR(VLOOKUP($B599,' Fridge Tracking'!$A$3:$J$999, 4, FALSE), "")</f>
        <v/>
      </c>
      <c r="G599" s="1" t="str">
        <f>IFERROR(VLOOKUP($B599,' Fridge Tracking'!$A$3:$J$999, 5, FALSE), "")</f>
        <v/>
      </c>
      <c r="H599" s="13" t="str">
        <f>IFERROR(VLOOKUP($B599,' Fridge Tracking'!$A$3:$J$999, 8, FALSE), "")</f>
        <v/>
      </c>
      <c r="I599" s="56" t="str">
        <f t="shared" si="9"/>
        <v/>
      </c>
      <c r="J599" s="59"/>
      <c r="K599" s="57" t="str">
        <f>IFERROR(VLOOKUP($J599,'Router Collection'!B597:M1594, 10, FALSE), "")</f>
        <v/>
      </c>
      <c r="L599" s="57" t="str">
        <f>IFERROR(VLOOKUP($J599,'Router Tracking'!$A$3:$H$1000, 2, FALSE), "")</f>
        <v/>
      </c>
      <c r="M599" s="57" t="str">
        <f>IFERROR(VLOOKUP($J599,'Router Tracking'!$A$3:$H$1000, 3, FALSE), "")</f>
        <v/>
      </c>
      <c r="N599" s="58" t="str">
        <f>IFERROR(VLOOKUP($J599,'Router Tracking'!$A$3:$H$1000, 6, FALSE), "")</f>
        <v/>
      </c>
      <c r="Q599" s="13"/>
    </row>
    <row r="600" spans="1:17">
      <c r="A600" s="38" t="str">
        <f t="shared" si="8"/>
        <v/>
      </c>
      <c r="C600" s="1" t="str">
        <f>IFERROR(VLOOKUP($B600,'Fridge Collection'!B598:L1595, 10, FALSE), "")</f>
        <v/>
      </c>
      <c r="D600" s="1" t="str">
        <f>IFERROR(VLOOKUP($B600,' Fridge Tracking'!$A$3:$J$999, 2, FALSE), "")</f>
        <v/>
      </c>
      <c r="E600" s="1" t="str">
        <f>IFERROR(VLOOKUP($B600,' Fridge Tracking'!$A$3:$J$999, 3, FALSE), "")</f>
        <v/>
      </c>
      <c r="F600" s="1" t="str">
        <f>IFERROR(VLOOKUP($B600,' Fridge Tracking'!$A$3:$J$999, 4, FALSE), "")</f>
        <v/>
      </c>
      <c r="G600" s="1" t="str">
        <f>IFERROR(VLOOKUP($B600,' Fridge Tracking'!$A$3:$J$999, 5, FALSE), "")</f>
        <v/>
      </c>
      <c r="H600" s="13" t="str">
        <f>IFERROR(VLOOKUP($B600,' Fridge Tracking'!$A$3:$J$999, 8, FALSE), "")</f>
        <v/>
      </c>
      <c r="I600" s="56" t="str">
        <f t="shared" si="9"/>
        <v/>
      </c>
      <c r="J600" s="59"/>
      <c r="K600" s="57" t="str">
        <f>IFERROR(VLOOKUP($J600,'Router Collection'!B598:M1595, 10, FALSE), "")</f>
        <v/>
      </c>
      <c r="L600" s="57" t="str">
        <f>IFERROR(VLOOKUP($J600,'Router Tracking'!$A$3:$H$1000, 2, FALSE), "")</f>
        <v/>
      </c>
      <c r="M600" s="57" t="str">
        <f>IFERROR(VLOOKUP($J600,'Router Tracking'!$A$3:$H$1000, 3, FALSE), "")</f>
        <v/>
      </c>
      <c r="N600" s="58" t="str">
        <f>IFERROR(VLOOKUP($J600,'Router Tracking'!$A$3:$H$1000, 6, FALSE), "")</f>
        <v/>
      </c>
      <c r="Q600" s="13"/>
    </row>
    <row r="601" spans="1:17">
      <c r="A601" s="38" t="str">
        <f t="shared" si="8"/>
        <v/>
      </c>
      <c r="C601" s="1" t="str">
        <f>IFERROR(VLOOKUP($B601,'Fridge Collection'!B599:L1596, 10, FALSE), "")</f>
        <v/>
      </c>
      <c r="D601" s="1" t="str">
        <f>IFERROR(VLOOKUP($B601,' Fridge Tracking'!$A$3:$J$999, 2, FALSE), "")</f>
        <v/>
      </c>
      <c r="E601" s="1" t="str">
        <f>IFERROR(VLOOKUP($B601,' Fridge Tracking'!$A$3:$J$999, 3, FALSE), "")</f>
        <v/>
      </c>
      <c r="F601" s="1" t="str">
        <f>IFERROR(VLOOKUP($B601,' Fridge Tracking'!$A$3:$J$999, 4, FALSE), "")</f>
        <v/>
      </c>
      <c r="G601" s="1" t="str">
        <f>IFERROR(VLOOKUP($B601,' Fridge Tracking'!$A$3:$J$999, 5, FALSE), "")</f>
        <v/>
      </c>
      <c r="H601" s="13" t="str">
        <f>IFERROR(VLOOKUP($B601,' Fridge Tracking'!$A$3:$J$999, 8, FALSE), "")</f>
        <v/>
      </c>
      <c r="I601" s="56" t="str">
        <f t="shared" si="9"/>
        <v/>
      </c>
      <c r="J601" s="59"/>
      <c r="K601" s="57" t="str">
        <f>IFERROR(VLOOKUP($J601,'Router Collection'!B599:M1596, 10, FALSE), "")</f>
        <v/>
      </c>
      <c r="L601" s="57" t="str">
        <f>IFERROR(VLOOKUP($J601,'Router Tracking'!$A$3:$H$1000, 2, FALSE), "")</f>
        <v/>
      </c>
      <c r="M601" s="57" t="str">
        <f>IFERROR(VLOOKUP($J601,'Router Tracking'!$A$3:$H$1000, 3, FALSE), "")</f>
        <v/>
      </c>
      <c r="N601" s="58" t="str">
        <f>IFERROR(VLOOKUP($J601,'Router Tracking'!$A$3:$H$1000, 6, FALSE), "")</f>
        <v/>
      </c>
      <c r="Q601" s="13"/>
    </row>
    <row r="602" spans="1:17">
      <c r="A602" s="38" t="str">
        <f t="shared" si="8"/>
        <v/>
      </c>
      <c r="C602" s="1" t="str">
        <f>IFERROR(VLOOKUP($B602,'Fridge Collection'!B600:L1597, 10, FALSE), "")</f>
        <v/>
      </c>
      <c r="D602" s="1" t="str">
        <f>IFERROR(VLOOKUP($B602,' Fridge Tracking'!$A$3:$J$999, 2, FALSE), "")</f>
        <v/>
      </c>
      <c r="E602" s="1" t="str">
        <f>IFERROR(VLOOKUP($B602,' Fridge Tracking'!$A$3:$J$999, 3, FALSE), "")</f>
        <v/>
      </c>
      <c r="F602" s="1" t="str">
        <f>IFERROR(VLOOKUP($B602,' Fridge Tracking'!$A$3:$J$999, 4, FALSE), "")</f>
        <v/>
      </c>
      <c r="G602" s="1" t="str">
        <f>IFERROR(VLOOKUP($B602,' Fridge Tracking'!$A$3:$J$999, 5, FALSE), "")</f>
        <v/>
      </c>
      <c r="H602" s="13" t="str">
        <f>IFERROR(VLOOKUP($B602,' Fridge Tracking'!$A$3:$J$999, 8, FALSE), "")</f>
        <v/>
      </c>
      <c r="I602" s="56" t="str">
        <f t="shared" si="9"/>
        <v/>
      </c>
      <c r="J602" s="59"/>
      <c r="K602" s="57" t="str">
        <f>IFERROR(VLOOKUP($J602,'Router Collection'!B600:M1597, 10, FALSE), "")</f>
        <v/>
      </c>
      <c r="L602" s="57" t="str">
        <f>IFERROR(VLOOKUP($J602,'Router Tracking'!$A$3:$H$1000, 2, FALSE), "")</f>
        <v/>
      </c>
      <c r="M602" s="57" t="str">
        <f>IFERROR(VLOOKUP($J602,'Router Tracking'!$A$3:$H$1000, 3, FALSE), "")</f>
        <v/>
      </c>
      <c r="N602" s="58" t="str">
        <f>IFERROR(VLOOKUP($J602,'Router Tracking'!$A$3:$H$1000, 6, FALSE), "")</f>
        <v/>
      </c>
      <c r="Q602" s="13"/>
    </row>
    <row r="603" spans="1:17">
      <c r="A603" s="38" t="str">
        <f t="shared" si="8"/>
        <v/>
      </c>
      <c r="C603" s="1" t="str">
        <f>IFERROR(VLOOKUP($B603,'Fridge Collection'!B601:L1598, 10, FALSE), "")</f>
        <v/>
      </c>
      <c r="D603" s="1" t="str">
        <f>IFERROR(VLOOKUP($B603,' Fridge Tracking'!$A$3:$J$999, 2, FALSE), "")</f>
        <v/>
      </c>
      <c r="E603" s="1" t="str">
        <f>IFERROR(VLOOKUP($B603,' Fridge Tracking'!$A$3:$J$999, 3, FALSE), "")</f>
        <v/>
      </c>
      <c r="F603" s="1" t="str">
        <f>IFERROR(VLOOKUP($B603,' Fridge Tracking'!$A$3:$J$999, 4, FALSE), "")</f>
        <v/>
      </c>
      <c r="G603" s="1" t="str">
        <f>IFERROR(VLOOKUP($B603,' Fridge Tracking'!$A$3:$J$999, 5, FALSE), "")</f>
        <v/>
      </c>
      <c r="H603" s="13" t="str">
        <f>IFERROR(VLOOKUP($B603,' Fridge Tracking'!$A$3:$J$999, 8, FALSE), "")</f>
        <v/>
      </c>
      <c r="I603" s="56" t="str">
        <f t="shared" si="9"/>
        <v/>
      </c>
      <c r="J603" s="59"/>
      <c r="K603" s="57" t="str">
        <f>IFERROR(VLOOKUP($J603,'Router Collection'!B601:M1598, 10, FALSE), "")</f>
        <v/>
      </c>
      <c r="L603" s="57" t="str">
        <f>IFERROR(VLOOKUP($J603,'Router Tracking'!$A$3:$H$1000, 2, FALSE), "")</f>
        <v/>
      </c>
      <c r="M603" s="57" t="str">
        <f>IFERROR(VLOOKUP($J603,'Router Tracking'!$A$3:$H$1000, 3, FALSE), "")</f>
        <v/>
      </c>
      <c r="N603" s="58" t="str">
        <f>IFERROR(VLOOKUP($J603,'Router Tracking'!$A$3:$H$1000, 6, FALSE), "")</f>
        <v/>
      </c>
      <c r="Q603" s="13"/>
    </row>
    <row r="604" spans="1:17">
      <c r="A604" s="38" t="str">
        <f t="shared" si="8"/>
        <v/>
      </c>
      <c r="C604" s="1" t="str">
        <f>IFERROR(VLOOKUP($B604,'Fridge Collection'!B602:L1599, 10, FALSE), "")</f>
        <v/>
      </c>
      <c r="D604" s="1" t="str">
        <f>IFERROR(VLOOKUP($B604,' Fridge Tracking'!$A$3:$J$999, 2, FALSE), "")</f>
        <v/>
      </c>
      <c r="E604" s="1" t="str">
        <f>IFERROR(VLOOKUP($B604,' Fridge Tracking'!$A$3:$J$999, 3, FALSE), "")</f>
        <v/>
      </c>
      <c r="F604" s="1" t="str">
        <f>IFERROR(VLOOKUP($B604,' Fridge Tracking'!$A$3:$J$999, 4, FALSE), "")</f>
        <v/>
      </c>
      <c r="G604" s="1" t="str">
        <f>IFERROR(VLOOKUP($B604,' Fridge Tracking'!$A$3:$J$999, 5, FALSE), "")</f>
        <v/>
      </c>
      <c r="H604" s="13" t="str">
        <f>IFERROR(VLOOKUP($B604,' Fridge Tracking'!$A$3:$J$999, 8, FALSE), "")</f>
        <v/>
      </c>
      <c r="I604" s="56" t="str">
        <f t="shared" si="9"/>
        <v/>
      </c>
      <c r="J604" s="59"/>
      <c r="K604" s="57" t="str">
        <f>IFERROR(VLOOKUP($J604,'Router Collection'!B602:M1599, 10, FALSE), "")</f>
        <v/>
      </c>
      <c r="L604" s="57" t="str">
        <f>IFERROR(VLOOKUP($J604,'Router Tracking'!$A$3:$H$1000, 2, FALSE), "")</f>
        <v/>
      </c>
      <c r="M604" s="57" t="str">
        <f>IFERROR(VLOOKUP($J604,'Router Tracking'!$A$3:$H$1000, 3, FALSE), "")</f>
        <v/>
      </c>
      <c r="N604" s="58" t="str">
        <f>IFERROR(VLOOKUP($J604,'Router Tracking'!$A$3:$H$1000, 6, FALSE), "")</f>
        <v/>
      </c>
      <c r="Q604" s="13"/>
    </row>
    <row r="605" spans="1:17">
      <c r="A605" s="38" t="str">
        <f t="shared" si="8"/>
        <v/>
      </c>
      <c r="C605" s="1" t="str">
        <f>IFERROR(VLOOKUP($B605,'Fridge Collection'!B603:L1600, 10, FALSE), "")</f>
        <v/>
      </c>
      <c r="D605" s="1" t="str">
        <f>IFERROR(VLOOKUP($B605,' Fridge Tracking'!$A$3:$J$999, 2, FALSE), "")</f>
        <v/>
      </c>
      <c r="E605" s="1" t="str">
        <f>IFERROR(VLOOKUP($B605,' Fridge Tracking'!$A$3:$J$999, 3, FALSE), "")</f>
        <v/>
      </c>
      <c r="F605" s="1" t="str">
        <f>IFERROR(VLOOKUP($B605,' Fridge Tracking'!$A$3:$J$999, 4, FALSE), "")</f>
        <v/>
      </c>
      <c r="G605" s="1" t="str">
        <f>IFERROR(VLOOKUP($B605,' Fridge Tracking'!$A$3:$J$999, 5, FALSE), "")</f>
        <v/>
      </c>
      <c r="H605" s="13" t="str">
        <f>IFERROR(VLOOKUP($B605,' Fridge Tracking'!$A$3:$J$999, 8, FALSE), "")</f>
        <v/>
      </c>
      <c r="I605" s="56" t="str">
        <f t="shared" si="9"/>
        <v/>
      </c>
      <c r="J605" s="59"/>
      <c r="K605" s="57" t="str">
        <f>IFERROR(VLOOKUP($J605,'Router Collection'!B603:M1600, 10, FALSE), "")</f>
        <v/>
      </c>
      <c r="L605" s="57" t="str">
        <f>IFERROR(VLOOKUP($J605,'Router Tracking'!$A$3:$H$1000, 2, FALSE), "")</f>
        <v/>
      </c>
      <c r="M605" s="57" t="str">
        <f>IFERROR(VLOOKUP($J605,'Router Tracking'!$A$3:$H$1000, 3, FALSE), "")</f>
        <v/>
      </c>
      <c r="N605" s="58" t="str">
        <f>IFERROR(VLOOKUP($J605,'Router Tracking'!$A$3:$H$1000, 6, FALSE), "")</f>
        <v/>
      </c>
      <c r="Q605" s="13"/>
    </row>
    <row r="606" spans="1:17">
      <c r="A606" s="38" t="str">
        <f t="shared" si="8"/>
        <v/>
      </c>
      <c r="C606" s="1" t="str">
        <f>IFERROR(VLOOKUP($B606,'Fridge Collection'!B604:L1601, 10, FALSE), "")</f>
        <v/>
      </c>
      <c r="D606" s="1" t="str">
        <f>IFERROR(VLOOKUP($B606,' Fridge Tracking'!$A$3:$J$999, 2, FALSE), "")</f>
        <v/>
      </c>
      <c r="E606" s="1" t="str">
        <f>IFERROR(VLOOKUP($B606,' Fridge Tracking'!$A$3:$J$999, 3, FALSE), "")</f>
        <v/>
      </c>
      <c r="F606" s="1" t="str">
        <f>IFERROR(VLOOKUP($B606,' Fridge Tracking'!$A$3:$J$999, 4, FALSE), "")</f>
        <v/>
      </c>
      <c r="G606" s="1" t="str">
        <f>IFERROR(VLOOKUP($B606,' Fridge Tracking'!$A$3:$J$999, 5, FALSE), "")</f>
        <v/>
      </c>
      <c r="H606" s="13" t="str">
        <f>IFERROR(VLOOKUP($B606,' Fridge Tracking'!$A$3:$J$999, 8, FALSE), "")</f>
        <v/>
      </c>
      <c r="I606" s="56" t="str">
        <f t="shared" si="9"/>
        <v/>
      </c>
      <c r="J606" s="59"/>
      <c r="K606" s="57" t="str">
        <f>IFERROR(VLOOKUP($J606,'Router Collection'!B604:M1601, 10, FALSE), "")</f>
        <v/>
      </c>
      <c r="L606" s="57" t="str">
        <f>IFERROR(VLOOKUP($J606,'Router Tracking'!$A$3:$H$1000, 2, FALSE), "")</f>
        <v/>
      </c>
      <c r="M606" s="57" t="str">
        <f>IFERROR(VLOOKUP($J606,'Router Tracking'!$A$3:$H$1000, 3, FALSE), "")</f>
        <v/>
      </c>
      <c r="N606" s="58" t="str">
        <f>IFERROR(VLOOKUP($J606,'Router Tracking'!$A$3:$H$1000, 6, FALSE), "")</f>
        <v/>
      </c>
      <c r="Q606" s="13"/>
    </row>
    <row r="607" spans="1:17">
      <c r="A607" s="38" t="str">
        <f t="shared" si="8"/>
        <v/>
      </c>
      <c r="C607" s="1" t="str">
        <f>IFERROR(VLOOKUP($B607,'Fridge Collection'!B605:L1602, 10, FALSE), "")</f>
        <v/>
      </c>
      <c r="D607" s="1" t="str">
        <f>IFERROR(VLOOKUP($B607,' Fridge Tracking'!$A$3:$J$999, 2, FALSE), "")</f>
        <v/>
      </c>
      <c r="E607" s="1" t="str">
        <f>IFERROR(VLOOKUP($B607,' Fridge Tracking'!$A$3:$J$999, 3, FALSE), "")</f>
        <v/>
      </c>
      <c r="F607" s="1" t="str">
        <f>IFERROR(VLOOKUP($B607,' Fridge Tracking'!$A$3:$J$999, 4, FALSE), "")</f>
        <v/>
      </c>
      <c r="G607" s="1" t="str">
        <f>IFERROR(VLOOKUP($B607,' Fridge Tracking'!$A$3:$J$999, 5, FALSE), "")</f>
        <v/>
      </c>
      <c r="H607" s="13" t="str">
        <f>IFERROR(VLOOKUP($B607,' Fridge Tracking'!$A$3:$J$999, 8, FALSE), "")</f>
        <v/>
      </c>
      <c r="I607" s="56" t="str">
        <f t="shared" si="9"/>
        <v/>
      </c>
      <c r="J607" s="59"/>
      <c r="K607" s="57" t="str">
        <f>IFERROR(VLOOKUP($J607,'Router Collection'!B605:M1602, 10, FALSE), "")</f>
        <v/>
      </c>
      <c r="L607" s="57" t="str">
        <f>IFERROR(VLOOKUP($J607,'Router Tracking'!$A$3:$H$1000, 2, FALSE), "")</f>
        <v/>
      </c>
      <c r="M607" s="57" t="str">
        <f>IFERROR(VLOOKUP($J607,'Router Tracking'!$A$3:$H$1000, 3, FALSE), "")</f>
        <v/>
      </c>
      <c r="N607" s="58" t="str">
        <f>IFERROR(VLOOKUP($J607,'Router Tracking'!$A$3:$H$1000, 6, FALSE), "")</f>
        <v/>
      </c>
      <c r="Q607" s="13"/>
    </row>
    <row r="608" spans="1:17">
      <c r="A608" s="38" t="str">
        <f t="shared" si="8"/>
        <v/>
      </c>
      <c r="C608" s="1" t="str">
        <f>IFERROR(VLOOKUP($B608,'Fridge Collection'!B606:L1603, 10, FALSE), "")</f>
        <v/>
      </c>
      <c r="D608" s="1" t="str">
        <f>IFERROR(VLOOKUP($B608,' Fridge Tracking'!$A$3:$J$999, 2, FALSE), "")</f>
        <v/>
      </c>
      <c r="E608" s="1" t="str">
        <f>IFERROR(VLOOKUP($B608,' Fridge Tracking'!$A$3:$J$999, 3, FALSE), "")</f>
        <v/>
      </c>
      <c r="F608" s="1" t="str">
        <f>IFERROR(VLOOKUP($B608,' Fridge Tracking'!$A$3:$J$999, 4, FALSE), "")</f>
        <v/>
      </c>
      <c r="G608" s="1" t="str">
        <f>IFERROR(VLOOKUP($B608,' Fridge Tracking'!$A$3:$J$999, 5, FALSE), "")</f>
        <v/>
      </c>
      <c r="H608" s="13" t="str">
        <f>IFERROR(VLOOKUP($B608,' Fridge Tracking'!$A$3:$J$999, 8, FALSE), "")</f>
        <v/>
      </c>
      <c r="I608" s="56" t="str">
        <f t="shared" si="9"/>
        <v/>
      </c>
      <c r="J608" s="59"/>
      <c r="K608" s="57" t="str">
        <f>IFERROR(VLOOKUP($J608,'Router Collection'!B606:M1603, 10, FALSE), "")</f>
        <v/>
      </c>
      <c r="L608" s="57" t="str">
        <f>IFERROR(VLOOKUP($J608,'Router Tracking'!$A$3:$H$1000, 2, FALSE), "")</f>
        <v/>
      </c>
      <c r="M608" s="57" t="str">
        <f>IFERROR(VLOOKUP($J608,'Router Tracking'!$A$3:$H$1000, 3, FALSE), "")</f>
        <v/>
      </c>
      <c r="N608" s="58" t="str">
        <f>IFERROR(VLOOKUP($J608,'Router Tracking'!$A$3:$H$1000, 6, FALSE), "")</f>
        <v/>
      </c>
      <c r="Q608" s="13"/>
    </row>
    <row r="609" spans="1:17">
      <c r="A609" s="38" t="str">
        <f t="shared" si="8"/>
        <v/>
      </c>
      <c r="C609" s="1" t="str">
        <f>IFERROR(VLOOKUP($B609,'Fridge Collection'!B607:L1604, 10, FALSE), "")</f>
        <v/>
      </c>
      <c r="D609" s="1" t="str">
        <f>IFERROR(VLOOKUP($B609,' Fridge Tracking'!$A$3:$J$999, 2, FALSE), "")</f>
        <v/>
      </c>
      <c r="E609" s="1" t="str">
        <f>IFERROR(VLOOKUP($B609,' Fridge Tracking'!$A$3:$J$999, 3, FALSE), "")</f>
        <v/>
      </c>
      <c r="F609" s="1" t="str">
        <f>IFERROR(VLOOKUP($B609,' Fridge Tracking'!$A$3:$J$999, 4, FALSE), "")</f>
        <v/>
      </c>
      <c r="G609" s="1" t="str">
        <f>IFERROR(VLOOKUP($B609,' Fridge Tracking'!$A$3:$J$999, 5, FALSE), "")</f>
        <v/>
      </c>
      <c r="H609" s="13" t="str">
        <f>IFERROR(VLOOKUP($B609,' Fridge Tracking'!$A$3:$J$999, 8, FALSE), "")</f>
        <v/>
      </c>
      <c r="I609" s="56" t="str">
        <f t="shared" si="9"/>
        <v/>
      </c>
      <c r="J609" s="59"/>
      <c r="K609" s="57" t="str">
        <f>IFERROR(VLOOKUP($J609,'Router Collection'!B607:M1604, 10, FALSE), "")</f>
        <v/>
      </c>
      <c r="L609" s="57" t="str">
        <f>IFERROR(VLOOKUP($J609,'Router Tracking'!$A$3:$H$1000, 2, FALSE), "")</f>
        <v/>
      </c>
      <c r="M609" s="57" t="str">
        <f>IFERROR(VLOOKUP($J609,'Router Tracking'!$A$3:$H$1000, 3, FALSE), "")</f>
        <v/>
      </c>
      <c r="N609" s="58" t="str">
        <f>IFERROR(VLOOKUP($J609,'Router Tracking'!$A$3:$H$1000, 6, FALSE), "")</f>
        <v/>
      </c>
      <c r="Q609" s="13"/>
    </row>
    <row r="610" spans="1:17">
      <c r="A610" s="38" t="str">
        <f t="shared" si="8"/>
        <v/>
      </c>
      <c r="C610" s="1" t="str">
        <f>IFERROR(VLOOKUP($B610,'Fridge Collection'!B608:L1605, 10, FALSE), "")</f>
        <v/>
      </c>
      <c r="D610" s="1" t="str">
        <f>IFERROR(VLOOKUP($B610,' Fridge Tracking'!$A$3:$J$999, 2, FALSE), "")</f>
        <v/>
      </c>
      <c r="E610" s="1" t="str">
        <f>IFERROR(VLOOKUP($B610,' Fridge Tracking'!$A$3:$J$999, 3, FALSE), "")</f>
        <v/>
      </c>
      <c r="F610" s="1" t="str">
        <f>IFERROR(VLOOKUP($B610,' Fridge Tracking'!$A$3:$J$999, 4, FALSE), "")</f>
        <v/>
      </c>
      <c r="G610" s="1" t="str">
        <f>IFERROR(VLOOKUP($B610,' Fridge Tracking'!$A$3:$J$999, 5, FALSE), "")</f>
        <v/>
      </c>
      <c r="H610" s="13" t="str">
        <f>IFERROR(VLOOKUP($B610,' Fridge Tracking'!$A$3:$J$999, 8, FALSE), "")</f>
        <v/>
      </c>
      <c r="I610" s="56" t="str">
        <f t="shared" si="9"/>
        <v/>
      </c>
      <c r="J610" s="59"/>
      <c r="K610" s="57" t="str">
        <f>IFERROR(VLOOKUP($J610,'Router Collection'!B608:M1605, 10, FALSE), "")</f>
        <v/>
      </c>
      <c r="L610" s="57" t="str">
        <f>IFERROR(VLOOKUP($J610,'Router Tracking'!$A$3:$H$1000, 2, FALSE), "")</f>
        <v/>
      </c>
      <c r="M610" s="57" t="str">
        <f>IFERROR(VLOOKUP($J610,'Router Tracking'!$A$3:$H$1000, 3, FALSE), "")</f>
        <v/>
      </c>
      <c r="N610" s="58" t="str">
        <f>IFERROR(VLOOKUP($J610,'Router Tracking'!$A$3:$H$1000, 6, FALSE), "")</f>
        <v/>
      </c>
      <c r="Q610" s="13"/>
    </row>
    <row r="611" spans="1:17">
      <c r="A611" s="38" t="str">
        <f t="shared" si="8"/>
        <v/>
      </c>
      <c r="C611" s="1" t="str">
        <f>IFERROR(VLOOKUP($B611,'Fridge Collection'!B609:L1606, 10, FALSE), "")</f>
        <v/>
      </c>
      <c r="D611" s="1" t="str">
        <f>IFERROR(VLOOKUP($B611,' Fridge Tracking'!$A$3:$J$999, 2, FALSE), "")</f>
        <v/>
      </c>
      <c r="E611" s="1" t="str">
        <f>IFERROR(VLOOKUP($B611,' Fridge Tracking'!$A$3:$J$999, 3, FALSE), "")</f>
        <v/>
      </c>
      <c r="F611" s="1" t="str">
        <f>IFERROR(VLOOKUP($B611,' Fridge Tracking'!$A$3:$J$999, 4, FALSE), "")</f>
        <v/>
      </c>
      <c r="G611" s="1" t="str">
        <f>IFERROR(VLOOKUP($B611,' Fridge Tracking'!$A$3:$J$999, 5, FALSE), "")</f>
        <v/>
      </c>
      <c r="H611" s="13" t="str">
        <f>IFERROR(VLOOKUP($B611,' Fridge Tracking'!$A$3:$J$999, 8, FALSE), "")</f>
        <v/>
      </c>
      <c r="I611" s="56" t="str">
        <f t="shared" si="9"/>
        <v/>
      </c>
      <c r="J611" s="59"/>
      <c r="K611" s="57" t="str">
        <f>IFERROR(VLOOKUP($J611,'Router Collection'!B609:M1606, 10, FALSE), "")</f>
        <v/>
      </c>
      <c r="L611" s="57" t="str">
        <f>IFERROR(VLOOKUP($J611,'Router Tracking'!$A$3:$H$1000, 2, FALSE), "")</f>
        <v/>
      </c>
      <c r="M611" s="57" t="str">
        <f>IFERROR(VLOOKUP($J611,'Router Tracking'!$A$3:$H$1000, 3, FALSE), "")</f>
        <v/>
      </c>
      <c r="N611" s="58" t="str">
        <f>IFERROR(VLOOKUP($J611,'Router Tracking'!$A$3:$H$1000, 6, FALSE), "")</f>
        <v/>
      </c>
      <c r="Q611" s="13"/>
    </row>
    <row r="612" spans="1:17">
      <c r="A612" s="38" t="str">
        <f t="shared" si="8"/>
        <v/>
      </c>
      <c r="C612" s="1" t="str">
        <f>IFERROR(VLOOKUP($B612,'Fridge Collection'!B610:L1607, 10, FALSE), "")</f>
        <v/>
      </c>
      <c r="D612" s="1" t="str">
        <f>IFERROR(VLOOKUP($B612,' Fridge Tracking'!$A$3:$J$999, 2, FALSE), "")</f>
        <v/>
      </c>
      <c r="E612" s="1" t="str">
        <f>IFERROR(VLOOKUP($B612,' Fridge Tracking'!$A$3:$J$999, 3, FALSE), "")</f>
        <v/>
      </c>
      <c r="F612" s="1" t="str">
        <f>IFERROR(VLOOKUP($B612,' Fridge Tracking'!$A$3:$J$999, 4, FALSE), "")</f>
        <v/>
      </c>
      <c r="G612" s="1" t="str">
        <f>IFERROR(VLOOKUP($B612,' Fridge Tracking'!$A$3:$J$999, 5, FALSE), "")</f>
        <v/>
      </c>
      <c r="H612" s="13" t="str">
        <f>IFERROR(VLOOKUP($B612,' Fridge Tracking'!$A$3:$J$999, 8, FALSE), "")</f>
        <v/>
      </c>
      <c r="I612" s="56" t="str">
        <f t="shared" si="9"/>
        <v/>
      </c>
      <c r="J612" s="59"/>
      <c r="K612" s="57" t="str">
        <f>IFERROR(VLOOKUP($J612,'Router Collection'!B610:M1607, 10, FALSE), "")</f>
        <v/>
      </c>
      <c r="L612" s="57" t="str">
        <f>IFERROR(VLOOKUP($J612,'Router Tracking'!$A$3:$H$1000, 2, FALSE), "")</f>
        <v/>
      </c>
      <c r="M612" s="57" t="str">
        <f>IFERROR(VLOOKUP($J612,'Router Tracking'!$A$3:$H$1000, 3, FALSE), "")</f>
        <v/>
      </c>
      <c r="N612" s="58" t="str">
        <f>IFERROR(VLOOKUP($J612,'Router Tracking'!$A$3:$H$1000, 6, FALSE), "")</f>
        <v/>
      </c>
      <c r="Q612" s="13"/>
    </row>
    <row r="613" spans="1:17">
      <c r="A613" s="38" t="str">
        <f t="shared" si="8"/>
        <v/>
      </c>
      <c r="C613" s="1" t="str">
        <f>IFERROR(VLOOKUP($B613,'Fridge Collection'!B611:L1608, 10, FALSE), "")</f>
        <v/>
      </c>
      <c r="D613" s="1" t="str">
        <f>IFERROR(VLOOKUP($B613,' Fridge Tracking'!$A$3:$J$999, 2, FALSE), "")</f>
        <v/>
      </c>
      <c r="E613" s="1" t="str">
        <f>IFERROR(VLOOKUP($B613,' Fridge Tracking'!$A$3:$J$999, 3, FALSE), "")</f>
        <v/>
      </c>
      <c r="F613" s="1" t="str">
        <f>IFERROR(VLOOKUP($B613,' Fridge Tracking'!$A$3:$J$999, 4, FALSE), "")</f>
        <v/>
      </c>
      <c r="G613" s="1" t="str">
        <f>IFERROR(VLOOKUP($B613,' Fridge Tracking'!$A$3:$J$999, 5, FALSE), "")</f>
        <v/>
      </c>
      <c r="H613" s="13" t="str">
        <f>IFERROR(VLOOKUP($B613,' Fridge Tracking'!$A$3:$J$999, 8, FALSE), "")</f>
        <v/>
      </c>
      <c r="I613" s="56" t="str">
        <f t="shared" si="9"/>
        <v/>
      </c>
      <c r="J613" s="59"/>
      <c r="K613" s="57" t="str">
        <f>IFERROR(VLOOKUP($J613,'Router Collection'!B611:M1608, 10, FALSE), "")</f>
        <v/>
      </c>
      <c r="L613" s="57" t="str">
        <f>IFERROR(VLOOKUP($J613,'Router Tracking'!$A$3:$H$1000, 2, FALSE), "")</f>
        <v/>
      </c>
      <c r="M613" s="57" t="str">
        <f>IFERROR(VLOOKUP($J613,'Router Tracking'!$A$3:$H$1000, 3, FALSE), "")</f>
        <v/>
      </c>
      <c r="N613" s="58" t="str">
        <f>IFERROR(VLOOKUP($J613,'Router Tracking'!$A$3:$H$1000, 6, FALSE), "")</f>
        <v/>
      </c>
      <c r="Q613" s="13"/>
    </row>
    <row r="614" spans="1:17">
      <c r="A614" s="38" t="str">
        <f t="shared" si="8"/>
        <v/>
      </c>
      <c r="C614" s="1" t="str">
        <f>IFERROR(VLOOKUP($B614,'Fridge Collection'!B612:L1609, 10, FALSE), "")</f>
        <v/>
      </c>
      <c r="D614" s="1" t="str">
        <f>IFERROR(VLOOKUP($B614,' Fridge Tracking'!$A$3:$J$999, 2, FALSE), "")</f>
        <v/>
      </c>
      <c r="E614" s="1" t="str">
        <f>IFERROR(VLOOKUP($B614,' Fridge Tracking'!$A$3:$J$999, 3, FALSE), "")</f>
        <v/>
      </c>
      <c r="F614" s="1" t="str">
        <f>IFERROR(VLOOKUP($B614,' Fridge Tracking'!$A$3:$J$999, 4, FALSE), "")</f>
        <v/>
      </c>
      <c r="G614" s="1" t="str">
        <f>IFERROR(VLOOKUP($B614,' Fridge Tracking'!$A$3:$J$999, 5, FALSE), "")</f>
        <v/>
      </c>
      <c r="H614" s="13" t="str">
        <f>IFERROR(VLOOKUP($B614,' Fridge Tracking'!$A$3:$J$999, 8, FALSE), "")</f>
        <v/>
      </c>
      <c r="I614" s="56" t="str">
        <f t="shared" si="9"/>
        <v/>
      </c>
      <c r="J614" s="59"/>
      <c r="K614" s="57" t="str">
        <f>IFERROR(VLOOKUP($J614,'Router Collection'!B612:M1609, 10, FALSE), "")</f>
        <v/>
      </c>
      <c r="L614" s="57" t="str">
        <f>IFERROR(VLOOKUP($J614,'Router Tracking'!$A$3:$H$1000, 2, FALSE), "")</f>
        <v/>
      </c>
      <c r="M614" s="57" t="str">
        <f>IFERROR(VLOOKUP($J614,'Router Tracking'!$A$3:$H$1000, 3, FALSE), "")</f>
        <v/>
      </c>
      <c r="N614" s="58" t="str">
        <f>IFERROR(VLOOKUP($J614,'Router Tracking'!$A$3:$H$1000, 6, FALSE), "")</f>
        <v/>
      </c>
      <c r="Q614" s="13"/>
    </row>
    <row r="615" spans="1:17">
      <c r="A615" s="38" t="str">
        <f t="shared" si="8"/>
        <v/>
      </c>
      <c r="C615" s="1" t="str">
        <f>IFERROR(VLOOKUP($B615,'Fridge Collection'!B613:L1610, 10, FALSE), "")</f>
        <v/>
      </c>
      <c r="D615" s="1" t="str">
        <f>IFERROR(VLOOKUP($B615,' Fridge Tracking'!$A$3:$J$999, 2, FALSE), "")</f>
        <v/>
      </c>
      <c r="E615" s="1" t="str">
        <f>IFERROR(VLOOKUP($B615,' Fridge Tracking'!$A$3:$J$999, 3, FALSE), "")</f>
        <v/>
      </c>
      <c r="F615" s="1" t="str">
        <f>IFERROR(VLOOKUP($B615,' Fridge Tracking'!$A$3:$J$999, 4, FALSE), "")</f>
        <v/>
      </c>
      <c r="G615" s="1" t="str">
        <f>IFERROR(VLOOKUP($B615,' Fridge Tracking'!$A$3:$J$999, 5, FALSE), "")</f>
        <v/>
      </c>
      <c r="H615" s="13" t="str">
        <f>IFERROR(VLOOKUP($B615,' Fridge Tracking'!$A$3:$J$999, 8, FALSE), "")</f>
        <v/>
      </c>
      <c r="I615" s="56" t="str">
        <f t="shared" si="9"/>
        <v/>
      </c>
      <c r="J615" s="59"/>
      <c r="K615" s="57" t="str">
        <f>IFERROR(VLOOKUP($J615,'Router Collection'!B613:M1610, 10, FALSE), "")</f>
        <v/>
      </c>
      <c r="L615" s="57" t="str">
        <f>IFERROR(VLOOKUP($J615,'Router Tracking'!$A$3:$H$1000, 2, FALSE), "")</f>
        <v/>
      </c>
      <c r="M615" s="57" t="str">
        <f>IFERROR(VLOOKUP($J615,'Router Tracking'!$A$3:$H$1000, 3, FALSE), "")</f>
        <v/>
      </c>
      <c r="N615" s="58" t="str">
        <f>IFERROR(VLOOKUP($J615,'Router Tracking'!$A$3:$H$1000, 6, FALSE), "")</f>
        <v/>
      </c>
      <c r="Q615" s="13"/>
    </row>
    <row r="616" spans="1:17">
      <c r="A616" s="38" t="str">
        <f t="shared" si="8"/>
        <v/>
      </c>
      <c r="C616" s="1" t="str">
        <f>IFERROR(VLOOKUP($B616,'Fridge Collection'!B614:L1611, 10, FALSE), "")</f>
        <v/>
      </c>
      <c r="D616" s="1" t="str">
        <f>IFERROR(VLOOKUP($B616,' Fridge Tracking'!$A$3:$J$999, 2, FALSE), "")</f>
        <v/>
      </c>
      <c r="E616" s="1" t="str">
        <f>IFERROR(VLOOKUP($B616,' Fridge Tracking'!$A$3:$J$999, 3, FALSE), "")</f>
        <v/>
      </c>
      <c r="F616" s="1" t="str">
        <f>IFERROR(VLOOKUP($B616,' Fridge Tracking'!$A$3:$J$999, 4, FALSE), "")</f>
        <v/>
      </c>
      <c r="G616" s="1" t="str">
        <f>IFERROR(VLOOKUP($B616,' Fridge Tracking'!$A$3:$J$999, 5, FALSE), "")</f>
        <v/>
      </c>
      <c r="H616" s="13" t="str">
        <f>IFERROR(VLOOKUP($B616,' Fridge Tracking'!$A$3:$J$999, 8, FALSE), "")</f>
        <v/>
      </c>
      <c r="I616" s="56" t="str">
        <f t="shared" si="9"/>
        <v/>
      </c>
      <c r="J616" s="59"/>
      <c r="K616" s="57" t="str">
        <f>IFERROR(VLOOKUP($J616,'Router Collection'!B614:M1611, 10, FALSE), "")</f>
        <v/>
      </c>
      <c r="L616" s="57" t="str">
        <f>IFERROR(VLOOKUP($J616,'Router Tracking'!$A$3:$H$1000, 2, FALSE), "")</f>
        <v/>
      </c>
      <c r="M616" s="57" t="str">
        <f>IFERROR(VLOOKUP($J616,'Router Tracking'!$A$3:$H$1000, 3, FALSE), "")</f>
        <v/>
      </c>
      <c r="N616" s="58" t="str">
        <f>IFERROR(VLOOKUP($J616,'Router Tracking'!$A$3:$H$1000, 6, FALSE), "")</f>
        <v/>
      </c>
      <c r="Q616" s="13"/>
    </row>
    <row r="617" spans="1:17">
      <c r="A617" s="38" t="str">
        <f t="shared" si="8"/>
        <v/>
      </c>
      <c r="C617" s="1" t="str">
        <f>IFERROR(VLOOKUP($B617,'Fridge Collection'!B615:L1612, 10, FALSE), "")</f>
        <v/>
      </c>
      <c r="D617" s="1" t="str">
        <f>IFERROR(VLOOKUP($B617,' Fridge Tracking'!$A$3:$J$999, 2, FALSE), "")</f>
        <v/>
      </c>
      <c r="E617" s="1" t="str">
        <f>IFERROR(VLOOKUP($B617,' Fridge Tracking'!$A$3:$J$999, 3, FALSE), "")</f>
        <v/>
      </c>
      <c r="F617" s="1" t="str">
        <f>IFERROR(VLOOKUP($B617,' Fridge Tracking'!$A$3:$J$999, 4, FALSE), "")</f>
        <v/>
      </c>
      <c r="G617" s="1" t="str">
        <f>IFERROR(VLOOKUP($B617,' Fridge Tracking'!$A$3:$J$999, 5, FALSE), "")</f>
        <v/>
      </c>
      <c r="H617" s="13" t="str">
        <f>IFERROR(VLOOKUP($B617,' Fridge Tracking'!$A$3:$J$999, 8, FALSE), "")</f>
        <v/>
      </c>
      <c r="I617" s="56" t="str">
        <f t="shared" si="9"/>
        <v/>
      </c>
      <c r="J617" s="59"/>
      <c r="K617" s="57" t="str">
        <f>IFERROR(VLOOKUP($J617,'Router Collection'!B615:M1612, 10, FALSE), "")</f>
        <v/>
      </c>
      <c r="L617" s="57" t="str">
        <f>IFERROR(VLOOKUP($J617,'Router Tracking'!$A$3:$H$1000, 2, FALSE), "")</f>
        <v/>
      </c>
      <c r="M617" s="57" t="str">
        <f>IFERROR(VLOOKUP($J617,'Router Tracking'!$A$3:$H$1000, 3, FALSE), "")</f>
        <v/>
      </c>
      <c r="N617" s="58" t="str">
        <f>IFERROR(VLOOKUP($J617,'Router Tracking'!$A$3:$H$1000, 6, FALSE), "")</f>
        <v/>
      </c>
      <c r="Q617" s="13"/>
    </row>
    <row r="618" spans="1:17">
      <c r="A618" s="38" t="str">
        <f t="shared" si="8"/>
        <v/>
      </c>
      <c r="C618" s="1" t="str">
        <f>IFERROR(VLOOKUP($B618,'Fridge Collection'!B616:L1613, 10, FALSE), "")</f>
        <v/>
      </c>
      <c r="D618" s="1" t="str">
        <f>IFERROR(VLOOKUP($B618,' Fridge Tracking'!$A$3:$J$999, 2, FALSE), "")</f>
        <v/>
      </c>
      <c r="E618" s="1" t="str">
        <f>IFERROR(VLOOKUP($B618,' Fridge Tracking'!$A$3:$J$999, 3, FALSE), "")</f>
        <v/>
      </c>
      <c r="F618" s="1" t="str">
        <f>IFERROR(VLOOKUP($B618,' Fridge Tracking'!$A$3:$J$999, 4, FALSE), "")</f>
        <v/>
      </c>
      <c r="G618" s="1" t="str">
        <f>IFERROR(VLOOKUP($B618,' Fridge Tracking'!$A$3:$J$999, 5, FALSE), "")</f>
        <v/>
      </c>
      <c r="H618" s="13" t="str">
        <f>IFERROR(VLOOKUP($B618,' Fridge Tracking'!$A$3:$J$999, 8, FALSE), "")</f>
        <v/>
      </c>
      <c r="I618" s="56" t="str">
        <f t="shared" si="9"/>
        <v/>
      </c>
      <c r="J618" s="59"/>
      <c r="K618" s="57" t="str">
        <f>IFERROR(VLOOKUP($J618,'Router Collection'!B616:M1613, 10, FALSE), "")</f>
        <v/>
      </c>
      <c r="L618" s="57" t="str">
        <f>IFERROR(VLOOKUP($J618,'Router Tracking'!$A$3:$H$1000, 2, FALSE), "")</f>
        <v/>
      </c>
      <c r="M618" s="57" t="str">
        <f>IFERROR(VLOOKUP($J618,'Router Tracking'!$A$3:$H$1000, 3, FALSE), "")</f>
        <v/>
      </c>
      <c r="N618" s="58" t="str">
        <f>IFERROR(VLOOKUP($J618,'Router Tracking'!$A$3:$H$1000, 6, FALSE), "")</f>
        <v/>
      </c>
      <c r="Q618" s="13"/>
    </row>
    <row r="619" spans="1:17">
      <c r="A619" s="38" t="str">
        <f t="shared" si="8"/>
        <v/>
      </c>
      <c r="C619" s="1" t="str">
        <f>IFERROR(VLOOKUP($B619,'Fridge Collection'!B617:L1614, 10, FALSE), "")</f>
        <v/>
      </c>
      <c r="D619" s="1" t="str">
        <f>IFERROR(VLOOKUP($B619,' Fridge Tracking'!$A$3:$J$999, 2, FALSE), "")</f>
        <v/>
      </c>
      <c r="E619" s="1" t="str">
        <f>IFERROR(VLOOKUP($B619,' Fridge Tracking'!$A$3:$J$999, 3, FALSE), "")</f>
        <v/>
      </c>
      <c r="F619" s="1" t="str">
        <f>IFERROR(VLOOKUP($B619,' Fridge Tracking'!$A$3:$J$999, 4, FALSE), "")</f>
        <v/>
      </c>
      <c r="G619" s="1" t="str">
        <f>IFERROR(VLOOKUP($B619,' Fridge Tracking'!$A$3:$J$999, 5, FALSE), "")</f>
        <v/>
      </c>
      <c r="H619" s="13" t="str">
        <f>IFERROR(VLOOKUP($B619,' Fridge Tracking'!$A$3:$J$999, 8, FALSE), "")</f>
        <v/>
      </c>
      <c r="I619" s="56" t="str">
        <f t="shared" si="9"/>
        <v/>
      </c>
      <c r="J619" s="59"/>
      <c r="K619" s="57" t="str">
        <f>IFERROR(VLOOKUP($J619,'Router Collection'!B617:M1614, 10, FALSE), "")</f>
        <v/>
      </c>
      <c r="L619" s="57" t="str">
        <f>IFERROR(VLOOKUP($J619,'Router Tracking'!$A$3:$H$1000, 2, FALSE), "")</f>
        <v/>
      </c>
      <c r="M619" s="57" t="str">
        <f>IFERROR(VLOOKUP($J619,'Router Tracking'!$A$3:$H$1000, 3, FALSE), "")</f>
        <v/>
      </c>
      <c r="N619" s="58" t="str">
        <f>IFERROR(VLOOKUP($J619,'Router Tracking'!$A$3:$H$1000, 6, FALSE), "")</f>
        <v/>
      </c>
      <c r="Q619" s="13"/>
    </row>
    <row r="620" spans="1:17">
      <c r="A620" s="38" t="str">
        <f t="shared" si="8"/>
        <v/>
      </c>
      <c r="C620" s="1" t="str">
        <f>IFERROR(VLOOKUP($B620,'Fridge Collection'!B618:L1615, 10, FALSE), "")</f>
        <v/>
      </c>
      <c r="D620" s="1" t="str">
        <f>IFERROR(VLOOKUP($B620,' Fridge Tracking'!$A$3:$J$999, 2, FALSE), "")</f>
        <v/>
      </c>
      <c r="E620" s="1" t="str">
        <f>IFERROR(VLOOKUP($B620,' Fridge Tracking'!$A$3:$J$999, 3, FALSE), "")</f>
        <v/>
      </c>
      <c r="F620" s="1" t="str">
        <f>IFERROR(VLOOKUP($B620,' Fridge Tracking'!$A$3:$J$999, 4, FALSE), "")</f>
        <v/>
      </c>
      <c r="G620" s="1" t="str">
        <f>IFERROR(VLOOKUP($B620,' Fridge Tracking'!$A$3:$J$999, 5, FALSE), "")</f>
        <v/>
      </c>
      <c r="H620" s="13" t="str">
        <f>IFERROR(VLOOKUP($B620,' Fridge Tracking'!$A$3:$J$999, 8, FALSE), "")</f>
        <v/>
      </c>
      <c r="I620" s="56" t="str">
        <f t="shared" si="9"/>
        <v/>
      </c>
      <c r="J620" s="59"/>
      <c r="K620" s="57" t="str">
        <f>IFERROR(VLOOKUP($J620,'Router Collection'!B618:M1615, 10, FALSE), "")</f>
        <v/>
      </c>
      <c r="L620" s="57" t="str">
        <f>IFERROR(VLOOKUP($J620,'Router Tracking'!$A$3:$H$1000, 2, FALSE), "")</f>
        <v/>
      </c>
      <c r="M620" s="57" t="str">
        <f>IFERROR(VLOOKUP($J620,'Router Tracking'!$A$3:$H$1000, 3, FALSE), "")</f>
        <v/>
      </c>
      <c r="N620" s="58" t="str">
        <f>IFERROR(VLOOKUP($J620,'Router Tracking'!$A$3:$H$1000, 6, FALSE), "")</f>
        <v/>
      </c>
      <c r="Q620" s="13"/>
    </row>
    <row r="621" spans="1:17">
      <c r="A621" s="38" t="str">
        <f t="shared" si="8"/>
        <v/>
      </c>
      <c r="C621" s="1" t="str">
        <f>IFERROR(VLOOKUP($B621,'Fridge Collection'!B619:L1616, 10, FALSE), "")</f>
        <v/>
      </c>
      <c r="D621" s="1" t="str">
        <f>IFERROR(VLOOKUP($B621,' Fridge Tracking'!$A$3:$J$999, 2, FALSE), "")</f>
        <v/>
      </c>
      <c r="E621" s="1" t="str">
        <f>IFERROR(VLOOKUP($B621,' Fridge Tracking'!$A$3:$J$999, 3, FALSE), "")</f>
        <v/>
      </c>
      <c r="F621" s="1" t="str">
        <f>IFERROR(VLOOKUP($B621,' Fridge Tracking'!$A$3:$J$999, 4, FALSE), "")</f>
        <v/>
      </c>
      <c r="G621" s="1" t="str">
        <f>IFERROR(VLOOKUP($B621,' Fridge Tracking'!$A$3:$J$999, 5, FALSE), "")</f>
        <v/>
      </c>
      <c r="H621" s="13" t="str">
        <f>IFERROR(VLOOKUP($B621,' Fridge Tracking'!$A$3:$J$999, 8, FALSE), "")</f>
        <v/>
      </c>
      <c r="I621" s="56" t="str">
        <f t="shared" si="9"/>
        <v/>
      </c>
      <c r="J621" s="59"/>
      <c r="K621" s="57" t="str">
        <f>IFERROR(VLOOKUP($J621,'Router Collection'!B619:M1616, 10, FALSE), "")</f>
        <v/>
      </c>
      <c r="L621" s="57" t="str">
        <f>IFERROR(VLOOKUP($J621,'Router Tracking'!$A$3:$H$1000, 2, FALSE), "")</f>
        <v/>
      </c>
      <c r="M621" s="57" t="str">
        <f>IFERROR(VLOOKUP($J621,'Router Tracking'!$A$3:$H$1000, 3, FALSE), "")</f>
        <v/>
      </c>
      <c r="N621" s="58" t="str">
        <f>IFERROR(VLOOKUP($J621,'Router Tracking'!$A$3:$H$1000, 6, FALSE), "")</f>
        <v/>
      </c>
      <c r="Q621" s="13"/>
    </row>
    <row r="622" spans="1:17">
      <c r="A622" s="38" t="str">
        <f t="shared" si="8"/>
        <v/>
      </c>
      <c r="C622" s="1" t="str">
        <f>IFERROR(VLOOKUP($B622,'Fridge Collection'!B620:L1617, 10, FALSE), "")</f>
        <v/>
      </c>
      <c r="D622" s="1" t="str">
        <f>IFERROR(VLOOKUP($B622,' Fridge Tracking'!$A$3:$J$999, 2, FALSE), "")</f>
        <v/>
      </c>
      <c r="E622" s="1" t="str">
        <f>IFERROR(VLOOKUP($B622,' Fridge Tracking'!$A$3:$J$999, 3, FALSE), "")</f>
        <v/>
      </c>
      <c r="F622" s="1" t="str">
        <f>IFERROR(VLOOKUP($B622,' Fridge Tracking'!$A$3:$J$999, 4, FALSE), "")</f>
        <v/>
      </c>
      <c r="G622" s="1" t="str">
        <f>IFERROR(VLOOKUP($B622,' Fridge Tracking'!$A$3:$J$999, 5, FALSE), "")</f>
        <v/>
      </c>
      <c r="H622" s="13" t="str">
        <f>IFERROR(VLOOKUP($B622,' Fridge Tracking'!$A$3:$J$999, 8, FALSE), "")</f>
        <v/>
      </c>
      <c r="I622" s="56" t="str">
        <f t="shared" si="9"/>
        <v/>
      </c>
      <c r="J622" s="59"/>
      <c r="K622" s="57" t="str">
        <f>IFERROR(VLOOKUP($J622,'Router Collection'!B620:M1617, 10, FALSE), "")</f>
        <v/>
      </c>
      <c r="L622" s="57" t="str">
        <f>IFERROR(VLOOKUP($J622,'Router Tracking'!$A$3:$H$1000, 2, FALSE), "")</f>
        <v/>
      </c>
      <c r="M622" s="57" t="str">
        <f>IFERROR(VLOOKUP($J622,'Router Tracking'!$A$3:$H$1000, 3, FALSE), "")</f>
        <v/>
      </c>
      <c r="N622" s="58" t="str">
        <f>IFERROR(VLOOKUP($J622,'Router Tracking'!$A$3:$H$1000, 6, FALSE), "")</f>
        <v/>
      </c>
      <c r="Q622" s="13"/>
    </row>
    <row r="623" spans="1:17">
      <c r="A623" s="38" t="str">
        <f t="shared" si="8"/>
        <v/>
      </c>
      <c r="C623" s="1" t="str">
        <f>IFERROR(VLOOKUP($B623,'Fridge Collection'!B621:L1618, 10, FALSE), "")</f>
        <v/>
      </c>
      <c r="D623" s="1" t="str">
        <f>IFERROR(VLOOKUP($B623,' Fridge Tracking'!$A$3:$J$999, 2, FALSE), "")</f>
        <v/>
      </c>
      <c r="E623" s="1" t="str">
        <f>IFERROR(VLOOKUP($B623,' Fridge Tracking'!$A$3:$J$999, 3, FALSE), "")</f>
        <v/>
      </c>
      <c r="F623" s="1" t="str">
        <f>IFERROR(VLOOKUP($B623,' Fridge Tracking'!$A$3:$J$999, 4, FALSE), "")</f>
        <v/>
      </c>
      <c r="G623" s="1" t="str">
        <f>IFERROR(VLOOKUP($B623,' Fridge Tracking'!$A$3:$J$999, 5, FALSE), "")</f>
        <v/>
      </c>
      <c r="H623" s="13" t="str">
        <f>IFERROR(VLOOKUP($B623,' Fridge Tracking'!$A$3:$J$999, 8, FALSE), "")</f>
        <v/>
      </c>
      <c r="I623" s="56" t="str">
        <f t="shared" si="9"/>
        <v/>
      </c>
      <c r="J623" s="59"/>
      <c r="K623" s="57" t="str">
        <f>IFERROR(VLOOKUP($J623,'Router Collection'!B621:M1618, 10, FALSE), "")</f>
        <v/>
      </c>
      <c r="L623" s="57" t="str">
        <f>IFERROR(VLOOKUP($J623,'Router Tracking'!$A$3:$H$1000, 2, FALSE), "")</f>
        <v/>
      </c>
      <c r="M623" s="57" t="str">
        <f>IFERROR(VLOOKUP($J623,'Router Tracking'!$A$3:$H$1000, 3, FALSE), "")</f>
        <v/>
      </c>
      <c r="N623" s="58" t="str">
        <f>IFERROR(VLOOKUP($J623,'Router Tracking'!$A$3:$H$1000, 6, FALSE), "")</f>
        <v/>
      </c>
      <c r="Q623" s="13"/>
    </row>
    <row r="624" spans="1:17">
      <c r="A624" s="38" t="str">
        <f t="shared" si="8"/>
        <v/>
      </c>
      <c r="C624" s="1" t="str">
        <f>IFERROR(VLOOKUP($B624,'Fridge Collection'!B622:L1619, 10, FALSE), "")</f>
        <v/>
      </c>
      <c r="D624" s="1" t="str">
        <f>IFERROR(VLOOKUP($B624,' Fridge Tracking'!$A$3:$J$999, 2, FALSE), "")</f>
        <v/>
      </c>
      <c r="E624" s="1" t="str">
        <f>IFERROR(VLOOKUP($B624,' Fridge Tracking'!$A$3:$J$999, 3, FALSE), "")</f>
        <v/>
      </c>
      <c r="F624" s="1" t="str">
        <f>IFERROR(VLOOKUP($B624,' Fridge Tracking'!$A$3:$J$999, 4, FALSE), "")</f>
        <v/>
      </c>
      <c r="G624" s="1" t="str">
        <f>IFERROR(VLOOKUP($B624,' Fridge Tracking'!$A$3:$J$999, 5, FALSE), "")</f>
        <v/>
      </c>
      <c r="H624" s="13" t="str">
        <f>IFERROR(VLOOKUP($B624,' Fridge Tracking'!$A$3:$J$999, 8, FALSE), "")</f>
        <v/>
      </c>
      <c r="I624" s="56" t="str">
        <f t="shared" si="9"/>
        <v/>
      </c>
      <c r="J624" s="59"/>
      <c r="K624" s="57" t="str">
        <f>IFERROR(VLOOKUP($J624,'Router Collection'!B622:M1619, 10, FALSE), "")</f>
        <v/>
      </c>
      <c r="L624" s="57" t="str">
        <f>IFERROR(VLOOKUP($J624,'Router Tracking'!$A$3:$H$1000, 2, FALSE), "")</f>
        <v/>
      </c>
      <c r="M624" s="57" t="str">
        <f>IFERROR(VLOOKUP($J624,'Router Tracking'!$A$3:$H$1000, 3, FALSE), "")</f>
        <v/>
      </c>
      <c r="N624" s="58" t="str">
        <f>IFERROR(VLOOKUP($J624,'Router Tracking'!$A$3:$H$1000, 6, FALSE), "")</f>
        <v/>
      </c>
      <c r="Q624" s="13"/>
    </row>
    <row r="625" spans="1:17">
      <c r="A625" s="38" t="str">
        <f t="shared" si="8"/>
        <v/>
      </c>
      <c r="C625" s="1" t="str">
        <f>IFERROR(VLOOKUP($B625,'Fridge Collection'!B623:L1620, 10, FALSE), "")</f>
        <v/>
      </c>
      <c r="D625" s="1" t="str">
        <f>IFERROR(VLOOKUP($B625,' Fridge Tracking'!$A$3:$J$999, 2, FALSE), "")</f>
        <v/>
      </c>
      <c r="E625" s="1" t="str">
        <f>IFERROR(VLOOKUP($B625,' Fridge Tracking'!$A$3:$J$999, 3, FALSE), "")</f>
        <v/>
      </c>
      <c r="F625" s="1" t="str">
        <f>IFERROR(VLOOKUP($B625,' Fridge Tracking'!$A$3:$J$999, 4, FALSE), "")</f>
        <v/>
      </c>
      <c r="G625" s="1" t="str">
        <f>IFERROR(VLOOKUP($B625,' Fridge Tracking'!$A$3:$J$999, 5, FALSE), "")</f>
        <v/>
      </c>
      <c r="H625" s="13" t="str">
        <f>IFERROR(VLOOKUP($B625,' Fridge Tracking'!$A$3:$J$999, 8, FALSE), "")</f>
        <v/>
      </c>
      <c r="I625" s="56" t="str">
        <f t="shared" si="9"/>
        <v/>
      </c>
      <c r="J625" s="59"/>
      <c r="K625" s="57" t="str">
        <f>IFERROR(VLOOKUP($J625,'Router Collection'!B623:M1620, 10, FALSE), "")</f>
        <v/>
      </c>
      <c r="L625" s="57" t="str">
        <f>IFERROR(VLOOKUP($J625,'Router Tracking'!$A$3:$H$1000, 2, FALSE), "")</f>
        <v/>
      </c>
      <c r="M625" s="57" t="str">
        <f>IFERROR(VLOOKUP($J625,'Router Tracking'!$A$3:$H$1000, 3, FALSE), "")</f>
        <v/>
      </c>
      <c r="N625" s="58" t="str">
        <f>IFERROR(VLOOKUP($J625,'Router Tracking'!$A$3:$H$1000, 6, FALSE), "")</f>
        <v/>
      </c>
      <c r="Q625" s="13"/>
    </row>
    <row r="626" spans="1:17">
      <c r="A626" s="38" t="str">
        <f t="shared" si="8"/>
        <v/>
      </c>
      <c r="C626" s="1" t="str">
        <f>IFERROR(VLOOKUP($B626,'Fridge Collection'!B624:L1621, 10, FALSE), "")</f>
        <v/>
      </c>
      <c r="D626" s="1" t="str">
        <f>IFERROR(VLOOKUP($B626,' Fridge Tracking'!$A$3:$J$999, 2, FALSE), "")</f>
        <v/>
      </c>
      <c r="E626" s="1" t="str">
        <f>IFERROR(VLOOKUP($B626,' Fridge Tracking'!$A$3:$J$999, 3, FALSE), "")</f>
        <v/>
      </c>
      <c r="F626" s="1" t="str">
        <f>IFERROR(VLOOKUP($B626,' Fridge Tracking'!$A$3:$J$999, 4, FALSE), "")</f>
        <v/>
      </c>
      <c r="G626" s="1" t="str">
        <f>IFERROR(VLOOKUP($B626,' Fridge Tracking'!$A$3:$J$999, 5, FALSE), "")</f>
        <v/>
      </c>
      <c r="H626" s="13" t="str">
        <f>IFERROR(VLOOKUP($B626,' Fridge Tracking'!$A$3:$J$999, 8, FALSE), "")</f>
        <v/>
      </c>
      <c r="I626" s="56" t="str">
        <f t="shared" si="9"/>
        <v/>
      </c>
      <c r="J626" s="59"/>
      <c r="K626" s="57" t="str">
        <f>IFERROR(VLOOKUP($J626,'Router Collection'!B624:M1621, 10, FALSE), "")</f>
        <v/>
      </c>
      <c r="L626" s="57" t="str">
        <f>IFERROR(VLOOKUP($J626,'Router Tracking'!$A$3:$H$1000, 2, FALSE), "")</f>
        <v/>
      </c>
      <c r="M626" s="57" t="str">
        <f>IFERROR(VLOOKUP($J626,'Router Tracking'!$A$3:$H$1000, 3, FALSE), "")</f>
        <v/>
      </c>
      <c r="N626" s="58" t="str">
        <f>IFERROR(VLOOKUP($J626,'Router Tracking'!$A$3:$H$1000, 6, FALSE), "")</f>
        <v/>
      </c>
      <c r="Q626" s="13"/>
    </row>
    <row r="627" spans="1:17">
      <c r="A627" s="38" t="str">
        <f t="shared" si="8"/>
        <v/>
      </c>
      <c r="C627" s="1" t="str">
        <f>IFERROR(VLOOKUP($B627,'Fridge Collection'!B625:L1622, 10, FALSE), "")</f>
        <v/>
      </c>
      <c r="D627" s="1" t="str">
        <f>IFERROR(VLOOKUP($B627,' Fridge Tracking'!$A$3:$J$999, 2, FALSE), "")</f>
        <v/>
      </c>
      <c r="E627" s="1" t="str">
        <f>IFERROR(VLOOKUP($B627,' Fridge Tracking'!$A$3:$J$999, 3, FALSE), "")</f>
        <v/>
      </c>
      <c r="F627" s="1" t="str">
        <f>IFERROR(VLOOKUP($B627,' Fridge Tracking'!$A$3:$J$999, 4, FALSE), "")</f>
        <v/>
      </c>
      <c r="G627" s="1" t="str">
        <f>IFERROR(VLOOKUP($B627,' Fridge Tracking'!$A$3:$J$999, 5, FALSE), "")</f>
        <v/>
      </c>
      <c r="H627" s="13" t="str">
        <f>IFERROR(VLOOKUP($B627,' Fridge Tracking'!$A$3:$J$999, 8, FALSE), "")</f>
        <v/>
      </c>
      <c r="I627" s="56" t="str">
        <f t="shared" si="9"/>
        <v/>
      </c>
      <c r="J627" s="59"/>
      <c r="K627" s="57" t="str">
        <f>IFERROR(VLOOKUP($J627,'Router Collection'!B625:M1622, 10, FALSE), "")</f>
        <v/>
      </c>
      <c r="L627" s="57" t="str">
        <f>IFERROR(VLOOKUP($J627,'Router Tracking'!$A$3:$H$1000, 2, FALSE), "")</f>
        <v/>
      </c>
      <c r="M627" s="57" t="str">
        <f>IFERROR(VLOOKUP($J627,'Router Tracking'!$A$3:$H$1000, 3, FALSE), "")</f>
        <v/>
      </c>
      <c r="N627" s="58" t="str">
        <f>IFERROR(VLOOKUP($J627,'Router Tracking'!$A$3:$H$1000, 6, FALSE), "")</f>
        <v/>
      </c>
      <c r="Q627" s="13"/>
    </row>
    <row r="628" spans="1:17">
      <c r="A628" s="38" t="str">
        <f t="shared" si="8"/>
        <v/>
      </c>
      <c r="C628" s="1" t="str">
        <f>IFERROR(VLOOKUP($B628,'Fridge Collection'!B626:L1623, 10, FALSE), "")</f>
        <v/>
      </c>
      <c r="D628" s="1" t="str">
        <f>IFERROR(VLOOKUP($B628,' Fridge Tracking'!$A$3:$J$999, 2, FALSE), "")</f>
        <v/>
      </c>
      <c r="E628" s="1" t="str">
        <f>IFERROR(VLOOKUP($B628,' Fridge Tracking'!$A$3:$J$999, 3, FALSE), "")</f>
        <v/>
      </c>
      <c r="F628" s="1" t="str">
        <f>IFERROR(VLOOKUP($B628,' Fridge Tracking'!$A$3:$J$999, 4, FALSE), "")</f>
        <v/>
      </c>
      <c r="G628" s="1" t="str">
        <f>IFERROR(VLOOKUP($B628,' Fridge Tracking'!$A$3:$J$999, 5, FALSE), "")</f>
        <v/>
      </c>
      <c r="H628" s="13" t="str">
        <f>IFERROR(VLOOKUP($B628,' Fridge Tracking'!$A$3:$J$999, 8, FALSE), "")</f>
        <v/>
      </c>
      <c r="I628" s="56" t="str">
        <f t="shared" si="9"/>
        <v/>
      </c>
      <c r="J628" s="59"/>
      <c r="K628" s="57" t="str">
        <f>IFERROR(VLOOKUP($J628,'Router Collection'!B626:M1623, 10, FALSE), "")</f>
        <v/>
      </c>
      <c r="L628" s="57" t="str">
        <f>IFERROR(VLOOKUP($J628,'Router Tracking'!$A$3:$H$1000, 2, FALSE), "")</f>
        <v/>
      </c>
      <c r="M628" s="57" t="str">
        <f>IFERROR(VLOOKUP($J628,'Router Tracking'!$A$3:$H$1000, 3, FALSE), "")</f>
        <v/>
      </c>
      <c r="N628" s="58" t="str">
        <f>IFERROR(VLOOKUP($J628,'Router Tracking'!$A$3:$H$1000, 6, FALSE), "")</f>
        <v/>
      </c>
      <c r="Q628" s="13"/>
    </row>
    <row r="629" spans="1:17">
      <c r="A629" s="38" t="str">
        <f t="shared" si="8"/>
        <v/>
      </c>
      <c r="C629" s="1" t="str">
        <f>IFERROR(VLOOKUP($B629,'Fridge Collection'!B627:L1624, 10, FALSE), "")</f>
        <v/>
      </c>
      <c r="D629" s="1" t="str">
        <f>IFERROR(VLOOKUP($B629,' Fridge Tracking'!$A$3:$J$999, 2, FALSE), "")</f>
        <v/>
      </c>
      <c r="E629" s="1" t="str">
        <f>IFERROR(VLOOKUP($B629,' Fridge Tracking'!$A$3:$J$999, 3, FALSE), "")</f>
        <v/>
      </c>
      <c r="F629" s="1" t="str">
        <f>IFERROR(VLOOKUP($B629,' Fridge Tracking'!$A$3:$J$999, 4, FALSE), "")</f>
        <v/>
      </c>
      <c r="G629" s="1" t="str">
        <f>IFERROR(VLOOKUP($B629,' Fridge Tracking'!$A$3:$J$999, 5, FALSE), "")</f>
        <v/>
      </c>
      <c r="H629" s="13" t="str">
        <f>IFERROR(VLOOKUP($B629,' Fridge Tracking'!$A$3:$J$999, 8, FALSE), "")</f>
        <v/>
      </c>
      <c r="I629" s="56" t="str">
        <f t="shared" si="9"/>
        <v/>
      </c>
      <c r="J629" s="59"/>
      <c r="K629" s="57" t="str">
        <f>IFERROR(VLOOKUP($J629,'Router Collection'!B627:M1624, 10, FALSE), "")</f>
        <v/>
      </c>
      <c r="L629" s="57" t="str">
        <f>IFERROR(VLOOKUP($J629,'Router Tracking'!$A$3:$H$1000, 2, FALSE), "")</f>
        <v/>
      </c>
      <c r="M629" s="57" t="str">
        <f>IFERROR(VLOOKUP($J629,'Router Tracking'!$A$3:$H$1000, 3, FALSE), "")</f>
        <v/>
      </c>
      <c r="N629" s="58" t="str">
        <f>IFERROR(VLOOKUP($J629,'Router Tracking'!$A$3:$H$1000, 6, FALSE), "")</f>
        <v/>
      </c>
      <c r="Q629" s="13"/>
    </row>
    <row r="630" spans="1:17">
      <c r="A630" s="38" t="str">
        <f t="shared" si="8"/>
        <v/>
      </c>
      <c r="C630" s="1" t="str">
        <f>IFERROR(VLOOKUP($B630,'Fridge Collection'!B628:L1625, 10, FALSE), "")</f>
        <v/>
      </c>
      <c r="D630" s="1" t="str">
        <f>IFERROR(VLOOKUP($B630,' Fridge Tracking'!$A$3:$J$999, 2, FALSE), "")</f>
        <v/>
      </c>
      <c r="E630" s="1" t="str">
        <f>IFERROR(VLOOKUP($B630,' Fridge Tracking'!$A$3:$J$999, 3, FALSE), "")</f>
        <v/>
      </c>
      <c r="F630" s="1" t="str">
        <f>IFERROR(VLOOKUP($B630,' Fridge Tracking'!$A$3:$J$999, 4, FALSE), "")</f>
        <v/>
      </c>
      <c r="G630" s="1" t="str">
        <f>IFERROR(VLOOKUP($B630,' Fridge Tracking'!$A$3:$J$999, 5, FALSE), "")</f>
        <v/>
      </c>
      <c r="H630" s="13" t="str">
        <f>IFERROR(VLOOKUP($B630,' Fridge Tracking'!$A$3:$J$999, 8, FALSE), "")</f>
        <v/>
      </c>
      <c r="I630" s="56" t="str">
        <f t="shared" si="9"/>
        <v/>
      </c>
      <c r="J630" s="59"/>
      <c r="K630" s="57" t="str">
        <f>IFERROR(VLOOKUP($J630,'Router Collection'!B628:M1625, 10, FALSE), "")</f>
        <v/>
      </c>
      <c r="L630" s="57" t="str">
        <f>IFERROR(VLOOKUP($J630,'Router Tracking'!$A$3:$H$1000, 2, FALSE), "")</f>
        <v/>
      </c>
      <c r="M630" s="57" t="str">
        <f>IFERROR(VLOOKUP($J630,'Router Tracking'!$A$3:$H$1000, 3, FALSE), "")</f>
        <v/>
      </c>
      <c r="N630" s="58" t="str">
        <f>IFERROR(VLOOKUP($J630,'Router Tracking'!$A$3:$H$1000, 6, FALSE), "")</f>
        <v/>
      </c>
      <c r="Q630" s="13"/>
    </row>
    <row r="631" spans="1:17">
      <c r="A631" s="38" t="str">
        <f t="shared" si="8"/>
        <v/>
      </c>
      <c r="C631" s="1" t="str">
        <f>IFERROR(VLOOKUP($B631,'Fridge Collection'!B629:L1626, 10, FALSE), "")</f>
        <v/>
      </c>
      <c r="D631" s="1" t="str">
        <f>IFERROR(VLOOKUP($B631,' Fridge Tracking'!$A$3:$J$999, 2, FALSE), "")</f>
        <v/>
      </c>
      <c r="E631" s="1" t="str">
        <f>IFERROR(VLOOKUP($B631,' Fridge Tracking'!$A$3:$J$999, 3, FALSE), "")</f>
        <v/>
      </c>
      <c r="F631" s="1" t="str">
        <f>IFERROR(VLOOKUP($B631,' Fridge Tracking'!$A$3:$J$999, 4, FALSE), "")</f>
        <v/>
      </c>
      <c r="G631" s="1" t="str">
        <f>IFERROR(VLOOKUP($B631,' Fridge Tracking'!$A$3:$J$999, 5, FALSE), "")</f>
        <v/>
      </c>
      <c r="H631" s="13" t="str">
        <f>IFERROR(VLOOKUP($B631,' Fridge Tracking'!$A$3:$J$999, 8, FALSE), "")</f>
        <v/>
      </c>
      <c r="I631" s="56" t="str">
        <f t="shared" si="9"/>
        <v/>
      </c>
      <c r="J631" s="59"/>
      <c r="K631" s="57" t="str">
        <f>IFERROR(VLOOKUP($J631,'Router Collection'!B629:M1626, 10, FALSE), "")</f>
        <v/>
      </c>
      <c r="L631" s="57" t="str">
        <f>IFERROR(VLOOKUP($J631,'Router Tracking'!$A$3:$H$1000, 2, FALSE), "")</f>
        <v/>
      </c>
      <c r="M631" s="57" t="str">
        <f>IFERROR(VLOOKUP($J631,'Router Tracking'!$A$3:$H$1000, 3, FALSE), "")</f>
        <v/>
      </c>
      <c r="N631" s="58" t="str">
        <f>IFERROR(VLOOKUP($J631,'Router Tracking'!$A$3:$H$1000, 6, FALSE), "")</f>
        <v/>
      </c>
      <c r="Q631" s="13"/>
    </row>
    <row r="632" spans="1:17">
      <c r="A632" s="38" t="str">
        <f t="shared" si="8"/>
        <v/>
      </c>
      <c r="C632" s="1" t="str">
        <f>IFERROR(VLOOKUP($B632,'Fridge Collection'!B630:L1627, 10, FALSE), "")</f>
        <v/>
      </c>
      <c r="D632" s="1" t="str">
        <f>IFERROR(VLOOKUP($B632,' Fridge Tracking'!$A$3:$J$999, 2, FALSE), "")</f>
        <v/>
      </c>
      <c r="E632" s="1" t="str">
        <f>IFERROR(VLOOKUP($B632,' Fridge Tracking'!$A$3:$J$999, 3, FALSE), "")</f>
        <v/>
      </c>
      <c r="F632" s="1" t="str">
        <f>IFERROR(VLOOKUP($B632,' Fridge Tracking'!$A$3:$J$999, 4, FALSE), "")</f>
        <v/>
      </c>
      <c r="G632" s="1" t="str">
        <f>IFERROR(VLOOKUP($B632,' Fridge Tracking'!$A$3:$J$999, 5, FALSE), "")</f>
        <v/>
      </c>
      <c r="H632" s="13" t="str">
        <f>IFERROR(VLOOKUP($B632,' Fridge Tracking'!$A$3:$J$999, 8, FALSE), "")</f>
        <v/>
      </c>
      <c r="I632" s="56" t="str">
        <f t="shared" si="9"/>
        <v/>
      </c>
      <c r="J632" s="59"/>
      <c r="K632" s="57" t="str">
        <f>IFERROR(VLOOKUP($J632,'Router Collection'!B630:M1627, 10, FALSE), "")</f>
        <v/>
      </c>
      <c r="L632" s="57" t="str">
        <f>IFERROR(VLOOKUP($J632,'Router Tracking'!$A$3:$H$1000, 2, FALSE), "")</f>
        <v/>
      </c>
      <c r="M632" s="57" t="str">
        <f>IFERROR(VLOOKUP($J632,'Router Tracking'!$A$3:$H$1000, 3, FALSE), "")</f>
        <v/>
      </c>
      <c r="N632" s="58" t="str">
        <f>IFERROR(VLOOKUP($J632,'Router Tracking'!$A$3:$H$1000, 6, FALSE), "")</f>
        <v/>
      </c>
      <c r="Q632" s="13"/>
    </row>
    <row r="633" spans="1:17">
      <c r="A633" s="38" t="str">
        <f t="shared" si="8"/>
        <v/>
      </c>
      <c r="C633" s="1" t="str">
        <f>IFERROR(VLOOKUP($B633,'Fridge Collection'!B631:L1628, 10, FALSE), "")</f>
        <v/>
      </c>
      <c r="D633" s="1" t="str">
        <f>IFERROR(VLOOKUP($B633,' Fridge Tracking'!$A$3:$J$999, 2, FALSE), "")</f>
        <v/>
      </c>
      <c r="E633" s="1" t="str">
        <f>IFERROR(VLOOKUP($B633,' Fridge Tracking'!$A$3:$J$999, 3, FALSE), "")</f>
        <v/>
      </c>
      <c r="F633" s="1" t="str">
        <f>IFERROR(VLOOKUP($B633,' Fridge Tracking'!$A$3:$J$999, 4, FALSE), "")</f>
        <v/>
      </c>
      <c r="G633" s="1" t="str">
        <f>IFERROR(VLOOKUP($B633,' Fridge Tracking'!$A$3:$J$999, 5, FALSE), "")</f>
        <v/>
      </c>
      <c r="H633" s="13" t="str">
        <f>IFERROR(VLOOKUP($B633,' Fridge Tracking'!$A$3:$J$999, 8, FALSE), "")</f>
        <v/>
      </c>
      <c r="I633" s="56" t="str">
        <f t="shared" si="9"/>
        <v/>
      </c>
      <c r="J633" s="59"/>
      <c r="K633" s="57" t="str">
        <f>IFERROR(VLOOKUP($J633,'Router Collection'!B631:M1628, 10, FALSE), "")</f>
        <v/>
      </c>
      <c r="L633" s="57" t="str">
        <f>IFERROR(VLOOKUP($J633,'Router Tracking'!$A$3:$H$1000, 2, FALSE), "")</f>
        <v/>
      </c>
      <c r="M633" s="57" t="str">
        <f>IFERROR(VLOOKUP($J633,'Router Tracking'!$A$3:$H$1000, 3, FALSE), "")</f>
        <v/>
      </c>
      <c r="N633" s="58" t="str">
        <f>IFERROR(VLOOKUP($J633,'Router Tracking'!$A$3:$H$1000, 6, FALSE), "")</f>
        <v/>
      </c>
      <c r="Q633" s="13"/>
    </row>
    <row r="634" spans="1:17">
      <c r="A634" s="38" t="str">
        <f t="shared" si="8"/>
        <v/>
      </c>
      <c r="C634" s="1" t="str">
        <f>IFERROR(VLOOKUP($B634,'Fridge Collection'!B632:L1629, 10, FALSE), "")</f>
        <v/>
      </c>
      <c r="D634" s="1" t="str">
        <f>IFERROR(VLOOKUP($B634,' Fridge Tracking'!$A$3:$J$999, 2, FALSE), "")</f>
        <v/>
      </c>
      <c r="E634" s="1" t="str">
        <f>IFERROR(VLOOKUP($B634,' Fridge Tracking'!$A$3:$J$999, 3, FALSE), "")</f>
        <v/>
      </c>
      <c r="F634" s="1" t="str">
        <f>IFERROR(VLOOKUP($B634,' Fridge Tracking'!$A$3:$J$999, 4, FALSE), "")</f>
        <v/>
      </c>
      <c r="G634" s="1" t="str">
        <f>IFERROR(VLOOKUP($B634,' Fridge Tracking'!$A$3:$J$999, 5, FALSE), "")</f>
        <v/>
      </c>
      <c r="H634" s="13" t="str">
        <f>IFERROR(VLOOKUP($B634,' Fridge Tracking'!$A$3:$J$999, 8, FALSE), "")</f>
        <v/>
      </c>
      <c r="I634" s="56" t="str">
        <f t="shared" si="9"/>
        <v/>
      </c>
      <c r="J634" s="59"/>
      <c r="K634" s="57" t="str">
        <f>IFERROR(VLOOKUP($J634,'Router Collection'!B632:M1629, 10, FALSE), "")</f>
        <v/>
      </c>
      <c r="L634" s="57" t="str">
        <f>IFERROR(VLOOKUP($J634,'Router Tracking'!$A$3:$H$1000, 2, FALSE), "")</f>
        <v/>
      </c>
      <c r="M634" s="57" t="str">
        <f>IFERROR(VLOOKUP($J634,'Router Tracking'!$A$3:$H$1000, 3, FALSE), "")</f>
        <v/>
      </c>
      <c r="N634" s="58" t="str">
        <f>IFERROR(VLOOKUP($J634,'Router Tracking'!$A$3:$H$1000, 6, FALSE), "")</f>
        <v/>
      </c>
      <c r="Q634" s="13"/>
    </row>
    <row r="635" spans="1:17">
      <c r="A635" s="38" t="str">
        <f t="shared" si="8"/>
        <v/>
      </c>
      <c r="C635" s="1" t="str">
        <f>IFERROR(VLOOKUP($B635,'Fridge Collection'!B633:L1630, 10, FALSE), "")</f>
        <v/>
      </c>
      <c r="D635" s="1" t="str">
        <f>IFERROR(VLOOKUP($B635,' Fridge Tracking'!$A$3:$J$999, 2, FALSE), "")</f>
        <v/>
      </c>
      <c r="E635" s="1" t="str">
        <f>IFERROR(VLOOKUP($B635,' Fridge Tracking'!$A$3:$J$999, 3, FALSE), "")</f>
        <v/>
      </c>
      <c r="F635" s="1" t="str">
        <f>IFERROR(VLOOKUP($B635,' Fridge Tracking'!$A$3:$J$999, 4, FALSE), "")</f>
        <v/>
      </c>
      <c r="G635" s="1" t="str">
        <f>IFERROR(VLOOKUP($B635,' Fridge Tracking'!$A$3:$J$999, 5, FALSE), "")</f>
        <v/>
      </c>
      <c r="H635" s="13" t="str">
        <f>IFERROR(VLOOKUP($B635,' Fridge Tracking'!$A$3:$J$999, 8, FALSE), "")</f>
        <v/>
      </c>
      <c r="I635" s="56" t="str">
        <f t="shared" si="9"/>
        <v/>
      </c>
      <c r="J635" s="59"/>
      <c r="K635" s="57" t="str">
        <f>IFERROR(VLOOKUP($J635,'Router Collection'!B633:M1630, 10, FALSE), "")</f>
        <v/>
      </c>
      <c r="L635" s="57" t="str">
        <f>IFERROR(VLOOKUP($J635,'Router Tracking'!$A$3:$H$1000, 2, FALSE), "")</f>
        <v/>
      </c>
      <c r="M635" s="57" t="str">
        <f>IFERROR(VLOOKUP($J635,'Router Tracking'!$A$3:$H$1000, 3, FALSE), "")</f>
        <v/>
      </c>
      <c r="N635" s="58" t="str">
        <f>IFERROR(VLOOKUP($J635,'Router Tracking'!$A$3:$H$1000, 6, FALSE), "")</f>
        <v/>
      </c>
      <c r="Q635" s="13"/>
    </row>
    <row r="636" spans="1:17">
      <c r="A636" s="38" t="str">
        <f t="shared" si="8"/>
        <v/>
      </c>
      <c r="C636" s="1" t="str">
        <f>IFERROR(VLOOKUP($B636,'Fridge Collection'!B634:L1631, 10, FALSE), "")</f>
        <v/>
      </c>
      <c r="D636" s="1" t="str">
        <f>IFERROR(VLOOKUP($B636,' Fridge Tracking'!$A$3:$J$999, 2, FALSE), "")</f>
        <v/>
      </c>
      <c r="E636" s="1" t="str">
        <f>IFERROR(VLOOKUP($B636,' Fridge Tracking'!$A$3:$J$999, 3, FALSE), "")</f>
        <v/>
      </c>
      <c r="F636" s="1" t="str">
        <f>IFERROR(VLOOKUP($B636,' Fridge Tracking'!$A$3:$J$999, 4, FALSE), "")</f>
        <v/>
      </c>
      <c r="G636" s="1" t="str">
        <f>IFERROR(VLOOKUP($B636,' Fridge Tracking'!$A$3:$J$999, 5, FALSE), "")</f>
        <v/>
      </c>
      <c r="H636" s="13" t="str">
        <f>IFERROR(VLOOKUP($B636,' Fridge Tracking'!$A$3:$J$999, 8, FALSE), "")</f>
        <v/>
      </c>
      <c r="I636" s="56" t="str">
        <f t="shared" si="9"/>
        <v/>
      </c>
      <c r="J636" s="59"/>
      <c r="K636" s="57" t="str">
        <f>IFERROR(VLOOKUP($J636,'Router Collection'!B634:M1631, 10, FALSE), "")</f>
        <v/>
      </c>
      <c r="L636" s="57" t="str">
        <f>IFERROR(VLOOKUP($J636,'Router Tracking'!$A$3:$H$1000, 2, FALSE), "")</f>
        <v/>
      </c>
      <c r="M636" s="57" t="str">
        <f>IFERROR(VLOOKUP($J636,'Router Tracking'!$A$3:$H$1000, 3, FALSE), "")</f>
        <v/>
      </c>
      <c r="N636" s="58" t="str">
        <f>IFERROR(VLOOKUP($J636,'Router Tracking'!$A$3:$H$1000, 6, FALSE), "")</f>
        <v/>
      </c>
      <c r="Q636" s="13"/>
    </row>
    <row r="637" spans="1:17">
      <c r="A637" s="38" t="str">
        <f t="shared" si="8"/>
        <v/>
      </c>
      <c r="C637" s="1" t="str">
        <f>IFERROR(VLOOKUP($B637,'Fridge Collection'!B635:L1632, 10, FALSE), "")</f>
        <v/>
      </c>
      <c r="D637" s="1" t="str">
        <f>IFERROR(VLOOKUP($B637,' Fridge Tracking'!$A$3:$J$999, 2, FALSE), "")</f>
        <v/>
      </c>
      <c r="E637" s="1" t="str">
        <f>IFERROR(VLOOKUP($B637,' Fridge Tracking'!$A$3:$J$999, 3, FALSE), "")</f>
        <v/>
      </c>
      <c r="F637" s="1" t="str">
        <f>IFERROR(VLOOKUP($B637,' Fridge Tracking'!$A$3:$J$999, 4, FALSE), "")</f>
        <v/>
      </c>
      <c r="G637" s="1" t="str">
        <f>IFERROR(VLOOKUP($B637,' Fridge Tracking'!$A$3:$J$999, 5, FALSE), "")</f>
        <v/>
      </c>
      <c r="H637" s="13" t="str">
        <f>IFERROR(VLOOKUP($B637,' Fridge Tracking'!$A$3:$J$999, 8, FALSE), "")</f>
        <v/>
      </c>
      <c r="I637" s="56" t="str">
        <f t="shared" si="9"/>
        <v/>
      </c>
      <c r="J637" s="59"/>
      <c r="K637" s="57" t="str">
        <f>IFERROR(VLOOKUP($J637,'Router Collection'!B635:M1632, 10, FALSE), "")</f>
        <v/>
      </c>
      <c r="L637" s="57" t="str">
        <f>IFERROR(VLOOKUP($J637,'Router Tracking'!$A$3:$H$1000, 2, FALSE), "")</f>
        <v/>
      </c>
      <c r="M637" s="57" t="str">
        <f>IFERROR(VLOOKUP($J637,'Router Tracking'!$A$3:$H$1000, 3, FALSE), "")</f>
        <v/>
      </c>
      <c r="N637" s="58" t="str">
        <f>IFERROR(VLOOKUP($J637,'Router Tracking'!$A$3:$H$1000, 6, FALSE), "")</f>
        <v/>
      </c>
      <c r="Q637" s="13"/>
    </row>
    <row r="638" spans="1:17">
      <c r="A638" s="38" t="str">
        <f t="shared" si="8"/>
        <v/>
      </c>
      <c r="C638" s="1" t="str">
        <f>IFERROR(VLOOKUP($B638,'Fridge Collection'!B636:L1633, 10, FALSE), "")</f>
        <v/>
      </c>
      <c r="D638" s="1" t="str">
        <f>IFERROR(VLOOKUP($B638,' Fridge Tracking'!$A$3:$J$999, 2, FALSE), "")</f>
        <v/>
      </c>
      <c r="E638" s="1" t="str">
        <f>IFERROR(VLOOKUP($B638,' Fridge Tracking'!$A$3:$J$999, 3, FALSE), "")</f>
        <v/>
      </c>
      <c r="F638" s="1" t="str">
        <f>IFERROR(VLOOKUP($B638,' Fridge Tracking'!$A$3:$J$999, 4, FALSE), "")</f>
        <v/>
      </c>
      <c r="G638" s="1" t="str">
        <f>IFERROR(VLOOKUP($B638,' Fridge Tracking'!$A$3:$J$999, 5, FALSE), "")</f>
        <v/>
      </c>
      <c r="H638" s="13" t="str">
        <f>IFERROR(VLOOKUP($B638,' Fridge Tracking'!$A$3:$J$999, 8, FALSE), "")</f>
        <v/>
      </c>
      <c r="I638" s="56" t="str">
        <f t="shared" si="9"/>
        <v/>
      </c>
      <c r="J638" s="59"/>
      <c r="K638" s="57" t="str">
        <f>IFERROR(VLOOKUP($J638,'Router Collection'!B636:M1633, 10, FALSE), "")</f>
        <v/>
      </c>
      <c r="L638" s="57" t="str">
        <f>IFERROR(VLOOKUP($J638,'Router Tracking'!$A$3:$H$1000, 2, FALSE), "")</f>
        <v/>
      </c>
      <c r="M638" s="57" t="str">
        <f>IFERROR(VLOOKUP($J638,'Router Tracking'!$A$3:$H$1000, 3, FALSE), "")</f>
        <v/>
      </c>
      <c r="N638" s="58" t="str">
        <f>IFERROR(VLOOKUP($J638,'Router Tracking'!$A$3:$H$1000, 6, FALSE), "")</f>
        <v/>
      </c>
      <c r="Q638" s="13"/>
    </row>
    <row r="639" spans="1:17">
      <c r="A639" s="38" t="str">
        <f t="shared" si="8"/>
        <v/>
      </c>
      <c r="C639" s="1" t="str">
        <f>IFERROR(VLOOKUP($B639,'Fridge Collection'!B637:L1634, 10, FALSE), "")</f>
        <v/>
      </c>
      <c r="D639" s="1" t="str">
        <f>IFERROR(VLOOKUP($B639,' Fridge Tracking'!$A$3:$J$999, 2, FALSE), "")</f>
        <v/>
      </c>
      <c r="E639" s="1" t="str">
        <f>IFERROR(VLOOKUP($B639,' Fridge Tracking'!$A$3:$J$999, 3, FALSE), "")</f>
        <v/>
      </c>
      <c r="F639" s="1" t="str">
        <f>IFERROR(VLOOKUP($B639,' Fridge Tracking'!$A$3:$J$999, 4, FALSE), "")</f>
        <v/>
      </c>
      <c r="G639" s="1" t="str">
        <f>IFERROR(VLOOKUP($B639,' Fridge Tracking'!$A$3:$J$999, 5, FALSE), "")</f>
        <v/>
      </c>
      <c r="H639" s="13" t="str">
        <f>IFERROR(VLOOKUP($B639,' Fridge Tracking'!$A$3:$J$999, 8, FALSE), "")</f>
        <v/>
      </c>
      <c r="I639" s="56" t="str">
        <f t="shared" si="9"/>
        <v/>
      </c>
      <c r="J639" s="59"/>
      <c r="K639" s="57" t="str">
        <f>IFERROR(VLOOKUP($J639,'Router Collection'!B637:M1634, 10, FALSE), "")</f>
        <v/>
      </c>
      <c r="L639" s="57" t="str">
        <f>IFERROR(VLOOKUP($J639,'Router Tracking'!$A$3:$H$1000, 2, FALSE), "")</f>
        <v/>
      </c>
      <c r="M639" s="57" t="str">
        <f>IFERROR(VLOOKUP($J639,'Router Tracking'!$A$3:$H$1000, 3, FALSE), "")</f>
        <v/>
      </c>
      <c r="N639" s="58" t="str">
        <f>IFERROR(VLOOKUP($J639,'Router Tracking'!$A$3:$H$1000, 6, FALSE), "")</f>
        <v/>
      </c>
      <c r="Q639" s="13"/>
    </row>
    <row r="640" spans="1:17">
      <c r="A640" s="38" t="str">
        <f t="shared" si="8"/>
        <v/>
      </c>
      <c r="C640" s="1" t="str">
        <f>IFERROR(VLOOKUP($B640,'Fridge Collection'!B638:L1635, 10, FALSE), "")</f>
        <v/>
      </c>
      <c r="D640" s="1" t="str">
        <f>IFERROR(VLOOKUP($B640,' Fridge Tracking'!$A$3:$J$999, 2, FALSE), "")</f>
        <v/>
      </c>
      <c r="E640" s="1" t="str">
        <f>IFERROR(VLOOKUP($B640,' Fridge Tracking'!$A$3:$J$999, 3, FALSE), "")</f>
        <v/>
      </c>
      <c r="F640" s="1" t="str">
        <f>IFERROR(VLOOKUP($B640,' Fridge Tracking'!$A$3:$J$999, 4, FALSE), "")</f>
        <v/>
      </c>
      <c r="G640" s="1" t="str">
        <f>IFERROR(VLOOKUP($B640,' Fridge Tracking'!$A$3:$J$999, 5, FALSE), "")</f>
        <v/>
      </c>
      <c r="H640" s="13" t="str">
        <f>IFERROR(VLOOKUP($B640,' Fridge Tracking'!$A$3:$J$999, 8, FALSE), "")</f>
        <v/>
      </c>
      <c r="I640" s="56" t="str">
        <f t="shared" si="9"/>
        <v/>
      </c>
      <c r="J640" s="59"/>
      <c r="K640" s="57" t="str">
        <f>IFERROR(VLOOKUP($J640,'Router Collection'!B638:M1635, 10, FALSE), "")</f>
        <v/>
      </c>
      <c r="L640" s="57" t="str">
        <f>IFERROR(VLOOKUP($J640,'Router Tracking'!$A$3:$H$1000, 2, FALSE), "")</f>
        <v/>
      </c>
      <c r="M640" s="57" t="str">
        <f>IFERROR(VLOOKUP($J640,'Router Tracking'!$A$3:$H$1000, 3, FALSE), "")</f>
        <v/>
      </c>
      <c r="N640" s="58" t="str">
        <f>IFERROR(VLOOKUP($J640,'Router Tracking'!$A$3:$H$1000, 6, FALSE), "")</f>
        <v/>
      </c>
      <c r="Q640" s="13"/>
    </row>
    <row r="641" spans="1:17">
      <c r="A641" s="38" t="str">
        <f t="shared" si="8"/>
        <v/>
      </c>
      <c r="C641" s="1" t="str">
        <f>IFERROR(VLOOKUP($B641,'Fridge Collection'!B639:L1636, 10, FALSE), "")</f>
        <v/>
      </c>
      <c r="D641" s="1" t="str">
        <f>IFERROR(VLOOKUP($B641,' Fridge Tracking'!$A$3:$J$999, 2, FALSE), "")</f>
        <v/>
      </c>
      <c r="E641" s="1" t="str">
        <f>IFERROR(VLOOKUP($B641,' Fridge Tracking'!$A$3:$J$999, 3, FALSE), "")</f>
        <v/>
      </c>
      <c r="F641" s="1" t="str">
        <f>IFERROR(VLOOKUP($B641,' Fridge Tracking'!$A$3:$J$999, 4, FALSE), "")</f>
        <v/>
      </c>
      <c r="G641" s="1" t="str">
        <f>IFERROR(VLOOKUP($B641,' Fridge Tracking'!$A$3:$J$999, 5, FALSE), "")</f>
        <v/>
      </c>
      <c r="H641" s="13" t="str">
        <f>IFERROR(VLOOKUP($B641,' Fridge Tracking'!$A$3:$J$999, 8, FALSE), "")</f>
        <v/>
      </c>
      <c r="I641" s="56" t="str">
        <f t="shared" si="9"/>
        <v/>
      </c>
      <c r="J641" s="59"/>
      <c r="K641" s="57" t="str">
        <f>IFERROR(VLOOKUP($J641,'Router Collection'!B639:M1636, 10, FALSE), "")</f>
        <v/>
      </c>
      <c r="L641" s="57" t="str">
        <f>IFERROR(VLOOKUP($J641,'Router Tracking'!$A$3:$H$1000, 2, FALSE), "")</f>
        <v/>
      </c>
      <c r="M641" s="57" t="str">
        <f>IFERROR(VLOOKUP($J641,'Router Tracking'!$A$3:$H$1000, 3, FALSE), "")</f>
        <v/>
      </c>
      <c r="N641" s="58" t="str">
        <f>IFERROR(VLOOKUP($J641,'Router Tracking'!$A$3:$H$1000, 6, FALSE), "")</f>
        <v/>
      </c>
      <c r="Q641" s="13"/>
    </row>
    <row r="642" spans="1:17">
      <c r="A642" s="38" t="str">
        <f t="shared" si="8"/>
        <v/>
      </c>
      <c r="C642" s="1" t="str">
        <f>IFERROR(VLOOKUP($B642,'Fridge Collection'!B640:L1637, 10, FALSE), "")</f>
        <v/>
      </c>
      <c r="D642" s="1" t="str">
        <f>IFERROR(VLOOKUP($B642,' Fridge Tracking'!$A$3:$J$999, 2, FALSE), "")</f>
        <v/>
      </c>
      <c r="E642" s="1" t="str">
        <f>IFERROR(VLOOKUP($B642,' Fridge Tracking'!$A$3:$J$999, 3, FALSE), "")</f>
        <v/>
      </c>
      <c r="F642" s="1" t="str">
        <f>IFERROR(VLOOKUP($B642,' Fridge Tracking'!$A$3:$J$999, 4, FALSE), "")</f>
        <v/>
      </c>
      <c r="G642" s="1" t="str">
        <f>IFERROR(VLOOKUP($B642,' Fridge Tracking'!$A$3:$J$999, 5, FALSE), "")</f>
        <v/>
      </c>
      <c r="H642" s="13" t="str">
        <f>IFERROR(VLOOKUP($B642,' Fridge Tracking'!$A$3:$J$999, 8, FALSE), "")</f>
        <v/>
      </c>
      <c r="I642" s="56" t="str">
        <f t="shared" si="9"/>
        <v/>
      </c>
      <c r="J642" s="59"/>
      <c r="K642" s="57" t="str">
        <f>IFERROR(VLOOKUP($J642,'Router Collection'!B640:M1637, 10, FALSE), "")</f>
        <v/>
      </c>
      <c r="L642" s="57" t="str">
        <f>IFERROR(VLOOKUP($J642,'Router Tracking'!$A$3:$H$1000, 2, FALSE), "")</f>
        <v/>
      </c>
      <c r="M642" s="57" t="str">
        <f>IFERROR(VLOOKUP($J642,'Router Tracking'!$A$3:$H$1000, 3, FALSE), "")</f>
        <v/>
      </c>
      <c r="N642" s="58" t="str">
        <f>IFERROR(VLOOKUP($J642,'Router Tracking'!$A$3:$H$1000, 6, FALSE), "")</f>
        <v/>
      </c>
      <c r="Q642" s="13"/>
    </row>
    <row r="643" spans="1:17">
      <c r="A643" s="38" t="str">
        <f t="shared" si="8"/>
        <v/>
      </c>
      <c r="C643" s="1" t="str">
        <f>IFERROR(VLOOKUP($B643,'Fridge Collection'!B641:L1638, 10, FALSE), "")</f>
        <v/>
      </c>
      <c r="D643" s="1" t="str">
        <f>IFERROR(VLOOKUP($B643,' Fridge Tracking'!$A$3:$J$999, 2, FALSE), "")</f>
        <v/>
      </c>
      <c r="E643" s="1" t="str">
        <f>IFERROR(VLOOKUP($B643,' Fridge Tracking'!$A$3:$J$999, 3, FALSE), "")</f>
        <v/>
      </c>
      <c r="F643" s="1" t="str">
        <f>IFERROR(VLOOKUP($B643,' Fridge Tracking'!$A$3:$J$999, 4, FALSE), "")</f>
        <v/>
      </c>
      <c r="G643" s="1" t="str">
        <f>IFERROR(VLOOKUP($B643,' Fridge Tracking'!$A$3:$J$999, 5, FALSE), "")</f>
        <v/>
      </c>
      <c r="H643" s="13" t="str">
        <f>IFERROR(VLOOKUP($B643,' Fridge Tracking'!$A$3:$J$999, 8, FALSE), "")</f>
        <v/>
      </c>
      <c r="I643" s="56" t="str">
        <f t="shared" si="9"/>
        <v/>
      </c>
      <c r="J643" s="59"/>
      <c r="K643" s="57" t="str">
        <f>IFERROR(VLOOKUP($J643,'Router Collection'!B641:M1638, 10, FALSE), "")</f>
        <v/>
      </c>
      <c r="L643" s="57" t="str">
        <f>IFERROR(VLOOKUP($J643,'Router Tracking'!$A$3:$H$1000, 2, FALSE), "")</f>
        <v/>
      </c>
      <c r="M643" s="57" t="str">
        <f>IFERROR(VLOOKUP($J643,'Router Tracking'!$A$3:$H$1000, 3, FALSE), "")</f>
        <v/>
      </c>
      <c r="N643" s="58" t="str">
        <f>IFERROR(VLOOKUP($J643,'Router Tracking'!$A$3:$H$1000, 6, FALSE), "")</f>
        <v/>
      </c>
      <c r="Q643" s="13"/>
    </row>
    <row r="644" spans="1:17">
      <c r="A644" s="38" t="str">
        <f t="shared" si="8"/>
        <v/>
      </c>
      <c r="C644" s="1" t="str">
        <f>IFERROR(VLOOKUP($B644,'Fridge Collection'!B642:L1639, 10, FALSE), "")</f>
        <v/>
      </c>
      <c r="D644" s="1" t="str">
        <f>IFERROR(VLOOKUP($B644,' Fridge Tracking'!$A$3:$J$999, 2, FALSE), "")</f>
        <v/>
      </c>
      <c r="E644" s="1" t="str">
        <f>IFERROR(VLOOKUP($B644,' Fridge Tracking'!$A$3:$J$999, 3, FALSE), "")</f>
        <v/>
      </c>
      <c r="F644" s="1" t="str">
        <f>IFERROR(VLOOKUP($B644,' Fridge Tracking'!$A$3:$J$999, 4, FALSE), "")</f>
        <v/>
      </c>
      <c r="G644" s="1" t="str">
        <f>IFERROR(VLOOKUP($B644,' Fridge Tracking'!$A$3:$J$999, 5, FALSE), "")</f>
        <v/>
      </c>
      <c r="H644" s="13" t="str">
        <f>IFERROR(VLOOKUP($B644,' Fridge Tracking'!$A$3:$J$999, 8, FALSE), "")</f>
        <v/>
      </c>
      <c r="I644" s="56" t="str">
        <f t="shared" si="9"/>
        <v/>
      </c>
      <c r="J644" s="59"/>
      <c r="K644" s="57" t="str">
        <f>IFERROR(VLOOKUP($J644,'Router Collection'!B642:M1639, 10, FALSE), "")</f>
        <v/>
      </c>
      <c r="L644" s="57" t="str">
        <f>IFERROR(VLOOKUP($J644,'Router Tracking'!$A$3:$H$1000, 2, FALSE), "")</f>
        <v/>
      </c>
      <c r="M644" s="57" t="str">
        <f>IFERROR(VLOOKUP($J644,'Router Tracking'!$A$3:$H$1000, 3, FALSE), "")</f>
        <v/>
      </c>
      <c r="N644" s="58" t="str">
        <f>IFERROR(VLOOKUP($J644,'Router Tracking'!$A$3:$H$1000, 6, FALSE), "")</f>
        <v/>
      </c>
      <c r="Q644" s="13"/>
    </row>
    <row r="645" spans="1:17">
      <c r="A645" s="38" t="str">
        <f t="shared" si="8"/>
        <v/>
      </c>
      <c r="C645" s="1" t="str">
        <f>IFERROR(VLOOKUP($B645,'Fridge Collection'!B643:L1640, 10, FALSE), "")</f>
        <v/>
      </c>
      <c r="D645" s="1" t="str">
        <f>IFERROR(VLOOKUP($B645,' Fridge Tracking'!$A$3:$J$999, 2, FALSE), "")</f>
        <v/>
      </c>
      <c r="E645" s="1" t="str">
        <f>IFERROR(VLOOKUP($B645,' Fridge Tracking'!$A$3:$J$999, 3, FALSE), "")</f>
        <v/>
      </c>
      <c r="F645" s="1" t="str">
        <f>IFERROR(VLOOKUP($B645,' Fridge Tracking'!$A$3:$J$999, 4, FALSE), "")</f>
        <v/>
      </c>
      <c r="G645" s="1" t="str">
        <f>IFERROR(VLOOKUP($B645,' Fridge Tracking'!$A$3:$J$999, 5, FALSE), "")</f>
        <v/>
      </c>
      <c r="H645" s="13" t="str">
        <f>IFERROR(VLOOKUP($B645,' Fridge Tracking'!$A$3:$J$999, 8, FALSE), "")</f>
        <v/>
      </c>
      <c r="I645" s="56" t="str">
        <f t="shared" si="9"/>
        <v/>
      </c>
      <c r="J645" s="59"/>
      <c r="K645" s="57" t="str">
        <f>IFERROR(VLOOKUP($J645,'Router Collection'!B643:M1640, 10, FALSE), "")</f>
        <v/>
      </c>
      <c r="L645" s="57" t="str">
        <f>IFERROR(VLOOKUP($J645,'Router Tracking'!$A$3:$H$1000, 2, FALSE), "")</f>
        <v/>
      </c>
      <c r="M645" s="57" t="str">
        <f>IFERROR(VLOOKUP($J645,'Router Tracking'!$A$3:$H$1000, 3, FALSE), "")</f>
        <v/>
      </c>
      <c r="N645" s="58" t="str">
        <f>IFERROR(VLOOKUP($J645,'Router Tracking'!$A$3:$H$1000, 6, FALSE), "")</f>
        <v/>
      </c>
      <c r="Q645" s="13"/>
    </row>
    <row r="646" spans="1:17">
      <c r="A646" s="38" t="str">
        <f t="shared" si="8"/>
        <v/>
      </c>
      <c r="C646" s="1" t="str">
        <f>IFERROR(VLOOKUP($B646,'Fridge Collection'!B644:L1641, 10, FALSE), "")</f>
        <v/>
      </c>
      <c r="D646" s="1" t="str">
        <f>IFERROR(VLOOKUP($B646,' Fridge Tracking'!$A$3:$J$999, 2, FALSE), "")</f>
        <v/>
      </c>
      <c r="E646" s="1" t="str">
        <f>IFERROR(VLOOKUP($B646,' Fridge Tracking'!$A$3:$J$999, 3, FALSE), "")</f>
        <v/>
      </c>
      <c r="F646" s="1" t="str">
        <f>IFERROR(VLOOKUP($B646,' Fridge Tracking'!$A$3:$J$999, 4, FALSE), "")</f>
        <v/>
      </c>
      <c r="G646" s="1" t="str">
        <f>IFERROR(VLOOKUP($B646,' Fridge Tracking'!$A$3:$J$999, 5, FALSE), "")</f>
        <v/>
      </c>
      <c r="H646" s="13" t="str">
        <f>IFERROR(VLOOKUP($B646,' Fridge Tracking'!$A$3:$J$999, 8, FALSE), "")</f>
        <v/>
      </c>
      <c r="I646" s="56" t="str">
        <f t="shared" si="9"/>
        <v/>
      </c>
      <c r="J646" s="59"/>
      <c r="K646" s="57" t="str">
        <f>IFERROR(VLOOKUP($J646,'Router Collection'!B644:M1641, 10, FALSE), "")</f>
        <v/>
      </c>
      <c r="L646" s="57" t="str">
        <f>IFERROR(VLOOKUP($J646,'Router Tracking'!$A$3:$H$1000, 2, FALSE), "")</f>
        <v/>
      </c>
      <c r="M646" s="57" t="str">
        <f>IFERROR(VLOOKUP($J646,'Router Tracking'!$A$3:$H$1000, 3, FALSE), "")</f>
        <v/>
      </c>
      <c r="N646" s="58" t="str">
        <f>IFERROR(VLOOKUP($J646,'Router Tracking'!$A$3:$H$1000, 6, FALSE), "")</f>
        <v/>
      </c>
      <c r="Q646" s="13"/>
    </row>
    <row r="647" spans="1:17">
      <c r="A647" s="38" t="str">
        <f t="shared" si="8"/>
        <v/>
      </c>
      <c r="C647" s="1" t="str">
        <f>IFERROR(VLOOKUP($B647,'Fridge Collection'!B645:L1642, 10, FALSE), "")</f>
        <v/>
      </c>
      <c r="D647" s="1" t="str">
        <f>IFERROR(VLOOKUP($B647,' Fridge Tracking'!$A$3:$J$999, 2, FALSE), "")</f>
        <v/>
      </c>
      <c r="E647" s="1" t="str">
        <f>IFERROR(VLOOKUP($B647,' Fridge Tracking'!$A$3:$J$999, 3, FALSE), "")</f>
        <v/>
      </c>
      <c r="F647" s="1" t="str">
        <f>IFERROR(VLOOKUP($B647,' Fridge Tracking'!$A$3:$J$999, 4, FALSE), "")</f>
        <v/>
      </c>
      <c r="G647" s="1" t="str">
        <f>IFERROR(VLOOKUP($B647,' Fridge Tracking'!$A$3:$J$999, 5, FALSE), "")</f>
        <v/>
      </c>
      <c r="H647" s="13" t="str">
        <f>IFERROR(VLOOKUP($B647,' Fridge Tracking'!$A$3:$J$999, 8, FALSE), "")</f>
        <v/>
      </c>
      <c r="I647" s="56" t="str">
        <f t="shared" si="9"/>
        <v/>
      </c>
      <c r="J647" s="59"/>
      <c r="K647" s="57" t="str">
        <f>IFERROR(VLOOKUP($J647,'Router Collection'!B645:M1642, 10, FALSE), "")</f>
        <v/>
      </c>
      <c r="L647" s="57" t="str">
        <f>IFERROR(VLOOKUP($J647,'Router Tracking'!$A$3:$H$1000, 2, FALSE), "")</f>
        <v/>
      </c>
      <c r="M647" s="57" t="str">
        <f>IFERROR(VLOOKUP($J647,'Router Tracking'!$A$3:$H$1000, 3, FALSE), "")</f>
        <v/>
      </c>
      <c r="N647" s="58" t="str">
        <f>IFERROR(VLOOKUP($J647,'Router Tracking'!$A$3:$H$1000, 6, FALSE), "")</f>
        <v/>
      </c>
      <c r="Q647" s="13"/>
    </row>
    <row r="648" spans="1:17">
      <c r="A648" s="38" t="str">
        <f t="shared" si="8"/>
        <v/>
      </c>
      <c r="C648" s="1" t="str">
        <f>IFERROR(VLOOKUP($B648,'Fridge Collection'!B646:L1643, 10, FALSE), "")</f>
        <v/>
      </c>
      <c r="D648" s="1" t="str">
        <f>IFERROR(VLOOKUP($B648,' Fridge Tracking'!$A$3:$J$999, 2, FALSE), "")</f>
        <v/>
      </c>
      <c r="E648" s="1" t="str">
        <f>IFERROR(VLOOKUP($B648,' Fridge Tracking'!$A$3:$J$999, 3, FALSE), "")</f>
        <v/>
      </c>
      <c r="F648" s="1" t="str">
        <f>IFERROR(VLOOKUP($B648,' Fridge Tracking'!$A$3:$J$999, 4, FALSE), "")</f>
        <v/>
      </c>
      <c r="G648" s="1" t="str">
        <f>IFERROR(VLOOKUP($B648,' Fridge Tracking'!$A$3:$J$999, 5, FALSE), "")</f>
        <v/>
      </c>
      <c r="H648" s="13" t="str">
        <f>IFERROR(VLOOKUP($B648,' Fridge Tracking'!$A$3:$J$999, 8, FALSE), "")</f>
        <v/>
      </c>
      <c r="I648" s="56" t="str">
        <f t="shared" si="9"/>
        <v/>
      </c>
      <c r="J648" s="59"/>
      <c r="K648" s="57" t="str">
        <f>IFERROR(VLOOKUP($J648,'Router Collection'!B646:M1643, 10, FALSE), "")</f>
        <v/>
      </c>
      <c r="L648" s="57" t="str">
        <f>IFERROR(VLOOKUP($J648,'Router Tracking'!$A$3:$H$1000, 2, FALSE), "")</f>
        <v/>
      </c>
      <c r="M648" s="57" t="str">
        <f>IFERROR(VLOOKUP($J648,'Router Tracking'!$A$3:$H$1000, 3, FALSE), "")</f>
        <v/>
      </c>
      <c r="N648" s="58" t="str">
        <f>IFERROR(VLOOKUP($J648,'Router Tracking'!$A$3:$H$1000, 6, FALSE), "")</f>
        <v/>
      </c>
      <c r="Q648" s="13"/>
    </row>
    <row r="649" spans="1:17">
      <c r="A649" s="38" t="str">
        <f t="shared" si="8"/>
        <v/>
      </c>
      <c r="C649" s="1" t="str">
        <f>IFERROR(VLOOKUP($B649,'Fridge Collection'!B647:L1644, 10, FALSE), "")</f>
        <v/>
      </c>
      <c r="D649" s="1" t="str">
        <f>IFERROR(VLOOKUP($B649,' Fridge Tracking'!$A$3:$J$999, 2, FALSE), "")</f>
        <v/>
      </c>
      <c r="E649" s="1" t="str">
        <f>IFERROR(VLOOKUP($B649,' Fridge Tracking'!$A$3:$J$999, 3, FALSE), "")</f>
        <v/>
      </c>
      <c r="F649" s="1" t="str">
        <f>IFERROR(VLOOKUP($B649,' Fridge Tracking'!$A$3:$J$999, 4, FALSE), "")</f>
        <v/>
      </c>
      <c r="G649" s="1" t="str">
        <f>IFERROR(VLOOKUP($B649,' Fridge Tracking'!$A$3:$J$999, 5, FALSE), "")</f>
        <v/>
      </c>
      <c r="H649" s="13" t="str">
        <f>IFERROR(VLOOKUP($B649,' Fridge Tracking'!$A$3:$J$999, 8, FALSE), "")</f>
        <v/>
      </c>
      <c r="I649" s="56" t="str">
        <f t="shared" si="9"/>
        <v/>
      </c>
      <c r="J649" s="59"/>
      <c r="K649" s="57" t="str">
        <f>IFERROR(VLOOKUP($J649,'Router Collection'!B647:M1644, 10, FALSE), "")</f>
        <v/>
      </c>
      <c r="L649" s="57" t="str">
        <f>IFERROR(VLOOKUP($J649,'Router Tracking'!$A$3:$H$1000, 2, FALSE), "")</f>
        <v/>
      </c>
      <c r="M649" s="57" t="str">
        <f>IFERROR(VLOOKUP($J649,'Router Tracking'!$A$3:$H$1000, 3, FALSE), "")</f>
        <v/>
      </c>
      <c r="N649" s="58" t="str">
        <f>IFERROR(VLOOKUP($J649,'Router Tracking'!$A$3:$H$1000, 6, FALSE), "")</f>
        <v/>
      </c>
      <c r="Q649" s="13"/>
    </row>
    <row r="650" spans="1:17">
      <c r="A650" s="38" t="str">
        <f t="shared" si="8"/>
        <v/>
      </c>
      <c r="C650" s="1" t="str">
        <f>IFERROR(VLOOKUP($B650,'Fridge Collection'!B648:L1645, 10, FALSE), "")</f>
        <v/>
      </c>
      <c r="D650" s="1" t="str">
        <f>IFERROR(VLOOKUP($B650,' Fridge Tracking'!$A$3:$J$999, 2, FALSE), "")</f>
        <v/>
      </c>
      <c r="E650" s="1" t="str">
        <f>IFERROR(VLOOKUP($B650,' Fridge Tracking'!$A$3:$J$999, 3, FALSE), "")</f>
        <v/>
      </c>
      <c r="F650" s="1" t="str">
        <f>IFERROR(VLOOKUP($B650,' Fridge Tracking'!$A$3:$J$999, 4, FALSE), "")</f>
        <v/>
      </c>
      <c r="G650" s="1" t="str">
        <f>IFERROR(VLOOKUP($B650,' Fridge Tracking'!$A$3:$J$999, 5, FALSE), "")</f>
        <v/>
      </c>
      <c r="H650" s="13" t="str">
        <f>IFERROR(VLOOKUP($B650,' Fridge Tracking'!$A$3:$J$999, 8, FALSE), "")</f>
        <v/>
      </c>
      <c r="I650" s="56" t="str">
        <f t="shared" si="9"/>
        <v/>
      </c>
      <c r="J650" s="59"/>
      <c r="K650" s="57" t="str">
        <f>IFERROR(VLOOKUP($J650,'Router Collection'!B648:M1645, 10, FALSE), "")</f>
        <v/>
      </c>
      <c r="L650" s="57" t="str">
        <f>IFERROR(VLOOKUP($J650,'Router Tracking'!$A$3:$H$1000, 2, FALSE), "")</f>
        <v/>
      </c>
      <c r="M650" s="57" t="str">
        <f>IFERROR(VLOOKUP($J650,'Router Tracking'!$A$3:$H$1000, 3, FALSE), "")</f>
        <v/>
      </c>
      <c r="N650" s="58" t="str">
        <f>IFERROR(VLOOKUP($J650,'Router Tracking'!$A$3:$H$1000, 6, FALSE), "")</f>
        <v/>
      </c>
      <c r="Q650" s="13"/>
    </row>
    <row r="651" spans="1:17">
      <c r="A651" s="38" t="str">
        <f t="shared" si="8"/>
        <v/>
      </c>
      <c r="C651" s="1" t="str">
        <f>IFERROR(VLOOKUP($B651,'Fridge Collection'!B649:L1646, 10, FALSE), "")</f>
        <v/>
      </c>
      <c r="D651" s="1" t="str">
        <f>IFERROR(VLOOKUP($B651,' Fridge Tracking'!$A$3:$J$999, 2, FALSE), "")</f>
        <v/>
      </c>
      <c r="E651" s="1" t="str">
        <f>IFERROR(VLOOKUP($B651,' Fridge Tracking'!$A$3:$J$999, 3, FALSE), "")</f>
        <v/>
      </c>
      <c r="F651" s="1" t="str">
        <f>IFERROR(VLOOKUP($B651,' Fridge Tracking'!$A$3:$J$999, 4, FALSE), "")</f>
        <v/>
      </c>
      <c r="G651" s="1" t="str">
        <f>IFERROR(VLOOKUP($B651,' Fridge Tracking'!$A$3:$J$999, 5, FALSE), "")</f>
        <v/>
      </c>
      <c r="H651" s="13" t="str">
        <f>IFERROR(VLOOKUP($B651,' Fridge Tracking'!$A$3:$J$999, 8, FALSE), "")</f>
        <v/>
      </c>
      <c r="I651" s="56" t="str">
        <f t="shared" si="9"/>
        <v/>
      </c>
      <c r="J651" s="59"/>
      <c r="K651" s="57" t="str">
        <f>IFERROR(VLOOKUP($J651,'Router Collection'!B649:M1646, 10, FALSE), "")</f>
        <v/>
      </c>
      <c r="L651" s="57" t="str">
        <f>IFERROR(VLOOKUP($J651,'Router Tracking'!$A$3:$H$1000, 2, FALSE), "")</f>
        <v/>
      </c>
      <c r="M651" s="57" t="str">
        <f>IFERROR(VLOOKUP($J651,'Router Tracking'!$A$3:$H$1000, 3, FALSE), "")</f>
        <v/>
      </c>
      <c r="N651" s="58" t="str">
        <f>IFERROR(VLOOKUP($J651,'Router Tracking'!$A$3:$H$1000, 6, FALSE), "")</f>
        <v/>
      </c>
      <c r="Q651" s="13"/>
    </row>
    <row r="652" spans="1:17">
      <c r="A652" s="38" t="str">
        <f t="shared" si="8"/>
        <v/>
      </c>
      <c r="C652" s="1" t="str">
        <f>IFERROR(VLOOKUP($B652,'Fridge Collection'!B650:L1647, 10, FALSE), "")</f>
        <v/>
      </c>
      <c r="D652" s="1" t="str">
        <f>IFERROR(VLOOKUP($B652,' Fridge Tracking'!$A$3:$J$999, 2, FALSE), "")</f>
        <v/>
      </c>
      <c r="E652" s="1" t="str">
        <f>IFERROR(VLOOKUP($B652,' Fridge Tracking'!$A$3:$J$999, 3, FALSE), "")</f>
        <v/>
      </c>
      <c r="F652" s="1" t="str">
        <f>IFERROR(VLOOKUP($B652,' Fridge Tracking'!$A$3:$J$999, 4, FALSE), "")</f>
        <v/>
      </c>
      <c r="G652" s="1" t="str">
        <f>IFERROR(VLOOKUP($B652,' Fridge Tracking'!$A$3:$J$999, 5, FALSE), "")</f>
        <v/>
      </c>
      <c r="H652" s="13" t="str">
        <f>IFERROR(VLOOKUP($B652,' Fridge Tracking'!$A$3:$J$999, 8, FALSE), "")</f>
        <v/>
      </c>
      <c r="I652" s="56" t="str">
        <f t="shared" si="9"/>
        <v/>
      </c>
      <c r="J652" s="59"/>
      <c r="K652" s="57" t="str">
        <f>IFERROR(VLOOKUP($J652,'Router Collection'!B650:M1647, 10, FALSE), "")</f>
        <v/>
      </c>
      <c r="L652" s="57" t="str">
        <f>IFERROR(VLOOKUP($J652,'Router Tracking'!$A$3:$H$1000, 2, FALSE), "")</f>
        <v/>
      </c>
      <c r="M652" s="57" t="str">
        <f>IFERROR(VLOOKUP($J652,'Router Tracking'!$A$3:$H$1000, 3, FALSE), "")</f>
        <v/>
      </c>
      <c r="N652" s="58" t="str">
        <f>IFERROR(VLOOKUP($J652,'Router Tracking'!$A$3:$H$1000, 6, FALSE), "")</f>
        <v/>
      </c>
      <c r="Q652" s="13"/>
    </row>
    <row r="653" spans="1:17">
      <c r="A653" s="38" t="str">
        <f t="shared" si="8"/>
        <v/>
      </c>
      <c r="C653" s="1" t="str">
        <f>IFERROR(VLOOKUP($B653,'Fridge Collection'!B651:L1648, 10, FALSE), "")</f>
        <v/>
      </c>
      <c r="D653" s="1" t="str">
        <f>IFERROR(VLOOKUP($B653,' Fridge Tracking'!$A$3:$J$999, 2, FALSE), "")</f>
        <v/>
      </c>
      <c r="E653" s="1" t="str">
        <f>IFERROR(VLOOKUP($B653,' Fridge Tracking'!$A$3:$J$999, 3, FALSE), "")</f>
        <v/>
      </c>
      <c r="F653" s="1" t="str">
        <f>IFERROR(VLOOKUP($B653,' Fridge Tracking'!$A$3:$J$999, 4, FALSE), "")</f>
        <v/>
      </c>
      <c r="G653" s="1" t="str">
        <f>IFERROR(VLOOKUP($B653,' Fridge Tracking'!$A$3:$J$999, 5, FALSE), "")</f>
        <v/>
      </c>
      <c r="H653" s="13" t="str">
        <f>IFERROR(VLOOKUP($B653,' Fridge Tracking'!$A$3:$J$999, 8, FALSE), "")</f>
        <v/>
      </c>
      <c r="I653" s="56" t="str">
        <f t="shared" si="9"/>
        <v/>
      </c>
      <c r="J653" s="59"/>
      <c r="K653" s="57" t="str">
        <f>IFERROR(VLOOKUP($J653,'Router Collection'!B651:M1648, 10, FALSE), "")</f>
        <v/>
      </c>
      <c r="L653" s="57" t="str">
        <f>IFERROR(VLOOKUP($J653,'Router Tracking'!$A$3:$H$1000, 2, FALSE), "")</f>
        <v/>
      </c>
      <c r="M653" s="57" t="str">
        <f>IFERROR(VLOOKUP($J653,'Router Tracking'!$A$3:$H$1000, 3, FALSE), "")</f>
        <v/>
      </c>
      <c r="N653" s="58" t="str">
        <f>IFERROR(VLOOKUP($J653,'Router Tracking'!$A$3:$H$1000, 6, FALSE), "")</f>
        <v/>
      </c>
      <c r="Q653" s="13"/>
    </row>
    <row r="654" spans="1:17">
      <c r="A654" s="38" t="str">
        <f t="shared" si="8"/>
        <v/>
      </c>
      <c r="C654" s="1" t="str">
        <f>IFERROR(VLOOKUP($B654,'Fridge Collection'!B652:L1649, 10, FALSE), "")</f>
        <v/>
      </c>
      <c r="D654" s="1" t="str">
        <f>IFERROR(VLOOKUP($B654,' Fridge Tracking'!$A$3:$J$999, 2, FALSE), "")</f>
        <v/>
      </c>
      <c r="E654" s="1" t="str">
        <f>IFERROR(VLOOKUP($B654,' Fridge Tracking'!$A$3:$J$999, 3, FALSE), "")</f>
        <v/>
      </c>
      <c r="F654" s="1" t="str">
        <f>IFERROR(VLOOKUP($B654,' Fridge Tracking'!$A$3:$J$999, 4, FALSE), "")</f>
        <v/>
      </c>
      <c r="G654" s="1" t="str">
        <f>IFERROR(VLOOKUP($B654,' Fridge Tracking'!$A$3:$J$999, 5, FALSE), "")</f>
        <v/>
      </c>
      <c r="H654" s="13" t="str">
        <f>IFERROR(VLOOKUP($B654,' Fridge Tracking'!$A$3:$J$999, 8, FALSE), "")</f>
        <v/>
      </c>
      <c r="I654" s="56" t="str">
        <f t="shared" si="9"/>
        <v/>
      </c>
      <c r="J654" s="59"/>
      <c r="K654" s="57" t="str">
        <f>IFERROR(VLOOKUP($J654,'Router Collection'!B652:M1649, 10, FALSE), "")</f>
        <v/>
      </c>
      <c r="L654" s="57" t="str">
        <f>IFERROR(VLOOKUP($J654,'Router Tracking'!$A$3:$H$1000, 2, FALSE), "")</f>
        <v/>
      </c>
      <c r="M654" s="57" t="str">
        <f>IFERROR(VLOOKUP($J654,'Router Tracking'!$A$3:$H$1000, 3, FALSE), "")</f>
        <v/>
      </c>
      <c r="N654" s="58" t="str">
        <f>IFERROR(VLOOKUP($J654,'Router Tracking'!$A$3:$H$1000, 6, FALSE), "")</f>
        <v/>
      </c>
      <c r="Q654" s="13"/>
    </row>
    <row r="655" spans="1:17">
      <c r="A655" s="38" t="str">
        <f t="shared" si="8"/>
        <v/>
      </c>
      <c r="C655" s="1" t="str">
        <f>IFERROR(VLOOKUP($B655,'Fridge Collection'!B653:L1650, 10, FALSE), "")</f>
        <v/>
      </c>
      <c r="D655" s="1" t="str">
        <f>IFERROR(VLOOKUP($B655,' Fridge Tracking'!$A$3:$J$999, 2, FALSE), "")</f>
        <v/>
      </c>
      <c r="E655" s="1" t="str">
        <f>IFERROR(VLOOKUP($B655,' Fridge Tracking'!$A$3:$J$999, 3, FALSE), "")</f>
        <v/>
      </c>
      <c r="F655" s="1" t="str">
        <f>IFERROR(VLOOKUP($B655,' Fridge Tracking'!$A$3:$J$999, 4, FALSE), "")</f>
        <v/>
      </c>
      <c r="G655" s="1" t="str">
        <f>IFERROR(VLOOKUP($B655,' Fridge Tracking'!$A$3:$J$999, 5, FALSE), "")</f>
        <v/>
      </c>
      <c r="H655" s="13" t="str">
        <f>IFERROR(VLOOKUP($B655,' Fridge Tracking'!$A$3:$J$999, 8, FALSE), "")</f>
        <v/>
      </c>
      <c r="I655" s="56" t="str">
        <f t="shared" si="9"/>
        <v/>
      </c>
      <c r="J655" s="59"/>
      <c r="K655" s="57" t="str">
        <f>IFERROR(VLOOKUP($J655,'Router Collection'!B653:M1650, 10, FALSE), "")</f>
        <v/>
      </c>
      <c r="L655" s="57" t="str">
        <f>IFERROR(VLOOKUP($J655,'Router Tracking'!$A$3:$H$1000, 2, FALSE), "")</f>
        <v/>
      </c>
      <c r="M655" s="57" t="str">
        <f>IFERROR(VLOOKUP($J655,'Router Tracking'!$A$3:$H$1000, 3, FALSE), "")</f>
        <v/>
      </c>
      <c r="N655" s="58" t="str">
        <f>IFERROR(VLOOKUP($J655,'Router Tracking'!$A$3:$H$1000, 6, FALSE), "")</f>
        <v/>
      </c>
      <c r="Q655" s="13"/>
    </row>
    <row r="656" spans="1:17">
      <c r="A656" s="38" t="str">
        <f t="shared" si="8"/>
        <v/>
      </c>
      <c r="C656" s="1" t="str">
        <f>IFERROR(VLOOKUP($B656,'Fridge Collection'!B654:L1651, 10, FALSE), "")</f>
        <v/>
      </c>
      <c r="D656" s="1" t="str">
        <f>IFERROR(VLOOKUP($B656,' Fridge Tracking'!$A$3:$J$999, 2, FALSE), "")</f>
        <v/>
      </c>
      <c r="E656" s="1" t="str">
        <f>IFERROR(VLOOKUP($B656,' Fridge Tracking'!$A$3:$J$999, 3, FALSE), "")</f>
        <v/>
      </c>
      <c r="F656" s="1" t="str">
        <f>IFERROR(VLOOKUP($B656,' Fridge Tracking'!$A$3:$J$999, 4, FALSE), "")</f>
        <v/>
      </c>
      <c r="G656" s="1" t="str">
        <f>IFERROR(VLOOKUP($B656,' Fridge Tracking'!$A$3:$J$999, 5, FALSE), "")</f>
        <v/>
      </c>
      <c r="H656" s="13" t="str">
        <f>IFERROR(VLOOKUP($B656,' Fridge Tracking'!$A$3:$J$999, 8, FALSE), "")</f>
        <v/>
      </c>
      <c r="I656" s="56" t="str">
        <f t="shared" si="9"/>
        <v/>
      </c>
      <c r="J656" s="59"/>
      <c r="K656" s="57" t="str">
        <f>IFERROR(VLOOKUP($J656,'Router Collection'!B654:M1651, 10, FALSE), "")</f>
        <v/>
      </c>
      <c r="L656" s="57" t="str">
        <f>IFERROR(VLOOKUP($J656,'Router Tracking'!$A$3:$H$1000, 2, FALSE), "")</f>
        <v/>
      </c>
      <c r="M656" s="57" t="str">
        <f>IFERROR(VLOOKUP($J656,'Router Tracking'!$A$3:$H$1000, 3, FALSE), "")</f>
        <v/>
      </c>
      <c r="N656" s="58" t="str">
        <f>IFERROR(VLOOKUP($J656,'Router Tracking'!$A$3:$H$1000, 6, FALSE), "")</f>
        <v/>
      </c>
      <c r="Q656" s="13"/>
    </row>
    <row r="657" spans="1:17">
      <c r="A657" s="38" t="str">
        <f t="shared" si="8"/>
        <v/>
      </c>
      <c r="C657" s="1" t="str">
        <f>IFERROR(VLOOKUP($B657,'Fridge Collection'!B655:L1652, 10, FALSE), "")</f>
        <v/>
      </c>
      <c r="D657" s="1" t="str">
        <f>IFERROR(VLOOKUP($B657,' Fridge Tracking'!$A$3:$J$999, 2, FALSE), "")</f>
        <v/>
      </c>
      <c r="E657" s="1" t="str">
        <f>IFERROR(VLOOKUP($B657,' Fridge Tracking'!$A$3:$J$999, 3, FALSE), "")</f>
        <v/>
      </c>
      <c r="F657" s="1" t="str">
        <f>IFERROR(VLOOKUP($B657,' Fridge Tracking'!$A$3:$J$999, 4, FALSE), "")</f>
        <v/>
      </c>
      <c r="G657" s="1" t="str">
        <f>IFERROR(VLOOKUP($B657,' Fridge Tracking'!$A$3:$J$999, 5, FALSE), "")</f>
        <v/>
      </c>
      <c r="H657" s="13" t="str">
        <f>IFERROR(VLOOKUP($B657,' Fridge Tracking'!$A$3:$J$999, 8, FALSE), "")</f>
        <v/>
      </c>
      <c r="I657" s="56" t="str">
        <f t="shared" si="9"/>
        <v/>
      </c>
      <c r="J657" s="59"/>
      <c r="K657" s="57" t="str">
        <f>IFERROR(VLOOKUP($J657,'Router Collection'!B655:M1652, 10, FALSE), "")</f>
        <v/>
      </c>
      <c r="L657" s="57" t="str">
        <f>IFERROR(VLOOKUP($J657,'Router Tracking'!$A$3:$H$1000, 2, FALSE), "")</f>
        <v/>
      </c>
      <c r="M657" s="57" t="str">
        <f>IFERROR(VLOOKUP($J657,'Router Tracking'!$A$3:$H$1000, 3, FALSE), "")</f>
        <v/>
      </c>
      <c r="N657" s="58" t="str">
        <f>IFERROR(VLOOKUP($J657,'Router Tracking'!$A$3:$H$1000, 6, FALSE), "")</f>
        <v/>
      </c>
      <c r="Q657" s="13"/>
    </row>
    <row r="658" spans="1:17">
      <c r="A658" s="38" t="str">
        <f t="shared" si="8"/>
        <v/>
      </c>
      <c r="C658" s="1" t="str">
        <f>IFERROR(VLOOKUP($B658,'Fridge Collection'!B656:L1653, 10, FALSE), "")</f>
        <v/>
      </c>
      <c r="D658" s="1" t="str">
        <f>IFERROR(VLOOKUP($B658,' Fridge Tracking'!$A$3:$J$999, 2, FALSE), "")</f>
        <v/>
      </c>
      <c r="E658" s="1" t="str">
        <f>IFERROR(VLOOKUP($B658,' Fridge Tracking'!$A$3:$J$999, 3, FALSE), "")</f>
        <v/>
      </c>
      <c r="F658" s="1" t="str">
        <f>IFERROR(VLOOKUP($B658,' Fridge Tracking'!$A$3:$J$999, 4, FALSE), "")</f>
        <v/>
      </c>
      <c r="G658" s="1" t="str">
        <f>IFERROR(VLOOKUP($B658,' Fridge Tracking'!$A$3:$J$999, 5, FALSE), "")</f>
        <v/>
      </c>
      <c r="H658" s="13" t="str">
        <f>IFERROR(VLOOKUP($B658,' Fridge Tracking'!$A$3:$J$999, 8, FALSE), "")</f>
        <v/>
      </c>
      <c r="I658" s="56" t="str">
        <f t="shared" si="9"/>
        <v/>
      </c>
      <c r="J658" s="59"/>
      <c r="K658" s="57" t="str">
        <f>IFERROR(VLOOKUP($J658,'Router Collection'!B656:M1653, 10, FALSE), "")</f>
        <v/>
      </c>
      <c r="L658" s="57" t="str">
        <f>IFERROR(VLOOKUP($J658,'Router Tracking'!$A$3:$H$1000, 2, FALSE), "")</f>
        <v/>
      </c>
      <c r="M658" s="57" t="str">
        <f>IFERROR(VLOOKUP($J658,'Router Tracking'!$A$3:$H$1000, 3, FALSE), "")</f>
        <v/>
      </c>
      <c r="N658" s="58" t="str">
        <f>IFERROR(VLOOKUP($J658,'Router Tracking'!$A$3:$H$1000, 6, FALSE), "")</f>
        <v/>
      </c>
      <c r="Q658" s="13"/>
    </row>
    <row r="659" spans="1:17">
      <c r="A659" s="38" t="str">
        <f t="shared" si="8"/>
        <v/>
      </c>
      <c r="C659" s="1" t="str">
        <f>IFERROR(VLOOKUP($B659,'Fridge Collection'!B657:L1654, 10, FALSE), "")</f>
        <v/>
      </c>
      <c r="D659" s="1" t="str">
        <f>IFERROR(VLOOKUP($B659,' Fridge Tracking'!$A$3:$J$999, 2, FALSE), "")</f>
        <v/>
      </c>
      <c r="E659" s="1" t="str">
        <f>IFERROR(VLOOKUP($B659,' Fridge Tracking'!$A$3:$J$999, 3, FALSE), "")</f>
        <v/>
      </c>
      <c r="F659" s="1" t="str">
        <f>IFERROR(VLOOKUP($B659,' Fridge Tracking'!$A$3:$J$999, 4, FALSE), "")</f>
        <v/>
      </c>
      <c r="G659" s="1" t="str">
        <f>IFERROR(VLOOKUP($B659,' Fridge Tracking'!$A$3:$J$999, 5, FALSE), "")</f>
        <v/>
      </c>
      <c r="H659" s="13" t="str">
        <f>IFERROR(VLOOKUP($B659,' Fridge Tracking'!$A$3:$J$999, 8, FALSE), "")</f>
        <v/>
      </c>
      <c r="I659" s="56" t="str">
        <f t="shared" si="9"/>
        <v/>
      </c>
      <c r="J659" s="59"/>
      <c r="K659" s="57" t="str">
        <f>IFERROR(VLOOKUP($J659,'Router Collection'!B657:M1654, 10, FALSE), "")</f>
        <v/>
      </c>
      <c r="L659" s="57" t="str">
        <f>IFERROR(VLOOKUP($J659,'Router Tracking'!$A$3:$H$1000, 2, FALSE), "")</f>
        <v/>
      </c>
      <c r="M659" s="57" t="str">
        <f>IFERROR(VLOOKUP($J659,'Router Tracking'!$A$3:$H$1000, 3, FALSE), "")</f>
        <v/>
      </c>
      <c r="N659" s="58" t="str">
        <f>IFERROR(VLOOKUP($J659,'Router Tracking'!$A$3:$H$1000, 6, FALSE), "")</f>
        <v/>
      </c>
      <c r="Q659" s="13"/>
    </row>
    <row r="660" spans="1:17">
      <c r="A660" s="38" t="str">
        <f t="shared" si="8"/>
        <v/>
      </c>
      <c r="C660" s="1" t="str">
        <f>IFERROR(VLOOKUP($B660,'Fridge Collection'!B658:L1655, 10, FALSE), "")</f>
        <v/>
      </c>
      <c r="D660" s="1" t="str">
        <f>IFERROR(VLOOKUP($B660,' Fridge Tracking'!$A$3:$J$999, 2, FALSE), "")</f>
        <v/>
      </c>
      <c r="E660" s="1" t="str">
        <f>IFERROR(VLOOKUP($B660,' Fridge Tracking'!$A$3:$J$999, 3, FALSE), "")</f>
        <v/>
      </c>
      <c r="F660" s="1" t="str">
        <f>IFERROR(VLOOKUP($B660,' Fridge Tracking'!$A$3:$J$999, 4, FALSE), "")</f>
        <v/>
      </c>
      <c r="G660" s="1" t="str">
        <f>IFERROR(VLOOKUP($B660,' Fridge Tracking'!$A$3:$J$999, 5, FALSE), "")</f>
        <v/>
      </c>
      <c r="H660" s="13" t="str">
        <f>IFERROR(VLOOKUP($B660,' Fridge Tracking'!$A$3:$J$999, 8, FALSE), "")</f>
        <v/>
      </c>
      <c r="I660" s="56" t="str">
        <f t="shared" si="9"/>
        <v/>
      </c>
      <c r="J660" s="59"/>
      <c r="K660" s="57" t="str">
        <f>IFERROR(VLOOKUP($J660,'Router Collection'!B658:M1655, 10, FALSE), "")</f>
        <v/>
      </c>
      <c r="L660" s="57" t="str">
        <f>IFERROR(VLOOKUP($J660,'Router Tracking'!$A$3:$H$1000, 2, FALSE), "")</f>
        <v/>
      </c>
      <c r="M660" s="57" t="str">
        <f>IFERROR(VLOOKUP($J660,'Router Tracking'!$A$3:$H$1000, 3, FALSE), "")</f>
        <v/>
      </c>
      <c r="N660" s="58" t="str">
        <f>IFERROR(VLOOKUP($J660,'Router Tracking'!$A$3:$H$1000, 6, FALSE), "")</f>
        <v/>
      </c>
      <c r="Q660" s="13"/>
    </row>
    <row r="661" spans="1:17">
      <c r="A661" s="38" t="str">
        <f t="shared" si="8"/>
        <v/>
      </c>
      <c r="C661" s="1" t="str">
        <f>IFERROR(VLOOKUP($B661,'Fridge Collection'!B659:L1656, 10, FALSE), "")</f>
        <v/>
      </c>
      <c r="D661" s="1" t="str">
        <f>IFERROR(VLOOKUP($B661,' Fridge Tracking'!$A$3:$J$999, 2, FALSE), "")</f>
        <v/>
      </c>
      <c r="E661" s="1" t="str">
        <f>IFERROR(VLOOKUP($B661,' Fridge Tracking'!$A$3:$J$999, 3, FALSE), "")</f>
        <v/>
      </c>
      <c r="F661" s="1" t="str">
        <f>IFERROR(VLOOKUP($B661,' Fridge Tracking'!$A$3:$J$999, 4, FALSE), "")</f>
        <v/>
      </c>
      <c r="G661" s="1" t="str">
        <f>IFERROR(VLOOKUP($B661,' Fridge Tracking'!$A$3:$J$999, 5, FALSE), "")</f>
        <v/>
      </c>
      <c r="H661" s="13" t="str">
        <f>IFERROR(VLOOKUP($B661,' Fridge Tracking'!$A$3:$J$999, 8, FALSE), "")</f>
        <v/>
      </c>
      <c r="I661" s="56" t="str">
        <f t="shared" si="9"/>
        <v/>
      </c>
      <c r="J661" s="59"/>
      <c r="K661" s="57" t="str">
        <f>IFERROR(VLOOKUP($J661,'Router Collection'!B659:M1656, 10, FALSE), "")</f>
        <v/>
      </c>
      <c r="L661" s="57" t="str">
        <f>IFERROR(VLOOKUP($J661,'Router Tracking'!$A$3:$H$1000, 2, FALSE), "")</f>
        <v/>
      </c>
      <c r="M661" s="57" t="str">
        <f>IFERROR(VLOOKUP($J661,'Router Tracking'!$A$3:$H$1000, 3, FALSE), "")</f>
        <v/>
      </c>
      <c r="N661" s="58" t="str">
        <f>IFERROR(VLOOKUP($J661,'Router Tracking'!$A$3:$H$1000, 6, FALSE), "")</f>
        <v/>
      </c>
      <c r="Q661" s="13"/>
    </row>
    <row r="662" spans="1:17">
      <c r="A662" s="38" t="str">
        <f t="shared" si="8"/>
        <v/>
      </c>
      <c r="C662" s="1" t="str">
        <f>IFERROR(VLOOKUP($B662,'Fridge Collection'!B660:L1657, 10, FALSE), "")</f>
        <v/>
      </c>
      <c r="D662" s="1" t="str">
        <f>IFERROR(VLOOKUP($B662,' Fridge Tracking'!$A$3:$J$999, 2, FALSE), "")</f>
        <v/>
      </c>
      <c r="E662" s="1" t="str">
        <f>IFERROR(VLOOKUP($B662,' Fridge Tracking'!$A$3:$J$999, 3, FALSE), "")</f>
        <v/>
      </c>
      <c r="F662" s="1" t="str">
        <f>IFERROR(VLOOKUP($B662,' Fridge Tracking'!$A$3:$J$999, 4, FALSE), "")</f>
        <v/>
      </c>
      <c r="G662" s="1" t="str">
        <f>IFERROR(VLOOKUP($B662,' Fridge Tracking'!$A$3:$J$999, 5, FALSE), "")</f>
        <v/>
      </c>
      <c r="H662" s="13" t="str">
        <f>IFERROR(VLOOKUP($B662,' Fridge Tracking'!$A$3:$J$999, 8, FALSE), "")</f>
        <v/>
      </c>
      <c r="I662" s="56" t="str">
        <f t="shared" si="9"/>
        <v/>
      </c>
      <c r="J662" s="59"/>
      <c r="K662" s="57" t="str">
        <f>IFERROR(VLOOKUP($J662,'Router Collection'!B660:M1657, 10, FALSE), "")</f>
        <v/>
      </c>
      <c r="L662" s="57" t="str">
        <f>IFERROR(VLOOKUP($J662,'Router Tracking'!$A$3:$H$1000, 2, FALSE), "")</f>
        <v/>
      </c>
      <c r="M662" s="57" t="str">
        <f>IFERROR(VLOOKUP($J662,'Router Tracking'!$A$3:$H$1000, 3, FALSE), "")</f>
        <v/>
      </c>
      <c r="N662" s="58" t="str">
        <f>IFERROR(VLOOKUP($J662,'Router Tracking'!$A$3:$H$1000, 6, FALSE), "")</f>
        <v/>
      </c>
      <c r="Q662" s="13"/>
    </row>
    <row r="663" spans="1:17">
      <c r="A663" s="38" t="str">
        <f t="shared" si="8"/>
        <v/>
      </c>
      <c r="C663" s="1" t="str">
        <f>IFERROR(VLOOKUP($B663,'Fridge Collection'!B661:L1658, 10, FALSE), "")</f>
        <v/>
      </c>
      <c r="D663" s="1" t="str">
        <f>IFERROR(VLOOKUP($B663,' Fridge Tracking'!$A$3:$J$999, 2, FALSE), "")</f>
        <v/>
      </c>
      <c r="E663" s="1" t="str">
        <f>IFERROR(VLOOKUP($B663,' Fridge Tracking'!$A$3:$J$999, 3, FALSE), "")</f>
        <v/>
      </c>
      <c r="F663" s="1" t="str">
        <f>IFERROR(VLOOKUP($B663,' Fridge Tracking'!$A$3:$J$999, 4, FALSE), "")</f>
        <v/>
      </c>
      <c r="G663" s="1" t="str">
        <f>IFERROR(VLOOKUP($B663,' Fridge Tracking'!$A$3:$J$999, 5, FALSE), "")</f>
        <v/>
      </c>
      <c r="H663" s="13" t="str">
        <f>IFERROR(VLOOKUP($B663,' Fridge Tracking'!$A$3:$J$999, 8, FALSE), "")</f>
        <v/>
      </c>
      <c r="I663" s="56" t="str">
        <f t="shared" si="9"/>
        <v/>
      </c>
      <c r="J663" s="59"/>
      <c r="K663" s="57" t="str">
        <f>IFERROR(VLOOKUP($J663,'Router Collection'!B661:M1658, 10, FALSE), "")</f>
        <v/>
      </c>
      <c r="L663" s="57" t="str">
        <f>IFERROR(VLOOKUP($J663,'Router Tracking'!$A$3:$H$1000, 2, FALSE), "")</f>
        <v/>
      </c>
      <c r="M663" s="57" t="str">
        <f>IFERROR(VLOOKUP($J663,'Router Tracking'!$A$3:$H$1000, 3, FALSE), "")</f>
        <v/>
      </c>
      <c r="N663" s="58" t="str">
        <f>IFERROR(VLOOKUP($J663,'Router Tracking'!$A$3:$H$1000, 6, FALSE), "")</f>
        <v/>
      </c>
      <c r="Q663" s="13"/>
    </row>
    <row r="664" spans="1:17">
      <c r="A664" s="38" t="str">
        <f t="shared" si="8"/>
        <v/>
      </c>
      <c r="C664" s="1" t="str">
        <f>IFERROR(VLOOKUP($B664,'Fridge Collection'!B662:L1659, 10, FALSE), "")</f>
        <v/>
      </c>
      <c r="D664" s="1" t="str">
        <f>IFERROR(VLOOKUP($B664,' Fridge Tracking'!$A$3:$J$999, 2, FALSE), "")</f>
        <v/>
      </c>
      <c r="E664" s="1" t="str">
        <f>IFERROR(VLOOKUP($B664,' Fridge Tracking'!$A$3:$J$999, 3, FALSE), "")</f>
        <v/>
      </c>
      <c r="F664" s="1" t="str">
        <f>IFERROR(VLOOKUP($B664,' Fridge Tracking'!$A$3:$J$999, 4, FALSE), "")</f>
        <v/>
      </c>
      <c r="G664" s="1" t="str">
        <f>IFERROR(VLOOKUP($B664,' Fridge Tracking'!$A$3:$J$999, 5, FALSE), "")</f>
        <v/>
      </c>
      <c r="H664" s="13" t="str">
        <f>IFERROR(VLOOKUP($B664,' Fridge Tracking'!$A$3:$J$999, 8, FALSE), "")</f>
        <v/>
      </c>
      <c r="I664" s="56" t="str">
        <f t="shared" si="9"/>
        <v/>
      </c>
      <c r="J664" s="59"/>
      <c r="K664" s="57" t="str">
        <f>IFERROR(VLOOKUP($J664,'Router Collection'!B662:M1659, 10, FALSE), "")</f>
        <v/>
      </c>
      <c r="L664" s="57" t="str">
        <f>IFERROR(VLOOKUP($J664,'Router Tracking'!$A$3:$H$1000, 2, FALSE), "")</f>
        <v/>
      </c>
      <c r="M664" s="57" t="str">
        <f>IFERROR(VLOOKUP($J664,'Router Tracking'!$A$3:$H$1000, 3, FALSE), "")</f>
        <v/>
      </c>
      <c r="N664" s="58" t="str">
        <f>IFERROR(VLOOKUP($J664,'Router Tracking'!$A$3:$H$1000, 6, FALSE), "")</f>
        <v/>
      </c>
      <c r="Q664" s="13"/>
    </row>
    <row r="665" spans="1:17">
      <c r="A665" s="38" t="str">
        <f t="shared" si="8"/>
        <v/>
      </c>
      <c r="C665" s="1" t="str">
        <f>IFERROR(VLOOKUP($B665,'Fridge Collection'!B663:L1660, 10, FALSE), "")</f>
        <v/>
      </c>
      <c r="D665" s="1" t="str">
        <f>IFERROR(VLOOKUP($B665,' Fridge Tracking'!$A$3:$J$999, 2, FALSE), "")</f>
        <v/>
      </c>
      <c r="E665" s="1" t="str">
        <f>IFERROR(VLOOKUP($B665,' Fridge Tracking'!$A$3:$J$999, 3, FALSE), "")</f>
        <v/>
      </c>
      <c r="F665" s="1" t="str">
        <f>IFERROR(VLOOKUP($B665,' Fridge Tracking'!$A$3:$J$999, 4, FALSE), "")</f>
        <v/>
      </c>
      <c r="G665" s="1" t="str">
        <f>IFERROR(VLOOKUP($B665,' Fridge Tracking'!$A$3:$J$999, 5, FALSE), "")</f>
        <v/>
      </c>
      <c r="H665" s="13" t="str">
        <f>IFERROR(VLOOKUP($B665,' Fridge Tracking'!$A$3:$J$999, 8, FALSE), "")</f>
        <v/>
      </c>
      <c r="I665" s="56" t="str">
        <f t="shared" si="9"/>
        <v/>
      </c>
      <c r="J665" s="59"/>
      <c r="K665" s="57" t="str">
        <f>IFERROR(VLOOKUP($J665,'Router Collection'!B663:M1660, 10, FALSE), "")</f>
        <v/>
      </c>
      <c r="L665" s="57" t="str">
        <f>IFERROR(VLOOKUP($J665,'Router Tracking'!$A$3:$H$1000, 2, FALSE), "")</f>
        <v/>
      </c>
      <c r="M665" s="57" t="str">
        <f>IFERROR(VLOOKUP($J665,'Router Tracking'!$A$3:$H$1000, 3, FALSE), "")</f>
        <v/>
      </c>
      <c r="N665" s="58" t="str">
        <f>IFERROR(VLOOKUP($J665,'Router Tracking'!$A$3:$H$1000, 6, FALSE), "")</f>
        <v/>
      </c>
      <c r="Q665" s="13"/>
    </row>
    <row r="666" spans="1:17">
      <c r="A666" s="38" t="str">
        <f t="shared" si="8"/>
        <v/>
      </c>
      <c r="C666" s="1" t="str">
        <f>IFERROR(VLOOKUP($B666,'Fridge Collection'!B664:L1661, 10, FALSE), "")</f>
        <v/>
      </c>
      <c r="D666" s="1" t="str">
        <f>IFERROR(VLOOKUP($B666,' Fridge Tracking'!$A$3:$J$999, 2, FALSE), "")</f>
        <v/>
      </c>
      <c r="E666" s="1" t="str">
        <f>IFERROR(VLOOKUP($B666,' Fridge Tracking'!$A$3:$J$999, 3, FALSE), "")</f>
        <v/>
      </c>
      <c r="F666" s="1" t="str">
        <f>IFERROR(VLOOKUP($B666,' Fridge Tracking'!$A$3:$J$999, 4, FALSE), "")</f>
        <v/>
      </c>
      <c r="G666" s="1" t="str">
        <f>IFERROR(VLOOKUP($B666,' Fridge Tracking'!$A$3:$J$999, 5, FALSE), "")</f>
        <v/>
      </c>
      <c r="H666" s="13" t="str">
        <f>IFERROR(VLOOKUP($B666,' Fridge Tracking'!$A$3:$J$999, 8, FALSE), "")</f>
        <v/>
      </c>
      <c r="I666" s="56" t="str">
        <f t="shared" si="9"/>
        <v/>
      </c>
      <c r="J666" s="59"/>
      <c r="K666" s="57" t="str">
        <f>IFERROR(VLOOKUP($J666,'Router Collection'!B664:M1661, 10, FALSE), "")</f>
        <v/>
      </c>
      <c r="L666" s="57" t="str">
        <f>IFERROR(VLOOKUP($J666,'Router Tracking'!$A$3:$H$1000, 2, FALSE), "")</f>
        <v/>
      </c>
      <c r="M666" s="57" t="str">
        <f>IFERROR(VLOOKUP($J666,'Router Tracking'!$A$3:$H$1000, 3, FALSE), "")</f>
        <v/>
      </c>
      <c r="N666" s="58" t="str">
        <f>IFERROR(VLOOKUP($J666,'Router Tracking'!$A$3:$H$1000, 6, FALSE), "")</f>
        <v/>
      </c>
      <c r="Q666" s="13"/>
    </row>
    <row r="667" spans="1:17">
      <c r="A667" s="38" t="str">
        <f t="shared" si="8"/>
        <v/>
      </c>
      <c r="C667" s="1" t="str">
        <f>IFERROR(VLOOKUP($B667,'Fridge Collection'!B665:L1662, 10, FALSE), "")</f>
        <v/>
      </c>
      <c r="D667" s="1" t="str">
        <f>IFERROR(VLOOKUP($B667,' Fridge Tracking'!$A$3:$J$999, 2, FALSE), "")</f>
        <v/>
      </c>
      <c r="E667" s="1" t="str">
        <f>IFERROR(VLOOKUP($B667,' Fridge Tracking'!$A$3:$J$999, 3, FALSE), "")</f>
        <v/>
      </c>
      <c r="F667" s="1" t="str">
        <f>IFERROR(VLOOKUP($B667,' Fridge Tracking'!$A$3:$J$999, 4, FALSE), "")</f>
        <v/>
      </c>
      <c r="G667" s="1" t="str">
        <f>IFERROR(VLOOKUP($B667,' Fridge Tracking'!$A$3:$J$999, 5, FALSE), "")</f>
        <v/>
      </c>
      <c r="H667" s="13" t="str">
        <f>IFERROR(VLOOKUP($B667,' Fridge Tracking'!$A$3:$J$999, 8, FALSE), "")</f>
        <v/>
      </c>
      <c r="I667" s="56" t="str">
        <f t="shared" si="9"/>
        <v/>
      </c>
      <c r="J667" s="59"/>
      <c r="K667" s="57" t="str">
        <f>IFERROR(VLOOKUP($J667,'Router Collection'!B665:M1662, 10, FALSE), "")</f>
        <v/>
      </c>
      <c r="L667" s="57" t="str">
        <f>IFERROR(VLOOKUP($J667,'Router Tracking'!$A$3:$H$1000, 2, FALSE), "")</f>
        <v/>
      </c>
      <c r="M667" s="57" t="str">
        <f>IFERROR(VLOOKUP($J667,'Router Tracking'!$A$3:$H$1000, 3, FALSE), "")</f>
        <v/>
      </c>
      <c r="N667" s="58" t="str">
        <f>IFERROR(VLOOKUP($J667,'Router Tracking'!$A$3:$H$1000, 6, FALSE), "")</f>
        <v/>
      </c>
      <c r="Q667" s="13"/>
    </row>
    <row r="668" spans="1:17">
      <c r="A668" s="38" t="str">
        <f t="shared" si="8"/>
        <v/>
      </c>
      <c r="C668" s="1" t="str">
        <f>IFERROR(VLOOKUP($B668,'Fridge Collection'!B666:L1663, 10, FALSE), "")</f>
        <v/>
      </c>
      <c r="D668" s="1" t="str">
        <f>IFERROR(VLOOKUP($B668,' Fridge Tracking'!$A$3:$J$999, 2, FALSE), "")</f>
        <v/>
      </c>
      <c r="E668" s="1" t="str">
        <f>IFERROR(VLOOKUP($B668,' Fridge Tracking'!$A$3:$J$999, 3, FALSE), "")</f>
        <v/>
      </c>
      <c r="F668" s="1" t="str">
        <f>IFERROR(VLOOKUP($B668,' Fridge Tracking'!$A$3:$J$999, 4, FALSE), "")</f>
        <v/>
      </c>
      <c r="G668" s="1" t="str">
        <f>IFERROR(VLOOKUP($B668,' Fridge Tracking'!$A$3:$J$999, 5, FALSE), "")</f>
        <v/>
      </c>
      <c r="H668" s="13" t="str">
        <f>IFERROR(VLOOKUP($B668,' Fridge Tracking'!$A$3:$J$999, 8, FALSE), "")</f>
        <v/>
      </c>
      <c r="I668" s="56" t="str">
        <f t="shared" si="9"/>
        <v/>
      </c>
      <c r="J668" s="59"/>
      <c r="K668" s="57" t="str">
        <f>IFERROR(VLOOKUP($J668,'Router Collection'!B666:M1663, 10, FALSE), "")</f>
        <v/>
      </c>
      <c r="L668" s="57" t="str">
        <f>IFERROR(VLOOKUP($J668,'Router Tracking'!$A$3:$H$1000, 2, FALSE), "")</f>
        <v/>
      </c>
      <c r="M668" s="57" t="str">
        <f>IFERROR(VLOOKUP($J668,'Router Tracking'!$A$3:$H$1000, 3, FALSE), "")</f>
        <v/>
      </c>
      <c r="N668" s="58" t="str">
        <f>IFERROR(VLOOKUP($J668,'Router Tracking'!$A$3:$H$1000, 6, FALSE), "")</f>
        <v/>
      </c>
      <c r="Q668" s="13"/>
    </row>
    <row r="669" spans="1:17">
      <c r="A669" s="38" t="str">
        <f t="shared" si="8"/>
        <v/>
      </c>
      <c r="C669" s="1" t="str">
        <f>IFERROR(VLOOKUP($B669,'Fridge Collection'!B667:L1664, 10, FALSE), "")</f>
        <v/>
      </c>
      <c r="D669" s="1" t="str">
        <f>IFERROR(VLOOKUP($B669,' Fridge Tracking'!$A$3:$J$999, 2, FALSE), "")</f>
        <v/>
      </c>
      <c r="E669" s="1" t="str">
        <f>IFERROR(VLOOKUP($B669,' Fridge Tracking'!$A$3:$J$999, 3, FALSE), "")</f>
        <v/>
      </c>
      <c r="F669" s="1" t="str">
        <f>IFERROR(VLOOKUP($B669,' Fridge Tracking'!$A$3:$J$999, 4, FALSE), "")</f>
        <v/>
      </c>
      <c r="G669" s="1" t="str">
        <f>IFERROR(VLOOKUP($B669,' Fridge Tracking'!$A$3:$J$999, 5, FALSE), "")</f>
        <v/>
      </c>
      <c r="H669" s="13" t="str">
        <f>IFERROR(VLOOKUP($B669,' Fridge Tracking'!$A$3:$J$999, 8, FALSE), "")</f>
        <v/>
      </c>
      <c r="I669" s="56" t="str">
        <f t="shared" si="9"/>
        <v/>
      </c>
      <c r="J669" s="59"/>
      <c r="K669" s="57" t="str">
        <f>IFERROR(VLOOKUP($J669,'Router Collection'!B667:M1664, 10, FALSE), "")</f>
        <v/>
      </c>
      <c r="L669" s="57" t="str">
        <f>IFERROR(VLOOKUP($J669,'Router Tracking'!$A$3:$H$1000, 2, FALSE), "")</f>
        <v/>
      </c>
      <c r="M669" s="57" t="str">
        <f>IFERROR(VLOOKUP($J669,'Router Tracking'!$A$3:$H$1000, 3, FALSE), "")</f>
        <v/>
      </c>
      <c r="N669" s="58" t="str">
        <f>IFERROR(VLOOKUP($J669,'Router Tracking'!$A$3:$H$1000, 6, FALSE), "")</f>
        <v/>
      </c>
      <c r="Q669" s="13"/>
    </row>
    <row r="670" spans="1:17">
      <c r="A670" s="38" t="str">
        <f t="shared" si="8"/>
        <v/>
      </c>
      <c r="C670" s="1" t="str">
        <f>IFERROR(VLOOKUP($B670,'Fridge Collection'!B668:L1665, 10, FALSE), "")</f>
        <v/>
      </c>
      <c r="D670" s="1" t="str">
        <f>IFERROR(VLOOKUP($B670,' Fridge Tracking'!$A$3:$J$999, 2, FALSE), "")</f>
        <v/>
      </c>
      <c r="E670" s="1" t="str">
        <f>IFERROR(VLOOKUP($B670,' Fridge Tracking'!$A$3:$J$999, 3, FALSE), "")</f>
        <v/>
      </c>
      <c r="F670" s="1" t="str">
        <f>IFERROR(VLOOKUP($B670,' Fridge Tracking'!$A$3:$J$999, 4, FALSE), "")</f>
        <v/>
      </c>
      <c r="G670" s="1" t="str">
        <f>IFERROR(VLOOKUP($B670,' Fridge Tracking'!$A$3:$J$999, 5, FALSE), "")</f>
        <v/>
      </c>
      <c r="H670" s="13" t="str">
        <f>IFERROR(VLOOKUP($B670,' Fridge Tracking'!$A$3:$J$999, 8, FALSE), "")</f>
        <v/>
      </c>
      <c r="I670" s="56" t="str">
        <f t="shared" si="9"/>
        <v/>
      </c>
      <c r="J670" s="59"/>
      <c r="K670" s="57" t="str">
        <f>IFERROR(VLOOKUP($J670,'Router Collection'!B668:M1665, 10, FALSE), "")</f>
        <v/>
      </c>
      <c r="L670" s="57" t="str">
        <f>IFERROR(VLOOKUP($J670,'Router Tracking'!$A$3:$H$1000, 2, FALSE), "")</f>
        <v/>
      </c>
      <c r="M670" s="57" t="str">
        <f>IFERROR(VLOOKUP($J670,'Router Tracking'!$A$3:$H$1000, 3, FALSE), "")</f>
        <v/>
      </c>
      <c r="N670" s="58" t="str">
        <f>IFERROR(VLOOKUP($J670,'Router Tracking'!$A$3:$H$1000, 6, FALSE), "")</f>
        <v/>
      </c>
      <c r="Q670" s="13"/>
    </row>
    <row r="671" spans="1:17">
      <c r="A671" s="38" t="str">
        <f t="shared" si="8"/>
        <v/>
      </c>
      <c r="C671" s="1" t="str">
        <f>IFERROR(VLOOKUP($B671,'Fridge Collection'!B669:L1666, 10, FALSE), "")</f>
        <v/>
      </c>
      <c r="D671" s="1" t="str">
        <f>IFERROR(VLOOKUP($B671,' Fridge Tracking'!$A$3:$J$999, 2, FALSE), "")</f>
        <v/>
      </c>
      <c r="E671" s="1" t="str">
        <f>IFERROR(VLOOKUP($B671,' Fridge Tracking'!$A$3:$J$999, 3, FALSE), "")</f>
        <v/>
      </c>
      <c r="F671" s="1" t="str">
        <f>IFERROR(VLOOKUP($B671,' Fridge Tracking'!$A$3:$J$999, 4, FALSE), "")</f>
        <v/>
      </c>
      <c r="G671" s="1" t="str">
        <f>IFERROR(VLOOKUP($B671,' Fridge Tracking'!$A$3:$J$999, 5, FALSE), "")</f>
        <v/>
      </c>
      <c r="H671" s="13" t="str">
        <f>IFERROR(VLOOKUP($B671,' Fridge Tracking'!$A$3:$J$999, 8, FALSE), "")</f>
        <v/>
      </c>
      <c r="I671" s="56" t="str">
        <f t="shared" si="9"/>
        <v/>
      </c>
      <c r="J671" s="59"/>
      <c r="K671" s="57" t="str">
        <f>IFERROR(VLOOKUP($J671,'Router Collection'!B669:M1666, 10, FALSE), "")</f>
        <v/>
      </c>
      <c r="L671" s="57" t="str">
        <f>IFERROR(VLOOKUP($J671,'Router Tracking'!$A$3:$H$1000, 2, FALSE), "")</f>
        <v/>
      </c>
      <c r="M671" s="57" t="str">
        <f>IFERROR(VLOOKUP($J671,'Router Tracking'!$A$3:$H$1000, 3, FALSE), "")</f>
        <v/>
      </c>
      <c r="N671" s="58" t="str">
        <f>IFERROR(VLOOKUP($J671,'Router Tracking'!$A$3:$H$1000, 6, FALSE), "")</f>
        <v/>
      </c>
      <c r="Q671" s="13"/>
    </row>
    <row r="672" spans="1:17">
      <c r="A672" s="38" t="str">
        <f t="shared" si="8"/>
        <v/>
      </c>
      <c r="C672" s="1" t="str">
        <f>IFERROR(VLOOKUP($B672,'Fridge Collection'!B670:L1667, 10, FALSE), "")</f>
        <v/>
      </c>
      <c r="D672" s="1" t="str">
        <f>IFERROR(VLOOKUP($B672,' Fridge Tracking'!$A$3:$J$999, 2, FALSE), "")</f>
        <v/>
      </c>
      <c r="E672" s="1" t="str">
        <f>IFERROR(VLOOKUP($B672,' Fridge Tracking'!$A$3:$J$999, 3, FALSE), "")</f>
        <v/>
      </c>
      <c r="F672" s="1" t="str">
        <f>IFERROR(VLOOKUP($B672,' Fridge Tracking'!$A$3:$J$999, 4, FALSE), "")</f>
        <v/>
      </c>
      <c r="G672" s="1" t="str">
        <f>IFERROR(VLOOKUP($B672,' Fridge Tracking'!$A$3:$J$999, 5, FALSE), "")</f>
        <v/>
      </c>
      <c r="H672" s="13" t="str">
        <f>IFERROR(VLOOKUP($B672,' Fridge Tracking'!$A$3:$J$999, 8, FALSE), "")</f>
        <v/>
      </c>
      <c r="I672" s="56" t="str">
        <f t="shared" si="9"/>
        <v/>
      </c>
      <c r="J672" s="59"/>
      <c r="K672" s="57" t="str">
        <f>IFERROR(VLOOKUP($J672,'Router Collection'!B670:M1667, 10, FALSE), "")</f>
        <v/>
      </c>
      <c r="L672" s="57" t="str">
        <f>IFERROR(VLOOKUP($J672,'Router Tracking'!$A$3:$H$1000, 2, FALSE), "")</f>
        <v/>
      </c>
      <c r="M672" s="57" t="str">
        <f>IFERROR(VLOOKUP($J672,'Router Tracking'!$A$3:$H$1000, 3, FALSE), "")</f>
        <v/>
      </c>
      <c r="N672" s="58" t="str">
        <f>IFERROR(VLOOKUP($J672,'Router Tracking'!$A$3:$H$1000, 6, FALSE), "")</f>
        <v/>
      </c>
      <c r="Q672" s="13"/>
    </row>
    <row r="673" spans="1:17">
      <c r="A673" s="38" t="str">
        <f t="shared" si="8"/>
        <v/>
      </c>
      <c r="C673" s="1" t="str">
        <f>IFERROR(VLOOKUP($B673,'Fridge Collection'!B671:L1668, 10, FALSE), "")</f>
        <v/>
      </c>
      <c r="D673" s="1" t="str">
        <f>IFERROR(VLOOKUP($B673,' Fridge Tracking'!$A$3:$J$999, 2, FALSE), "")</f>
        <v/>
      </c>
      <c r="E673" s="1" t="str">
        <f>IFERROR(VLOOKUP($B673,' Fridge Tracking'!$A$3:$J$999, 3, FALSE), "")</f>
        <v/>
      </c>
      <c r="F673" s="1" t="str">
        <f>IFERROR(VLOOKUP($B673,' Fridge Tracking'!$A$3:$J$999, 4, FALSE), "")</f>
        <v/>
      </c>
      <c r="G673" s="1" t="str">
        <f>IFERROR(VLOOKUP($B673,' Fridge Tracking'!$A$3:$J$999, 5, FALSE), "")</f>
        <v/>
      </c>
      <c r="H673" s="13" t="str">
        <f>IFERROR(VLOOKUP($B673,' Fridge Tracking'!$A$3:$J$999, 8, FALSE), "")</f>
        <v/>
      </c>
      <c r="I673" s="56" t="str">
        <f t="shared" si="9"/>
        <v/>
      </c>
      <c r="J673" s="59"/>
      <c r="K673" s="57" t="str">
        <f>IFERROR(VLOOKUP($J673,'Router Collection'!B671:M1668, 10, FALSE), "")</f>
        <v/>
      </c>
      <c r="L673" s="57" t="str">
        <f>IFERROR(VLOOKUP($J673,'Router Tracking'!$A$3:$H$1000, 2, FALSE), "")</f>
        <v/>
      </c>
      <c r="M673" s="57" t="str">
        <f>IFERROR(VLOOKUP($J673,'Router Tracking'!$A$3:$H$1000, 3, FALSE), "")</f>
        <v/>
      </c>
      <c r="N673" s="58" t="str">
        <f>IFERROR(VLOOKUP($J673,'Router Tracking'!$A$3:$H$1000, 6, FALSE), "")</f>
        <v/>
      </c>
      <c r="Q673" s="13"/>
    </row>
    <row r="674" spans="1:17">
      <c r="A674" s="38" t="str">
        <f t="shared" si="8"/>
        <v/>
      </c>
      <c r="C674" s="1" t="str">
        <f>IFERROR(VLOOKUP($B674,'Fridge Collection'!B672:L1669, 10, FALSE), "")</f>
        <v/>
      </c>
      <c r="D674" s="1" t="str">
        <f>IFERROR(VLOOKUP($B674,' Fridge Tracking'!$A$3:$J$999, 2, FALSE), "")</f>
        <v/>
      </c>
      <c r="E674" s="1" t="str">
        <f>IFERROR(VLOOKUP($B674,' Fridge Tracking'!$A$3:$J$999, 3, FALSE), "")</f>
        <v/>
      </c>
      <c r="F674" s="1" t="str">
        <f>IFERROR(VLOOKUP($B674,' Fridge Tracking'!$A$3:$J$999, 4, FALSE), "")</f>
        <v/>
      </c>
      <c r="G674" s="1" t="str">
        <f>IFERROR(VLOOKUP($B674,' Fridge Tracking'!$A$3:$J$999, 5, FALSE), "")</f>
        <v/>
      </c>
      <c r="H674" s="13" t="str">
        <f>IFERROR(VLOOKUP($B674,' Fridge Tracking'!$A$3:$J$999, 8, FALSE), "")</f>
        <v/>
      </c>
      <c r="I674" s="56" t="str">
        <f t="shared" si="9"/>
        <v/>
      </c>
      <c r="J674" s="59"/>
      <c r="K674" s="57" t="str">
        <f>IFERROR(VLOOKUP($J674,'Router Collection'!B672:M1669, 10, FALSE), "")</f>
        <v/>
      </c>
      <c r="L674" s="57" t="str">
        <f>IFERROR(VLOOKUP($J674,'Router Tracking'!$A$3:$H$1000, 2, FALSE), "")</f>
        <v/>
      </c>
      <c r="M674" s="57" t="str">
        <f>IFERROR(VLOOKUP($J674,'Router Tracking'!$A$3:$H$1000, 3, FALSE), "")</f>
        <v/>
      </c>
      <c r="N674" s="58" t="str">
        <f>IFERROR(VLOOKUP($J674,'Router Tracking'!$A$3:$H$1000, 6, FALSE), "")</f>
        <v/>
      </c>
      <c r="Q674" s="13"/>
    </row>
    <row r="675" spans="1:17">
      <c r="A675" s="38" t="str">
        <f t="shared" si="8"/>
        <v/>
      </c>
      <c r="C675" s="1" t="str">
        <f>IFERROR(VLOOKUP($B675,'Fridge Collection'!B673:L1670, 10, FALSE), "")</f>
        <v/>
      </c>
      <c r="D675" s="1" t="str">
        <f>IFERROR(VLOOKUP($B675,' Fridge Tracking'!$A$3:$J$999, 2, FALSE), "")</f>
        <v/>
      </c>
      <c r="E675" s="1" t="str">
        <f>IFERROR(VLOOKUP($B675,' Fridge Tracking'!$A$3:$J$999, 3, FALSE), "")</f>
        <v/>
      </c>
      <c r="F675" s="1" t="str">
        <f>IFERROR(VLOOKUP($B675,' Fridge Tracking'!$A$3:$J$999, 4, FALSE), "")</f>
        <v/>
      </c>
      <c r="G675" s="1" t="str">
        <f>IFERROR(VLOOKUP($B675,' Fridge Tracking'!$A$3:$J$999, 5, FALSE), "")</f>
        <v/>
      </c>
      <c r="H675" s="13" t="str">
        <f>IFERROR(VLOOKUP($B675,' Fridge Tracking'!$A$3:$J$999, 8, FALSE), "")</f>
        <v/>
      </c>
      <c r="I675" s="56" t="str">
        <f t="shared" si="9"/>
        <v/>
      </c>
      <c r="J675" s="59"/>
      <c r="K675" s="57" t="str">
        <f>IFERROR(VLOOKUP($J675,'Router Collection'!B673:M1670, 10, FALSE), "")</f>
        <v/>
      </c>
      <c r="L675" s="57" t="str">
        <f>IFERROR(VLOOKUP($J675,'Router Tracking'!$A$3:$H$1000, 2, FALSE), "")</f>
        <v/>
      </c>
      <c r="M675" s="57" t="str">
        <f>IFERROR(VLOOKUP($J675,'Router Tracking'!$A$3:$H$1000, 3, FALSE), "")</f>
        <v/>
      </c>
      <c r="N675" s="58" t="str">
        <f>IFERROR(VLOOKUP($J675,'Router Tracking'!$A$3:$H$1000, 6, FALSE), "")</f>
        <v/>
      </c>
      <c r="Q675" s="13"/>
    </row>
    <row r="676" spans="1:17">
      <c r="A676" s="38" t="str">
        <f t="shared" si="8"/>
        <v/>
      </c>
      <c r="C676" s="1" t="str">
        <f>IFERROR(VLOOKUP($B676,'Fridge Collection'!B674:L1671, 10, FALSE), "")</f>
        <v/>
      </c>
      <c r="D676" s="1" t="str">
        <f>IFERROR(VLOOKUP($B676,' Fridge Tracking'!$A$3:$J$999, 2, FALSE), "")</f>
        <v/>
      </c>
      <c r="E676" s="1" t="str">
        <f>IFERROR(VLOOKUP($B676,' Fridge Tracking'!$A$3:$J$999, 3, FALSE), "")</f>
        <v/>
      </c>
      <c r="F676" s="1" t="str">
        <f>IFERROR(VLOOKUP($B676,' Fridge Tracking'!$A$3:$J$999, 4, FALSE), "")</f>
        <v/>
      </c>
      <c r="G676" s="1" t="str">
        <f>IFERROR(VLOOKUP($B676,' Fridge Tracking'!$A$3:$J$999, 5, FALSE), "")</f>
        <v/>
      </c>
      <c r="H676" s="13" t="str">
        <f>IFERROR(VLOOKUP($B676,' Fridge Tracking'!$A$3:$J$999, 8, FALSE), "")</f>
        <v/>
      </c>
      <c r="I676" s="56" t="str">
        <f t="shared" si="9"/>
        <v/>
      </c>
      <c r="J676" s="59"/>
      <c r="K676" s="57" t="str">
        <f>IFERROR(VLOOKUP($J676,'Router Collection'!B674:M1671, 10, FALSE), "")</f>
        <v/>
      </c>
      <c r="L676" s="57" t="str">
        <f>IFERROR(VLOOKUP($J676,'Router Tracking'!$A$3:$H$1000, 2, FALSE), "")</f>
        <v/>
      </c>
      <c r="M676" s="57" t="str">
        <f>IFERROR(VLOOKUP($J676,'Router Tracking'!$A$3:$H$1000, 3, FALSE), "")</f>
        <v/>
      </c>
      <c r="N676" s="58" t="str">
        <f>IFERROR(VLOOKUP($J676,'Router Tracking'!$A$3:$H$1000, 6, FALSE), "")</f>
        <v/>
      </c>
      <c r="Q676" s="13"/>
    </row>
    <row r="677" spans="1:17">
      <c r="A677" s="38" t="str">
        <f t="shared" si="8"/>
        <v/>
      </c>
      <c r="C677" s="1" t="str">
        <f>IFERROR(VLOOKUP($B677,'Fridge Collection'!B675:L1672, 10, FALSE), "")</f>
        <v/>
      </c>
      <c r="D677" s="1" t="str">
        <f>IFERROR(VLOOKUP($B677,' Fridge Tracking'!$A$3:$J$999, 2, FALSE), "")</f>
        <v/>
      </c>
      <c r="E677" s="1" t="str">
        <f>IFERROR(VLOOKUP($B677,' Fridge Tracking'!$A$3:$J$999, 3, FALSE), "")</f>
        <v/>
      </c>
      <c r="F677" s="1" t="str">
        <f>IFERROR(VLOOKUP($B677,' Fridge Tracking'!$A$3:$J$999, 4, FALSE), "")</f>
        <v/>
      </c>
      <c r="G677" s="1" t="str">
        <f>IFERROR(VLOOKUP($B677,' Fridge Tracking'!$A$3:$J$999, 5, FALSE), "")</f>
        <v/>
      </c>
      <c r="H677" s="13" t="str">
        <f>IFERROR(VLOOKUP($B677,' Fridge Tracking'!$A$3:$J$999, 8, FALSE), "")</f>
        <v/>
      </c>
      <c r="I677" s="56" t="str">
        <f t="shared" si="9"/>
        <v/>
      </c>
      <c r="J677" s="59"/>
      <c r="K677" s="57" t="str">
        <f>IFERROR(VLOOKUP($J677,'Router Collection'!B675:M1672, 10, FALSE), "")</f>
        <v/>
      </c>
      <c r="L677" s="57" t="str">
        <f>IFERROR(VLOOKUP($J677,'Router Tracking'!$A$3:$H$1000, 2, FALSE), "")</f>
        <v/>
      </c>
      <c r="M677" s="57" t="str">
        <f>IFERROR(VLOOKUP($J677,'Router Tracking'!$A$3:$H$1000, 3, FALSE), "")</f>
        <v/>
      </c>
      <c r="N677" s="58" t="str">
        <f>IFERROR(VLOOKUP($J677,'Router Tracking'!$A$3:$H$1000, 6, FALSE), "")</f>
        <v/>
      </c>
      <c r="Q677" s="13"/>
    </row>
    <row r="678" spans="1:17">
      <c r="A678" s="38" t="str">
        <f t="shared" si="8"/>
        <v/>
      </c>
      <c r="C678" s="1" t="str">
        <f>IFERROR(VLOOKUP($B678,'Fridge Collection'!B676:L1673, 10, FALSE), "")</f>
        <v/>
      </c>
      <c r="D678" s="1" t="str">
        <f>IFERROR(VLOOKUP($B678,' Fridge Tracking'!$A$3:$J$999, 2, FALSE), "")</f>
        <v/>
      </c>
      <c r="E678" s="1" t="str">
        <f>IFERROR(VLOOKUP($B678,' Fridge Tracking'!$A$3:$J$999, 3, FALSE), "")</f>
        <v/>
      </c>
      <c r="F678" s="1" t="str">
        <f>IFERROR(VLOOKUP($B678,' Fridge Tracking'!$A$3:$J$999, 4, FALSE), "")</f>
        <v/>
      </c>
      <c r="G678" s="1" t="str">
        <f>IFERROR(VLOOKUP($B678,' Fridge Tracking'!$A$3:$J$999, 5, FALSE), "")</f>
        <v/>
      </c>
      <c r="H678" s="13" t="str">
        <f>IFERROR(VLOOKUP($B678,' Fridge Tracking'!$A$3:$J$999, 8, FALSE), "")</f>
        <v/>
      </c>
      <c r="I678" s="56" t="str">
        <f t="shared" si="9"/>
        <v/>
      </c>
      <c r="J678" s="59"/>
      <c r="K678" s="57" t="str">
        <f>IFERROR(VLOOKUP($J678,'Router Collection'!B676:M1673, 10, FALSE), "")</f>
        <v/>
      </c>
      <c r="L678" s="57" t="str">
        <f>IFERROR(VLOOKUP($J678,'Router Tracking'!$A$3:$H$1000, 2, FALSE), "")</f>
        <v/>
      </c>
      <c r="M678" s="57" t="str">
        <f>IFERROR(VLOOKUP($J678,'Router Tracking'!$A$3:$H$1000, 3, FALSE), "")</f>
        <v/>
      </c>
      <c r="N678" s="58" t="str">
        <f>IFERROR(VLOOKUP($J678,'Router Tracking'!$A$3:$H$1000, 6, FALSE), "")</f>
        <v/>
      </c>
      <c r="Q678" s="13"/>
    </row>
    <row r="679" spans="1:17">
      <c r="A679" s="38" t="str">
        <f t="shared" si="8"/>
        <v/>
      </c>
      <c r="C679" s="1" t="str">
        <f>IFERROR(VLOOKUP($B679,'Fridge Collection'!B677:L1674, 10, FALSE), "")</f>
        <v/>
      </c>
      <c r="D679" s="1" t="str">
        <f>IFERROR(VLOOKUP($B679,' Fridge Tracking'!$A$3:$J$999, 2, FALSE), "")</f>
        <v/>
      </c>
      <c r="E679" s="1" t="str">
        <f>IFERROR(VLOOKUP($B679,' Fridge Tracking'!$A$3:$J$999, 3, FALSE), "")</f>
        <v/>
      </c>
      <c r="F679" s="1" t="str">
        <f>IFERROR(VLOOKUP($B679,' Fridge Tracking'!$A$3:$J$999, 4, FALSE), "")</f>
        <v/>
      </c>
      <c r="G679" s="1" t="str">
        <f>IFERROR(VLOOKUP($B679,' Fridge Tracking'!$A$3:$J$999, 5, FALSE), "")</f>
        <v/>
      </c>
      <c r="H679" s="13" t="str">
        <f>IFERROR(VLOOKUP($B679,' Fridge Tracking'!$A$3:$J$999, 8, FALSE), "")</f>
        <v/>
      </c>
      <c r="I679" s="56" t="str">
        <f t="shared" si="9"/>
        <v/>
      </c>
      <c r="J679" s="59"/>
      <c r="K679" s="57" t="str">
        <f>IFERROR(VLOOKUP($J679,'Router Collection'!B677:M1674, 10, FALSE), "")</f>
        <v/>
      </c>
      <c r="L679" s="57" t="str">
        <f>IFERROR(VLOOKUP($J679,'Router Tracking'!$A$3:$H$1000, 2, FALSE), "")</f>
        <v/>
      </c>
      <c r="M679" s="57" t="str">
        <f>IFERROR(VLOOKUP($J679,'Router Tracking'!$A$3:$H$1000, 3, FALSE), "")</f>
        <v/>
      </c>
      <c r="N679" s="58" t="str">
        <f>IFERROR(VLOOKUP($J679,'Router Tracking'!$A$3:$H$1000, 6, FALSE), "")</f>
        <v/>
      </c>
      <c r="Q679" s="13"/>
    </row>
    <row r="680" spans="1:17">
      <c r="A680" s="38" t="str">
        <f t="shared" si="8"/>
        <v/>
      </c>
      <c r="C680" s="1" t="str">
        <f>IFERROR(VLOOKUP($B680,'Fridge Collection'!B678:L1675, 10, FALSE), "")</f>
        <v/>
      </c>
      <c r="D680" s="1" t="str">
        <f>IFERROR(VLOOKUP($B680,' Fridge Tracking'!$A$3:$J$999, 2, FALSE), "")</f>
        <v/>
      </c>
      <c r="E680" s="1" t="str">
        <f>IFERROR(VLOOKUP($B680,' Fridge Tracking'!$A$3:$J$999, 3, FALSE), "")</f>
        <v/>
      </c>
      <c r="F680" s="1" t="str">
        <f>IFERROR(VLOOKUP($B680,' Fridge Tracking'!$A$3:$J$999, 4, FALSE), "")</f>
        <v/>
      </c>
      <c r="G680" s="1" t="str">
        <f>IFERROR(VLOOKUP($B680,' Fridge Tracking'!$A$3:$J$999, 5, FALSE), "")</f>
        <v/>
      </c>
      <c r="H680" s="13" t="str">
        <f>IFERROR(VLOOKUP($B680,' Fridge Tracking'!$A$3:$J$999, 8, FALSE), "")</f>
        <v/>
      </c>
      <c r="I680" s="56" t="str">
        <f t="shared" si="9"/>
        <v/>
      </c>
      <c r="J680" s="59"/>
      <c r="K680" s="57" t="str">
        <f>IFERROR(VLOOKUP($J680,'Router Collection'!B678:M1675, 10, FALSE), "")</f>
        <v/>
      </c>
      <c r="L680" s="57" t="str">
        <f>IFERROR(VLOOKUP($J680,'Router Tracking'!$A$3:$H$1000, 2, FALSE), "")</f>
        <v/>
      </c>
      <c r="M680" s="57" t="str">
        <f>IFERROR(VLOOKUP($J680,'Router Tracking'!$A$3:$H$1000, 3, FALSE), "")</f>
        <v/>
      </c>
      <c r="N680" s="58" t="str">
        <f>IFERROR(VLOOKUP($J680,'Router Tracking'!$A$3:$H$1000, 6, FALSE), "")</f>
        <v/>
      </c>
      <c r="Q680" s="13"/>
    </row>
    <row r="681" spans="1:17">
      <c r="A681" s="38" t="str">
        <f t="shared" si="8"/>
        <v/>
      </c>
      <c r="C681" s="1" t="str">
        <f>IFERROR(VLOOKUP($B681,'Fridge Collection'!B679:L1676, 10, FALSE), "")</f>
        <v/>
      </c>
      <c r="D681" s="1" t="str">
        <f>IFERROR(VLOOKUP($B681,' Fridge Tracking'!$A$3:$J$999, 2, FALSE), "")</f>
        <v/>
      </c>
      <c r="E681" s="1" t="str">
        <f>IFERROR(VLOOKUP($B681,' Fridge Tracking'!$A$3:$J$999, 3, FALSE), "")</f>
        <v/>
      </c>
      <c r="F681" s="1" t="str">
        <f>IFERROR(VLOOKUP($B681,' Fridge Tracking'!$A$3:$J$999, 4, FALSE), "")</f>
        <v/>
      </c>
      <c r="G681" s="1" t="str">
        <f>IFERROR(VLOOKUP($B681,' Fridge Tracking'!$A$3:$J$999, 5, FALSE), "")</f>
        <v/>
      </c>
      <c r="H681" s="13" t="str">
        <f>IFERROR(VLOOKUP($B681,' Fridge Tracking'!$A$3:$J$999, 8, FALSE), "")</f>
        <v/>
      </c>
      <c r="I681" s="56" t="str">
        <f t="shared" si="9"/>
        <v/>
      </c>
      <c r="J681" s="59"/>
      <c r="K681" s="57" t="str">
        <f>IFERROR(VLOOKUP($J681,'Router Collection'!B679:M1676, 10, FALSE), "")</f>
        <v/>
      </c>
      <c r="L681" s="57" t="str">
        <f>IFERROR(VLOOKUP($J681,'Router Tracking'!$A$3:$H$1000, 2, FALSE), "")</f>
        <v/>
      </c>
      <c r="M681" s="57" t="str">
        <f>IFERROR(VLOOKUP($J681,'Router Tracking'!$A$3:$H$1000, 3, FALSE), "")</f>
        <v/>
      </c>
      <c r="N681" s="58" t="str">
        <f>IFERROR(VLOOKUP($J681,'Router Tracking'!$A$3:$H$1000, 6, FALSE), "")</f>
        <v/>
      </c>
      <c r="Q681" s="13"/>
    </row>
    <row r="682" spans="1:17">
      <c r="A682" s="38" t="str">
        <f t="shared" si="8"/>
        <v/>
      </c>
      <c r="C682" s="1" t="str">
        <f>IFERROR(VLOOKUP($B682,'Fridge Collection'!B680:L1677, 10, FALSE), "")</f>
        <v/>
      </c>
      <c r="D682" s="1" t="str">
        <f>IFERROR(VLOOKUP($B682,' Fridge Tracking'!$A$3:$J$999, 2, FALSE), "")</f>
        <v/>
      </c>
      <c r="E682" s="1" t="str">
        <f>IFERROR(VLOOKUP($B682,' Fridge Tracking'!$A$3:$J$999, 3, FALSE), "")</f>
        <v/>
      </c>
      <c r="F682" s="1" t="str">
        <f>IFERROR(VLOOKUP($B682,' Fridge Tracking'!$A$3:$J$999, 4, FALSE), "")</f>
        <v/>
      </c>
      <c r="G682" s="1" t="str">
        <f>IFERROR(VLOOKUP($B682,' Fridge Tracking'!$A$3:$J$999, 5, FALSE), "")</f>
        <v/>
      </c>
      <c r="H682" s="13" t="str">
        <f>IFERROR(VLOOKUP($B682,' Fridge Tracking'!$A$3:$J$999, 8, FALSE), "")</f>
        <v/>
      </c>
      <c r="I682" s="56" t="str">
        <f t="shared" si="9"/>
        <v/>
      </c>
      <c r="J682" s="59"/>
      <c r="K682" s="57" t="str">
        <f>IFERROR(VLOOKUP($J682,'Router Collection'!B680:M1677, 10, FALSE), "")</f>
        <v/>
      </c>
      <c r="L682" s="57" t="str">
        <f>IFERROR(VLOOKUP($J682,'Router Tracking'!$A$3:$H$1000, 2, FALSE), "")</f>
        <v/>
      </c>
      <c r="M682" s="57" t="str">
        <f>IFERROR(VLOOKUP($J682,'Router Tracking'!$A$3:$H$1000, 3, FALSE), "")</f>
        <v/>
      </c>
      <c r="N682" s="58" t="str">
        <f>IFERROR(VLOOKUP($J682,'Router Tracking'!$A$3:$H$1000, 6, FALSE), "")</f>
        <v/>
      </c>
      <c r="Q682" s="13"/>
    </row>
    <row r="683" spans="1:17">
      <c r="A683" s="38" t="str">
        <f t="shared" si="8"/>
        <v/>
      </c>
      <c r="C683" s="1" t="str">
        <f>IFERROR(VLOOKUP($B683,'Fridge Collection'!B681:L1678, 10, FALSE), "")</f>
        <v/>
      </c>
      <c r="D683" s="1" t="str">
        <f>IFERROR(VLOOKUP($B683,' Fridge Tracking'!$A$3:$J$999, 2, FALSE), "")</f>
        <v/>
      </c>
      <c r="E683" s="1" t="str">
        <f>IFERROR(VLOOKUP($B683,' Fridge Tracking'!$A$3:$J$999, 3, FALSE), "")</f>
        <v/>
      </c>
      <c r="F683" s="1" t="str">
        <f>IFERROR(VLOOKUP($B683,' Fridge Tracking'!$A$3:$J$999, 4, FALSE), "")</f>
        <v/>
      </c>
      <c r="G683" s="1" t="str">
        <f>IFERROR(VLOOKUP($B683,' Fridge Tracking'!$A$3:$J$999, 5, FALSE), "")</f>
        <v/>
      </c>
      <c r="H683" s="13" t="str">
        <f>IFERROR(VLOOKUP($B683,' Fridge Tracking'!$A$3:$J$999, 8, FALSE), "")</f>
        <v/>
      </c>
      <c r="I683" s="56" t="str">
        <f t="shared" si="9"/>
        <v/>
      </c>
      <c r="J683" s="59"/>
      <c r="K683" s="57" t="str">
        <f>IFERROR(VLOOKUP($J683,'Router Collection'!B681:M1678, 10, FALSE), "")</f>
        <v/>
      </c>
      <c r="L683" s="57" t="str">
        <f>IFERROR(VLOOKUP($J683,'Router Tracking'!$A$3:$H$1000, 2, FALSE), "")</f>
        <v/>
      </c>
      <c r="M683" s="57" t="str">
        <f>IFERROR(VLOOKUP($J683,'Router Tracking'!$A$3:$H$1000, 3, FALSE), "")</f>
        <v/>
      </c>
      <c r="N683" s="58" t="str">
        <f>IFERROR(VLOOKUP($J683,'Router Tracking'!$A$3:$H$1000, 6, FALSE), "")</f>
        <v/>
      </c>
      <c r="Q683" s="13"/>
    </row>
    <row r="684" spans="1:17">
      <c r="A684" s="38" t="str">
        <f t="shared" si="8"/>
        <v/>
      </c>
      <c r="C684" s="1" t="str">
        <f>IFERROR(VLOOKUP($B684,'Fridge Collection'!B682:L1679, 10, FALSE), "")</f>
        <v/>
      </c>
      <c r="D684" s="1" t="str">
        <f>IFERROR(VLOOKUP($B684,' Fridge Tracking'!$A$3:$J$999, 2, FALSE), "")</f>
        <v/>
      </c>
      <c r="E684" s="1" t="str">
        <f>IFERROR(VLOOKUP($B684,' Fridge Tracking'!$A$3:$J$999, 3, FALSE), "")</f>
        <v/>
      </c>
      <c r="F684" s="1" t="str">
        <f>IFERROR(VLOOKUP($B684,' Fridge Tracking'!$A$3:$J$999, 4, FALSE), "")</f>
        <v/>
      </c>
      <c r="G684" s="1" t="str">
        <f>IFERROR(VLOOKUP($B684,' Fridge Tracking'!$A$3:$J$999, 5, FALSE), "")</f>
        <v/>
      </c>
      <c r="H684" s="13" t="str">
        <f>IFERROR(VLOOKUP($B684,' Fridge Tracking'!$A$3:$J$999, 8, FALSE), "")</f>
        <v/>
      </c>
      <c r="I684" s="56" t="str">
        <f t="shared" si="9"/>
        <v/>
      </c>
      <c r="J684" s="59"/>
      <c r="K684" s="57" t="str">
        <f>IFERROR(VLOOKUP($J684,'Router Collection'!B682:M1679, 10, FALSE), "")</f>
        <v/>
      </c>
      <c r="L684" s="57" t="str">
        <f>IFERROR(VLOOKUP($J684,'Router Tracking'!$A$3:$H$1000, 2, FALSE), "")</f>
        <v/>
      </c>
      <c r="M684" s="57" t="str">
        <f>IFERROR(VLOOKUP($J684,'Router Tracking'!$A$3:$H$1000, 3, FALSE), "")</f>
        <v/>
      </c>
      <c r="N684" s="58" t="str">
        <f>IFERROR(VLOOKUP($J684,'Router Tracking'!$A$3:$H$1000, 6, FALSE), "")</f>
        <v/>
      </c>
      <c r="Q684" s="13"/>
    </row>
    <row r="685" spans="1:17">
      <c r="A685" s="38" t="str">
        <f t="shared" si="8"/>
        <v/>
      </c>
      <c r="C685" s="1" t="str">
        <f>IFERROR(VLOOKUP($B685,'Fridge Collection'!B683:L1680, 10, FALSE), "")</f>
        <v/>
      </c>
      <c r="D685" s="1" t="str">
        <f>IFERROR(VLOOKUP($B685,' Fridge Tracking'!$A$3:$J$999, 2, FALSE), "")</f>
        <v/>
      </c>
      <c r="E685" s="1" t="str">
        <f>IFERROR(VLOOKUP($B685,' Fridge Tracking'!$A$3:$J$999, 3, FALSE), "")</f>
        <v/>
      </c>
      <c r="F685" s="1" t="str">
        <f>IFERROR(VLOOKUP($B685,' Fridge Tracking'!$A$3:$J$999, 4, FALSE), "")</f>
        <v/>
      </c>
      <c r="G685" s="1" t="str">
        <f>IFERROR(VLOOKUP($B685,' Fridge Tracking'!$A$3:$J$999, 5, FALSE), "")</f>
        <v/>
      </c>
      <c r="H685" s="13" t="str">
        <f>IFERROR(VLOOKUP($B685,' Fridge Tracking'!$A$3:$J$999, 8, FALSE), "")</f>
        <v/>
      </c>
      <c r="I685" s="56" t="str">
        <f t="shared" si="9"/>
        <v/>
      </c>
      <c r="J685" s="59"/>
      <c r="K685" s="57" t="str">
        <f>IFERROR(VLOOKUP($J685,'Router Collection'!B683:M1680, 10, FALSE), "")</f>
        <v/>
      </c>
      <c r="L685" s="57" t="str">
        <f>IFERROR(VLOOKUP($J685,'Router Tracking'!$A$3:$H$1000, 2, FALSE), "")</f>
        <v/>
      </c>
      <c r="M685" s="57" t="str">
        <f>IFERROR(VLOOKUP($J685,'Router Tracking'!$A$3:$H$1000, 3, FALSE), "")</f>
        <v/>
      </c>
      <c r="N685" s="58" t="str">
        <f>IFERROR(VLOOKUP($J685,'Router Tracking'!$A$3:$H$1000, 6, FALSE), "")</f>
        <v/>
      </c>
      <c r="Q685" s="13"/>
    </row>
    <row r="686" spans="1:17">
      <c r="A686" s="38" t="str">
        <f t="shared" si="8"/>
        <v/>
      </c>
      <c r="C686" s="1" t="str">
        <f>IFERROR(VLOOKUP($B686,'Fridge Collection'!B684:L1681, 10, FALSE), "")</f>
        <v/>
      </c>
      <c r="D686" s="1" t="str">
        <f>IFERROR(VLOOKUP($B686,' Fridge Tracking'!$A$3:$J$999, 2, FALSE), "")</f>
        <v/>
      </c>
      <c r="E686" s="1" t="str">
        <f>IFERROR(VLOOKUP($B686,' Fridge Tracking'!$A$3:$J$999, 3, FALSE), "")</f>
        <v/>
      </c>
      <c r="F686" s="1" t="str">
        <f>IFERROR(VLOOKUP($B686,' Fridge Tracking'!$A$3:$J$999, 4, FALSE), "")</f>
        <v/>
      </c>
      <c r="G686" s="1" t="str">
        <f>IFERROR(VLOOKUP($B686,' Fridge Tracking'!$A$3:$J$999, 5, FALSE), "")</f>
        <v/>
      </c>
      <c r="H686" s="13" t="str">
        <f>IFERROR(VLOOKUP($B686,' Fridge Tracking'!$A$3:$J$999, 8, FALSE), "")</f>
        <v/>
      </c>
      <c r="I686" s="56" t="str">
        <f t="shared" si="9"/>
        <v/>
      </c>
      <c r="J686" s="59"/>
      <c r="K686" s="57" t="str">
        <f>IFERROR(VLOOKUP($J686,'Router Collection'!B684:M1681, 10, FALSE), "")</f>
        <v/>
      </c>
      <c r="L686" s="57" t="str">
        <f>IFERROR(VLOOKUP($J686,'Router Tracking'!$A$3:$H$1000, 2, FALSE), "")</f>
        <v/>
      </c>
      <c r="M686" s="57" t="str">
        <f>IFERROR(VLOOKUP($J686,'Router Tracking'!$A$3:$H$1000, 3, FALSE), "")</f>
        <v/>
      </c>
      <c r="N686" s="58" t="str">
        <f>IFERROR(VLOOKUP($J686,'Router Tracking'!$A$3:$H$1000, 6, FALSE), "")</f>
        <v/>
      </c>
      <c r="Q686" s="13"/>
    </row>
    <row r="687" spans="1:17">
      <c r="A687" s="38" t="str">
        <f t="shared" si="8"/>
        <v/>
      </c>
      <c r="C687" s="1" t="str">
        <f>IFERROR(VLOOKUP($B687,'Fridge Collection'!B685:L1682, 10, FALSE), "")</f>
        <v/>
      </c>
      <c r="D687" s="1" t="str">
        <f>IFERROR(VLOOKUP($B687,' Fridge Tracking'!$A$3:$J$999, 2, FALSE), "")</f>
        <v/>
      </c>
      <c r="E687" s="1" t="str">
        <f>IFERROR(VLOOKUP($B687,' Fridge Tracking'!$A$3:$J$999, 3, FALSE), "")</f>
        <v/>
      </c>
      <c r="F687" s="1" t="str">
        <f>IFERROR(VLOOKUP($B687,' Fridge Tracking'!$A$3:$J$999, 4, FALSE), "")</f>
        <v/>
      </c>
      <c r="G687" s="1" t="str">
        <f>IFERROR(VLOOKUP($B687,' Fridge Tracking'!$A$3:$J$999, 5, FALSE), "")</f>
        <v/>
      </c>
      <c r="H687" s="13" t="str">
        <f>IFERROR(VLOOKUP($B687,' Fridge Tracking'!$A$3:$J$999, 8, FALSE), "")</f>
        <v/>
      </c>
      <c r="I687" s="56" t="str">
        <f t="shared" si="9"/>
        <v/>
      </c>
      <c r="J687" s="59"/>
      <c r="K687" s="57" t="str">
        <f>IFERROR(VLOOKUP($J687,'Router Collection'!B685:M1682, 10, FALSE), "")</f>
        <v/>
      </c>
      <c r="L687" s="57" t="str">
        <f>IFERROR(VLOOKUP($J687,'Router Tracking'!$A$3:$H$1000, 2, FALSE), "")</f>
        <v/>
      </c>
      <c r="M687" s="57" t="str">
        <f>IFERROR(VLOOKUP($J687,'Router Tracking'!$A$3:$H$1000, 3, FALSE), "")</f>
        <v/>
      </c>
      <c r="N687" s="58" t="str">
        <f>IFERROR(VLOOKUP($J687,'Router Tracking'!$A$3:$H$1000, 6, FALSE), "")</f>
        <v/>
      </c>
      <c r="Q687" s="13"/>
    </row>
    <row r="688" spans="1:17">
      <c r="A688" s="38" t="str">
        <f t="shared" si="8"/>
        <v/>
      </c>
      <c r="C688" s="1" t="str">
        <f>IFERROR(VLOOKUP($B688,'Fridge Collection'!B686:L1683, 10, FALSE), "")</f>
        <v/>
      </c>
      <c r="D688" s="1" t="str">
        <f>IFERROR(VLOOKUP($B688,' Fridge Tracking'!$A$3:$J$999, 2, FALSE), "")</f>
        <v/>
      </c>
      <c r="E688" s="1" t="str">
        <f>IFERROR(VLOOKUP($B688,' Fridge Tracking'!$A$3:$J$999, 3, FALSE), "")</f>
        <v/>
      </c>
      <c r="F688" s="1" t="str">
        <f>IFERROR(VLOOKUP($B688,' Fridge Tracking'!$A$3:$J$999, 4, FALSE), "")</f>
        <v/>
      </c>
      <c r="G688" s="1" t="str">
        <f>IFERROR(VLOOKUP($B688,' Fridge Tracking'!$A$3:$J$999, 5, FALSE), "")</f>
        <v/>
      </c>
      <c r="H688" s="13" t="str">
        <f>IFERROR(VLOOKUP($B688,' Fridge Tracking'!$A$3:$J$999, 8, FALSE), "")</f>
        <v/>
      </c>
      <c r="I688" s="56" t="str">
        <f t="shared" si="9"/>
        <v/>
      </c>
      <c r="J688" s="59"/>
      <c r="K688" s="57" t="str">
        <f>IFERROR(VLOOKUP($J688,'Router Collection'!B686:M1683, 10, FALSE), "")</f>
        <v/>
      </c>
      <c r="L688" s="57" t="str">
        <f>IFERROR(VLOOKUP($J688,'Router Tracking'!$A$3:$H$1000, 2, FALSE), "")</f>
        <v/>
      </c>
      <c r="M688" s="57" t="str">
        <f>IFERROR(VLOOKUP($J688,'Router Tracking'!$A$3:$H$1000, 3, FALSE), "")</f>
        <v/>
      </c>
      <c r="N688" s="58" t="str">
        <f>IFERROR(VLOOKUP($J688,'Router Tracking'!$A$3:$H$1000, 6, FALSE), "")</f>
        <v/>
      </c>
      <c r="Q688" s="13"/>
    </row>
    <row r="689" spans="1:17">
      <c r="A689" s="38" t="str">
        <f t="shared" si="8"/>
        <v/>
      </c>
      <c r="C689" s="1" t="str">
        <f>IFERROR(VLOOKUP($B689,'Fridge Collection'!B687:L1684, 10, FALSE), "")</f>
        <v/>
      </c>
      <c r="D689" s="1" t="str">
        <f>IFERROR(VLOOKUP($B689,' Fridge Tracking'!$A$3:$J$999, 2, FALSE), "")</f>
        <v/>
      </c>
      <c r="E689" s="1" t="str">
        <f>IFERROR(VLOOKUP($B689,' Fridge Tracking'!$A$3:$J$999, 3, FALSE), "")</f>
        <v/>
      </c>
      <c r="F689" s="1" t="str">
        <f>IFERROR(VLOOKUP($B689,' Fridge Tracking'!$A$3:$J$999, 4, FALSE), "")</f>
        <v/>
      </c>
      <c r="G689" s="1" t="str">
        <f>IFERROR(VLOOKUP($B689,' Fridge Tracking'!$A$3:$J$999, 5, FALSE), "")</f>
        <v/>
      </c>
      <c r="H689" s="13" t="str">
        <f>IFERROR(VLOOKUP($B689,' Fridge Tracking'!$A$3:$J$999, 8, FALSE), "")</f>
        <v/>
      </c>
      <c r="I689" s="56" t="str">
        <f t="shared" si="9"/>
        <v/>
      </c>
      <c r="J689" s="59"/>
      <c r="K689" s="57" t="str">
        <f>IFERROR(VLOOKUP($J689,'Router Collection'!B687:M1684, 10, FALSE), "")</f>
        <v/>
      </c>
      <c r="L689" s="57" t="str">
        <f>IFERROR(VLOOKUP($J689,'Router Tracking'!$A$3:$H$1000, 2, FALSE), "")</f>
        <v/>
      </c>
      <c r="M689" s="57" t="str">
        <f>IFERROR(VLOOKUP($J689,'Router Tracking'!$A$3:$H$1000, 3, FALSE), "")</f>
        <v/>
      </c>
      <c r="N689" s="58" t="str">
        <f>IFERROR(VLOOKUP($J689,'Router Tracking'!$A$3:$H$1000, 6, FALSE), "")</f>
        <v/>
      </c>
      <c r="Q689" s="13"/>
    </row>
    <row r="690" spans="1:17">
      <c r="A690" s="38" t="str">
        <f t="shared" si="8"/>
        <v/>
      </c>
      <c r="C690" s="1" t="str">
        <f>IFERROR(VLOOKUP($B690,'Fridge Collection'!B688:L1685, 10, FALSE), "")</f>
        <v/>
      </c>
      <c r="D690" s="1" t="str">
        <f>IFERROR(VLOOKUP($B690,' Fridge Tracking'!$A$3:$J$999, 2, FALSE), "")</f>
        <v/>
      </c>
      <c r="E690" s="1" t="str">
        <f>IFERROR(VLOOKUP($B690,' Fridge Tracking'!$A$3:$J$999, 3, FALSE), "")</f>
        <v/>
      </c>
      <c r="F690" s="1" t="str">
        <f>IFERROR(VLOOKUP($B690,' Fridge Tracking'!$A$3:$J$999, 4, FALSE), "")</f>
        <v/>
      </c>
      <c r="G690" s="1" t="str">
        <f>IFERROR(VLOOKUP($B690,' Fridge Tracking'!$A$3:$J$999, 5, FALSE), "")</f>
        <v/>
      </c>
      <c r="H690" s="13" t="str">
        <f>IFERROR(VLOOKUP($B690,' Fridge Tracking'!$A$3:$J$999, 8, FALSE), "")</f>
        <v/>
      </c>
      <c r="I690" s="56" t="str">
        <f t="shared" si="9"/>
        <v/>
      </c>
      <c r="J690" s="59"/>
      <c r="K690" s="57" t="str">
        <f>IFERROR(VLOOKUP($J690,'Router Collection'!B688:M1685, 10, FALSE), "")</f>
        <v/>
      </c>
      <c r="L690" s="57" t="str">
        <f>IFERROR(VLOOKUP($J690,'Router Tracking'!$A$3:$H$1000, 2, FALSE), "")</f>
        <v/>
      </c>
      <c r="M690" s="57" t="str">
        <f>IFERROR(VLOOKUP($J690,'Router Tracking'!$A$3:$H$1000, 3, FALSE), "")</f>
        <v/>
      </c>
      <c r="N690" s="58" t="str">
        <f>IFERROR(VLOOKUP($J690,'Router Tracking'!$A$3:$H$1000, 6, FALSE), "")</f>
        <v/>
      </c>
      <c r="Q690" s="13"/>
    </row>
    <row r="691" spans="1:17">
      <c r="A691" s="38" t="str">
        <f t="shared" si="8"/>
        <v/>
      </c>
      <c r="C691" s="1" t="str">
        <f>IFERROR(VLOOKUP($B691,'Fridge Collection'!B689:L1686, 10, FALSE), "")</f>
        <v/>
      </c>
      <c r="D691" s="1" t="str">
        <f>IFERROR(VLOOKUP($B691,' Fridge Tracking'!$A$3:$J$999, 2, FALSE), "")</f>
        <v/>
      </c>
      <c r="E691" s="1" t="str">
        <f>IFERROR(VLOOKUP($B691,' Fridge Tracking'!$A$3:$J$999, 3, FALSE), "")</f>
        <v/>
      </c>
      <c r="F691" s="1" t="str">
        <f>IFERROR(VLOOKUP($B691,' Fridge Tracking'!$A$3:$J$999, 4, FALSE), "")</f>
        <v/>
      </c>
      <c r="G691" s="1" t="str">
        <f>IFERROR(VLOOKUP($B691,' Fridge Tracking'!$A$3:$J$999, 5, FALSE), "")</f>
        <v/>
      </c>
      <c r="H691" s="13" t="str">
        <f>IFERROR(VLOOKUP($B691,' Fridge Tracking'!$A$3:$J$999, 8, FALSE), "")</f>
        <v/>
      </c>
      <c r="I691" s="56" t="str">
        <f t="shared" si="9"/>
        <v/>
      </c>
      <c r="J691" s="59"/>
      <c r="K691" s="57" t="str">
        <f>IFERROR(VLOOKUP($J691,'Router Collection'!B689:M1686, 10, FALSE), "")</f>
        <v/>
      </c>
      <c r="L691" s="57" t="str">
        <f>IFERROR(VLOOKUP($J691,'Router Tracking'!$A$3:$H$1000, 2, FALSE), "")</f>
        <v/>
      </c>
      <c r="M691" s="57" t="str">
        <f>IFERROR(VLOOKUP($J691,'Router Tracking'!$A$3:$H$1000, 3, FALSE), "")</f>
        <v/>
      </c>
      <c r="N691" s="58" t="str">
        <f>IFERROR(VLOOKUP($J691,'Router Tracking'!$A$3:$H$1000, 6, FALSE), "")</f>
        <v/>
      </c>
      <c r="Q691" s="13"/>
    </row>
    <row r="692" spans="1:17">
      <c r="A692" s="38" t="str">
        <f t="shared" si="8"/>
        <v/>
      </c>
      <c r="C692" s="1" t="str">
        <f>IFERROR(VLOOKUP($B692,'Fridge Collection'!B690:L1687, 10, FALSE), "")</f>
        <v/>
      </c>
      <c r="D692" s="1" t="str">
        <f>IFERROR(VLOOKUP($B692,' Fridge Tracking'!$A$3:$J$999, 2, FALSE), "")</f>
        <v/>
      </c>
      <c r="E692" s="1" t="str">
        <f>IFERROR(VLOOKUP($B692,' Fridge Tracking'!$A$3:$J$999, 3, FALSE), "")</f>
        <v/>
      </c>
      <c r="F692" s="1" t="str">
        <f>IFERROR(VLOOKUP($B692,' Fridge Tracking'!$A$3:$J$999, 4, FALSE), "")</f>
        <v/>
      </c>
      <c r="G692" s="1" t="str">
        <f>IFERROR(VLOOKUP($B692,' Fridge Tracking'!$A$3:$J$999, 5, FALSE), "")</f>
        <v/>
      </c>
      <c r="H692" s="13" t="str">
        <f>IFERROR(VLOOKUP($B692,' Fridge Tracking'!$A$3:$J$999, 8, FALSE), "")</f>
        <v/>
      </c>
      <c r="I692" s="56" t="str">
        <f t="shared" si="9"/>
        <v/>
      </c>
      <c r="J692" s="59"/>
      <c r="K692" s="57" t="str">
        <f>IFERROR(VLOOKUP($J692,'Router Collection'!B690:M1687, 10, FALSE), "")</f>
        <v/>
      </c>
      <c r="L692" s="57" t="str">
        <f>IFERROR(VLOOKUP($J692,'Router Tracking'!$A$3:$H$1000, 2, FALSE), "")</f>
        <v/>
      </c>
      <c r="M692" s="57" t="str">
        <f>IFERROR(VLOOKUP($J692,'Router Tracking'!$A$3:$H$1000, 3, FALSE), "")</f>
        <v/>
      </c>
      <c r="N692" s="58" t="str">
        <f>IFERROR(VLOOKUP($J692,'Router Tracking'!$A$3:$H$1000, 6, FALSE), "")</f>
        <v/>
      </c>
      <c r="Q692" s="13"/>
    </row>
    <row r="693" spans="1:17">
      <c r="A693" s="38" t="str">
        <f t="shared" si="8"/>
        <v/>
      </c>
      <c r="C693" s="1" t="str">
        <f>IFERROR(VLOOKUP($B693,'Fridge Collection'!B691:L1688, 10, FALSE), "")</f>
        <v/>
      </c>
      <c r="D693" s="1" t="str">
        <f>IFERROR(VLOOKUP($B693,' Fridge Tracking'!$A$3:$J$999, 2, FALSE), "")</f>
        <v/>
      </c>
      <c r="E693" s="1" t="str">
        <f>IFERROR(VLOOKUP($B693,' Fridge Tracking'!$A$3:$J$999, 3, FALSE), "")</f>
        <v/>
      </c>
      <c r="F693" s="1" t="str">
        <f>IFERROR(VLOOKUP($B693,' Fridge Tracking'!$A$3:$J$999, 4, FALSE), "")</f>
        <v/>
      </c>
      <c r="G693" s="1" t="str">
        <f>IFERROR(VLOOKUP($B693,' Fridge Tracking'!$A$3:$J$999, 5, FALSE), "")</f>
        <v/>
      </c>
      <c r="H693" s="13" t="str">
        <f>IFERROR(VLOOKUP($B693,' Fridge Tracking'!$A$3:$J$999, 8, FALSE), "")</f>
        <v/>
      </c>
      <c r="I693" s="56" t="str">
        <f t="shared" si="9"/>
        <v/>
      </c>
      <c r="J693" s="59"/>
      <c r="K693" s="57" t="str">
        <f>IFERROR(VLOOKUP($J693,'Router Collection'!B691:M1688, 10, FALSE), "")</f>
        <v/>
      </c>
      <c r="L693" s="57" t="str">
        <f>IFERROR(VLOOKUP($J693,'Router Tracking'!$A$3:$H$1000, 2, FALSE), "")</f>
        <v/>
      </c>
      <c r="M693" s="57" t="str">
        <f>IFERROR(VLOOKUP($J693,'Router Tracking'!$A$3:$H$1000, 3, FALSE), "")</f>
        <v/>
      </c>
      <c r="N693" s="58" t="str">
        <f>IFERROR(VLOOKUP($J693,'Router Tracking'!$A$3:$H$1000, 6, FALSE), "")</f>
        <v/>
      </c>
      <c r="Q693" s="13"/>
    </row>
    <row r="694" spans="1:17">
      <c r="A694" s="38" t="str">
        <f t="shared" si="8"/>
        <v/>
      </c>
      <c r="C694" s="1" t="str">
        <f>IFERROR(VLOOKUP($B694,'Fridge Collection'!B692:L1689, 10, FALSE), "")</f>
        <v/>
      </c>
      <c r="D694" s="1" t="str">
        <f>IFERROR(VLOOKUP($B694,' Fridge Tracking'!$A$3:$J$999, 2, FALSE), "")</f>
        <v/>
      </c>
      <c r="E694" s="1" t="str">
        <f>IFERROR(VLOOKUP($B694,' Fridge Tracking'!$A$3:$J$999, 3, FALSE), "")</f>
        <v/>
      </c>
      <c r="F694" s="1" t="str">
        <f>IFERROR(VLOOKUP($B694,' Fridge Tracking'!$A$3:$J$999, 4, FALSE), "")</f>
        <v/>
      </c>
      <c r="G694" s="1" t="str">
        <f>IFERROR(VLOOKUP($B694,' Fridge Tracking'!$A$3:$J$999, 5, FALSE), "")</f>
        <v/>
      </c>
      <c r="H694" s="13" t="str">
        <f>IFERROR(VLOOKUP($B694,' Fridge Tracking'!$A$3:$J$999, 8, FALSE), "")</f>
        <v/>
      </c>
      <c r="I694" s="56" t="str">
        <f t="shared" si="9"/>
        <v/>
      </c>
      <c r="J694" s="59"/>
      <c r="K694" s="57" t="str">
        <f>IFERROR(VLOOKUP($J694,'Router Collection'!B692:M1689, 10, FALSE), "")</f>
        <v/>
      </c>
      <c r="L694" s="57" t="str">
        <f>IFERROR(VLOOKUP($J694,'Router Tracking'!$A$3:$H$1000, 2, FALSE), "")</f>
        <v/>
      </c>
      <c r="M694" s="57" t="str">
        <f>IFERROR(VLOOKUP($J694,'Router Tracking'!$A$3:$H$1000, 3, FALSE), "")</f>
        <v/>
      </c>
      <c r="N694" s="58" t="str">
        <f>IFERROR(VLOOKUP($J694,'Router Tracking'!$A$3:$H$1000, 6, FALSE), "")</f>
        <v/>
      </c>
      <c r="Q694" s="13"/>
    </row>
    <row r="695" spans="1:17">
      <c r="A695" s="38" t="str">
        <f t="shared" si="8"/>
        <v/>
      </c>
      <c r="C695" s="1" t="str">
        <f>IFERROR(VLOOKUP($B695,'Fridge Collection'!B693:L1690, 10, FALSE), "")</f>
        <v/>
      </c>
      <c r="D695" s="1" t="str">
        <f>IFERROR(VLOOKUP($B695,' Fridge Tracking'!$A$3:$J$999, 2, FALSE), "")</f>
        <v/>
      </c>
      <c r="E695" s="1" t="str">
        <f>IFERROR(VLOOKUP($B695,' Fridge Tracking'!$A$3:$J$999, 3, FALSE), "")</f>
        <v/>
      </c>
      <c r="F695" s="1" t="str">
        <f>IFERROR(VLOOKUP($B695,' Fridge Tracking'!$A$3:$J$999, 4, FALSE), "")</f>
        <v/>
      </c>
      <c r="G695" s="1" t="str">
        <f>IFERROR(VLOOKUP($B695,' Fridge Tracking'!$A$3:$J$999, 5, FALSE), "")</f>
        <v/>
      </c>
      <c r="H695" s="13" t="str">
        <f>IFERROR(VLOOKUP($B695,' Fridge Tracking'!$A$3:$J$999, 8, FALSE), "")</f>
        <v/>
      </c>
      <c r="I695" s="56" t="str">
        <f t="shared" si="9"/>
        <v/>
      </c>
      <c r="J695" s="59"/>
      <c r="K695" s="57" t="str">
        <f>IFERROR(VLOOKUP($J695,'Router Collection'!B693:M1690, 10, FALSE), "")</f>
        <v/>
      </c>
      <c r="L695" s="57" t="str">
        <f>IFERROR(VLOOKUP($J695,'Router Tracking'!$A$3:$H$1000, 2, FALSE), "")</f>
        <v/>
      </c>
      <c r="M695" s="57" t="str">
        <f>IFERROR(VLOOKUP($J695,'Router Tracking'!$A$3:$H$1000, 3, FALSE), "")</f>
        <v/>
      </c>
      <c r="N695" s="58" t="str">
        <f>IFERROR(VLOOKUP($J695,'Router Tracking'!$A$3:$H$1000, 6, FALSE), "")</f>
        <v/>
      </c>
      <c r="Q695" s="13"/>
    </row>
    <row r="696" spans="1:17">
      <c r="A696" s="38" t="str">
        <f t="shared" si="8"/>
        <v/>
      </c>
      <c r="C696" s="1" t="str">
        <f>IFERROR(VLOOKUP($B696,'Fridge Collection'!B694:L1691, 10, FALSE), "")</f>
        <v/>
      </c>
      <c r="D696" s="1" t="str">
        <f>IFERROR(VLOOKUP($B696,' Fridge Tracking'!$A$3:$J$999, 2, FALSE), "")</f>
        <v/>
      </c>
      <c r="E696" s="1" t="str">
        <f>IFERROR(VLOOKUP($B696,' Fridge Tracking'!$A$3:$J$999, 3, FALSE), "")</f>
        <v/>
      </c>
      <c r="F696" s="1" t="str">
        <f>IFERROR(VLOOKUP($B696,' Fridge Tracking'!$A$3:$J$999, 4, FALSE), "")</f>
        <v/>
      </c>
      <c r="G696" s="1" t="str">
        <f>IFERROR(VLOOKUP($B696,' Fridge Tracking'!$A$3:$J$999, 5, FALSE), "")</f>
        <v/>
      </c>
      <c r="H696" s="13" t="str">
        <f>IFERROR(VLOOKUP($B696,' Fridge Tracking'!$A$3:$J$999, 8, FALSE), "")</f>
        <v/>
      </c>
      <c r="I696" s="56" t="str">
        <f t="shared" si="9"/>
        <v/>
      </c>
      <c r="J696" s="59"/>
      <c r="K696" s="57" t="str">
        <f>IFERROR(VLOOKUP($J696,'Router Collection'!B694:M1691, 10, FALSE), "")</f>
        <v/>
      </c>
      <c r="L696" s="57" t="str">
        <f>IFERROR(VLOOKUP($J696,'Router Tracking'!$A$3:$H$1000, 2, FALSE), "")</f>
        <v/>
      </c>
      <c r="M696" s="57" t="str">
        <f>IFERROR(VLOOKUP($J696,'Router Tracking'!$A$3:$H$1000, 3, FALSE), "")</f>
        <v/>
      </c>
      <c r="N696" s="58" t="str">
        <f>IFERROR(VLOOKUP($J696,'Router Tracking'!$A$3:$H$1000, 6, FALSE), "")</f>
        <v/>
      </c>
      <c r="Q696" s="13"/>
    </row>
    <row r="697" spans="1:17">
      <c r="A697" s="38" t="str">
        <f t="shared" si="8"/>
        <v/>
      </c>
      <c r="C697" s="1" t="str">
        <f>IFERROR(VLOOKUP($B697,'Fridge Collection'!B695:L1692, 10, FALSE), "")</f>
        <v/>
      </c>
      <c r="D697" s="1" t="str">
        <f>IFERROR(VLOOKUP($B697,' Fridge Tracking'!$A$3:$J$999, 2, FALSE), "")</f>
        <v/>
      </c>
      <c r="E697" s="1" t="str">
        <f>IFERROR(VLOOKUP($B697,' Fridge Tracking'!$A$3:$J$999, 3, FALSE), "")</f>
        <v/>
      </c>
      <c r="F697" s="1" t="str">
        <f>IFERROR(VLOOKUP($B697,' Fridge Tracking'!$A$3:$J$999, 4, FALSE), "")</f>
        <v/>
      </c>
      <c r="G697" s="1" t="str">
        <f>IFERROR(VLOOKUP($B697,' Fridge Tracking'!$A$3:$J$999, 5, FALSE), "")</f>
        <v/>
      </c>
      <c r="H697" s="13" t="str">
        <f>IFERROR(VLOOKUP($B697,' Fridge Tracking'!$A$3:$J$999, 8, FALSE), "")</f>
        <v/>
      </c>
      <c r="I697" s="56" t="str">
        <f t="shared" si="9"/>
        <v/>
      </c>
      <c r="J697" s="59"/>
      <c r="K697" s="57" t="str">
        <f>IFERROR(VLOOKUP($J697,'Router Collection'!B695:M1692, 10, FALSE), "")</f>
        <v/>
      </c>
      <c r="L697" s="57" t="str">
        <f>IFERROR(VLOOKUP($J697,'Router Tracking'!$A$3:$H$1000, 2, FALSE), "")</f>
        <v/>
      </c>
      <c r="M697" s="57" t="str">
        <f>IFERROR(VLOOKUP($J697,'Router Tracking'!$A$3:$H$1000, 3, FALSE), "")</f>
        <v/>
      </c>
      <c r="N697" s="58" t="str">
        <f>IFERROR(VLOOKUP($J697,'Router Tracking'!$A$3:$H$1000, 6, FALSE), "")</f>
        <v/>
      </c>
      <c r="Q697" s="13"/>
    </row>
    <row r="698" spans="1:17">
      <c r="A698" s="38" t="str">
        <f t="shared" si="8"/>
        <v/>
      </c>
      <c r="C698" s="1" t="str">
        <f>IFERROR(VLOOKUP($B698,'Fridge Collection'!B696:L1693, 10, FALSE), "")</f>
        <v/>
      </c>
      <c r="D698" s="1" t="str">
        <f>IFERROR(VLOOKUP($B698,' Fridge Tracking'!$A$3:$J$999, 2, FALSE), "")</f>
        <v/>
      </c>
      <c r="E698" s="1" t="str">
        <f>IFERROR(VLOOKUP($B698,' Fridge Tracking'!$A$3:$J$999, 3, FALSE), "")</f>
        <v/>
      </c>
      <c r="F698" s="1" t="str">
        <f>IFERROR(VLOOKUP($B698,' Fridge Tracking'!$A$3:$J$999, 4, FALSE), "")</f>
        <v/>
      </c>
      <c r="G698" s="1" t="str">
        <f>IFERROR(VLOOKUP($B698,' Fridge Tracking'!$A$3:$J$999, 5, FALSE), "")</f>
        <v/>
      </c>
      <c r="H698" s="13" t="str">
        <f>IFERROR(VLOOKUP($B698,' Fridge Tracking'!$A$3:$J$999, 8, FALSE), "")</f>
        <v/>
      </c>
      <c r="I698" s="56" t="str">
        <f t="shared" si="9"/>
        <v/>
      </c>
      <c r="J698" s="59"/>
      <c r="K698" s="57" t="str">
        <f>IFERROR(VLOOKUP($J698,'Router Collection'!B696:M1693, 10, FALSE), "")</f>
        <v/>
      </c>
      <c r="L698" s="57" t="str">
        <f>IFERROR(VLOOKUP($J698,'Router Tracking'!$A$3:$H$1000, 2, FALSE), "")</f>
        <v/>
      </c>
      <c r="M698" s="57" t="str">
        <f>IFERROR(VLOOKUP($J698,'Router Tracking'!$A$3:$H$1000, 3, FALSE), "")</f>
        <v/>
      </c>
      <c r="N698" s="58" t="str">
        <f>IFERROR(VLOOKUP($J698,'Router Tracking'!$A$3:$H$1000, 6, FALSE), "")</f>
        <v/>
      </c>
      <c r="Q698" s="13"/>
    </row>
    <row r="699" spans="1:17">
      <c r="A699" s="38" t="str">
        <f t="shared" si="8"/>
        <v/>
      </c>
      <c r="C699" s="1" t="str">
        <f>IFERROR(VLOOKUP($B699,'Fridge Collection'!B697:L1694, 10, FALSE), "")</f>
        <v/>
      </c>
      <c r="D699" s="1" t="str">
        <f>IFERROR(VLOOKUP($B699,' Fridge Tracking'!$A$3:$J$999, 2, FALSE), "")</f>
        <v/>
      </c>
      <c r="E699" s="1" t="str">
        <f>IFERROR(VLOOKUP($B699,' Fridge Tracking'!$A$3:$J$999, 3, FALSE), "")</f>
        <v/>
      </c>
      <c r="F699" s="1" t="str">
        <f>IFERROR(VLOOKUP($B699,' Fridge Tracking'!$A$3:$J$999, 4, FALSE), "")</f>
        <v/>
      </c>
      <c r="G699" s="1" t="str">
        <f>IFERROR(VLOOKUP($B699,' Fridge Tracking'!$A$3:$J$999, 5, FALSE), "")</f>
        <v/>
      </c>
      <c r="H699" s="13" t="str">
        <f>IFERROR(VLOOKUP($B699,' Fridge Tracking'!$A$3:$J$999, 8, FALSE), "")</f>
        <v/>
      </c>
      <c r="I699" s="56" t="str">
        <f t="shared" si="9"/>
        <v/>
      </c>
      <c r="J699" s="59"/>
      <c r="K699" s="57" t="str">
        <f>IFERROR(VLOOKUP($J699,'Router Collection'!B697:M1694, 10, FALSE), "")</f>
        <v/>
      </c>
      <c r="L699" s="57" t="str">
        <f>IFERROR(VLOOKUP($J699,'Router Tracking'!$A$3:$H$1000, 2, FALSE), "")</f>
        <v/>
      </c>
      <c r="M699" s="57" t="str">
        <f>IFERROR(VLOOKUP($J699,'Router Tracking'!$A$3:$H$1000, 3, FALSE), "")</f>
        <v/>
      </c>
      <c r="N699" s="58" t="str">
        <f>IFERROR(VLOOKUP($J699,'Router Tracking'!$A$3:$H$1000, 6, FALSE), "")</f>
        <v/>
      </c>
      <c r="Q699" s="13"/>
    </row>
    <row r="700" spans="1:17">
      <c r="A700" s="38" t="str">
        <f t="shared" si="8"/>
        <v/>
      </c>
      <c r="C700" s="1" t="str">
        <f>IFERROR(VLOOKUP($B700,'Fridge Collection'!B698:L1695, 10, FALSE), "")</f>
        <v/>
      </c>
      <c r="D700" s="1" t="str">
        <f>IFERROR(VLOOKUP($B700,' Fridge Tracking'!$A$3:$J$999, 2, FALSE), "")</f>
        <v/>
      </c>
      <c r="E700" s="1" t="str">
        <f>IFERROR(VLOOKUP($B700,' Fridge Tracking'!$A$3:$J$999, 3, FALSE), "")</f>
        <v/>
      </c>
      <c r="F700" s="1" t="str">
        <f>IFERROR(VLOOKUP($B700,' Fridge Tracking'!$A$3:$J$999, 4, FALSE), "")</f>
        <v/>
      </c>
      <c r="G700" s="1" t="str">
        <f>IFERROR(VLOOKUP($B700,' Fridge Tracking'!$A$3:$J$999, 5, FALSE), "")</f>
        <v/>
      </c>
      <c r="H700" s="13" t="str">
        <f>IFERROR(VLOOKUP($B700,' Fridge Tracking'!$A$3:$J$999, 8, FALSE), "")</f>
        <v/>
      </c>
      <c r="I700" s="56" t="str">
        <f t="shared" si="9"/>
        <v/>
      </c>
      <c r="J700" s="59"/>
      <c r="K700" s="57" t="str">
        <f>IFERROR(VLOOKUP($J700,'Router Collection'!B698:M1695, 10, FALSE), "")</f>
        <v/>
      </c>
      <c r="L700" s="57" t="str">
        <f>IFERROR(VLOOKUP($J700,'Router Tracking'!$A$3:$H$1000, 2, FALSE), "")</f>
        <v/>
      </c>
      <c r="M700" s="57" t="str">
        <f>IFERROR(VLOOKUP($J700,'Router Tracking'!$A$3:$H$1000, 3, FALSE), "")</f>
        <v/>
      </c>
      <c r="N700" s="58" t="str">
        <f>IFERROR(VLOOKUP($J700,'Router Tracking'!$A$3:$H$1000, 6, FALSE), "")</f>
        <v/>
      </c>
      <c r="Q700" s="13"/>
    </row>
    <row r="701" spans="1:17">
      <c r="A701" s="38" t="str">
        <f t="shared" si="8"/>
        <v/>
      </c>
      <c r="C701" s="1" t="str">
        <f>IFERROR(VLOOKUP($B701,'Fridge Collection'!B699:L1696, 10, FALSE), "")</f>
        <v/>
      </c>
      <c r="D701" s="1" t="str">
        <f>IFERROR(VLOOKUP($B701,' Fridge Tracking'!$A$3:$J$999, 2, FALSE), "")</f>
        <v/>
      </c>
      <c r="E701" s="1" t="str">
        <f>IFERROR(VLOOKUP($B701,' Fridge Tracking'!$A$3:$J$999, 3, FALSE), "")</f>
        <v/>
      </c>
      <c r="F701" s="1" t="str">
        <f>IFERROR(VLOOKUP($B701,' Fridge Tracking'!$A$3:$J$999, 4, FALSE), "")</f>
        <v/>
      </c>
      <c r="G701" s="1" t="str">
        <f>IFERROR(VLOOKUP($B701,' Fridge Tracking'!$A$3:$J$999, 5, FALSE), "")</f>
        <v/>
      </c>
      <c r="H701" s="13" t="str">
        <f>IFERROR(VLOOKUP($B701,' Fridge Tracking'!$A$3:$J$999, 8, FALSE), "")</f>
        <v/>
      </c>
      <c r="I701" s="56" t="str">
        <f t="shared" si="9"/>
        <v/>
      </c>
      <c r="J701" s="59"/>
      <c r="K701" s="57" t="str">
        <f>IFERROR(VLOOKUP($J701,'Router Collection'!B699:M1696, 10, FALSE), "")</f>
        <v/>
      </c>
      <c r="L701" s="57" t="str">
        <f>IFERROR(VLOOKUP($J701,'Router Tracking'!$A$3:$H$1000, 2, FALSE), "")</f>
        <v/>
      </c>
      <c r="M701" s="57" t="str">
        <f>IFERROR(VLOOKUP($J701,'Router Tracking'!$A$3:$H$1000, 3, FALSE), "")</f>
        <v/>
      </c>
      <c r="N701" s="58" t="str">
        <f>IFERROR(VLOOKUP($J701,'Router Tracking'!$A$3:$H$1000, 6, FALSE), "")</f>
        <v/>
      </c>
      <c r="Q701" s="13"/>
    </row>
    <row r="702" spans="1:17">
      <c r="A702" s="38" t="str">
        <f t="shared" si="8"/>
        <v/>
      </c>
      <c r="C702" s="1" t="str">
        <f>IFERROR(VLOOKUP($B702,'Fridge Collection'!B700:L1697, 10, FALSE), "")</f>
        <v/>
      </c>
      <c r="D702" s="1" t="str">
        <f>IFERROR(VLOOKUP($B702,' Fridge Tracking'!$A$3:$J$999, 2, FALSE), "")</f>
        <v/>
      </c>
      <c r="E702" s="1" t="str">
        <f>IFERROR(VLOOKUP($B702,' Fridge Tracking'!$A$3:$J$999, 3, FALSE), "")</f>
        <v/>
      </c>
      <c r="F702" s="1" t="str">
        <f>IFERROR(VLOOKUP($B702,' Fridge Tracking'!$A$3:$J$999, 4, FALSE), "")</f>
        <v/>
      </c>
      <c r="G702" s="1" t="str">
        <f>IFERROR(VLOOKUP($B702,' Fridge Tracking'!$A$3:$J$999, 5, FALSE), "")</f>
        <v/>
      </c>
      <c r="H702" s="13" t="str">
        <f>IFERROR(VLOOKUP($B702,' Fridge Tracking'!$A$3:$J$999, 8, FALSE), "")</f>
        <v/>
      </c>
      <c r="I702" s="56" t="str">
        <f t="shared" si="9"/>
        <v/>
      </c>
      <c r="J702" s="59"/>
      <c r="K702" s="57" t="str">
        <f>IFERROR(VLOOKUP($J702,'Router Collection'!B700:M1697, 10, FALSE), "")</f>
        <v/>
      </c>
      <c r="L702" s="57" t="str">
        <f>IFERROR(VLOOKUP($J702,'Router Tracking'!$A$3:$H$1000, 2, FALSE), "")</f>
        <v/>
      </c>
      <c r="M702" s="57" t="str">
        <f>IFERROR(VLOOKUP($J702,'Router Tracking'!$A$3:$H$1000, 3, FALSE), "")</f>
        <v/>
      </c>
      <c r="N702" s="58" t="str">
        <f>IFERROR(VLOOKUP($J702,'Router Tracking'!$A$3:$H$1000, 6, FALSE), "")</f>
        <v/>
      </c>
      <c r="Q702" s="13"/>
    </row>
    <row r="703" spans="1:17">
      <c r="A703" s="38" t="str">
        <f t="shared" si="8"/>
        <v/>
      </c>
      <c r="C703" s="1" t="str">
        <f>IFERROR(VLOOKUP($B703,'Fridge Collection'!B701:L1698, 10, FALSE), "")</f>
        <v/>
      </c>
      <c r="D703" s="1" t="str">
        <f>IFERROR(VLOOKUP($B703,' Fridge Tracking'!$A$3:$J$999, 2, FALSE), "")</f>
        <v/>
      </c>
      <c r="E703" s="1" t="str">
        <f>IFERROR(VLOOKUP($B703,' Fridge Tracking'!$A$3:$J$999, 3, FALSE), "")</f>
        <v/>
      </c>
      <c r="F703" s="1" t="str">
        <f>IFERROR(VLOOKUP($B703,' Fridge Tracking'!$A$3:$J$999, 4, FALSE), "")</f>
        <v/>
      </c>
      <c r="G703" s="1" t="str">
        <f>IFERROR(VLOOKUP($B703,' Fridge Tracking'!$A$3:$J$999, 5, FALSE), "")</f>
        <v/>
      </c>
      <c r="H703" s="13" t="str">
        <f>IFERROR(VLOOKUP($B703,' Fridge Tracking'!$A$3:$J$999, 8, FALSE), "")</f>
        <v/>
      </c>
      <c r="I703" s="56" t="str">
        <f t="shared" si="9"/>
        <v/>
      </c>
      <c r="J703" s="59"/>
      <c r="K703" s="57" t="str">
        <f>IFERROR(VLOOKUP($J703,'Router Collection'!B701:M1698, 10, FALSE), "")</f>
        <v/>
      </c>
      <c r="L703" s="57" t="str">
        <f>IFERROR(VLOOKUP($J703,'Router Tracking'!$A$3:$H$1000, 2, FALSE), "")</f>
        <v/>
      </c>
      <c r="M703" s="57" t="str">
        <f>IFERROR(VLOOKUP($J703,'Router Tracking'!$A$3:$H$1000, 3, FALSE), "")</f>
        <v/>
      </c>
      <c r="N703" s="58" t="str">
        <f>IFERROR(VLOOKUP($J703,'Router Tracking'!$A$3:$H$1000, 6, FALSE), "")</f>
        <v/>
      </c>
      <c r="Q703" s="13"/>
    </row>
    <row r="704" spans="1:17">
      <c r="A704" s="38" t="str">
        <f t="shared" si="8"/>
        <v/>
      </c>
      <c r="C704" s="1" t="str">
        <f>IFERROR(VLOOKUP($B704,'Fridge Collection'!B702:L1699, 10, FALSE), "")</f>
        <v/>
      </c>
      <c r="D704" s="1" t="str">
        <f>IFERROR(VLOOKUP($B704,' Fridge Tracking'!$A$3:$J$999, 2, FALSE), "")</f>
        <v/>
      </c>
      <c r="E704" s="1" t="str">
        <f>IFERROR(VLOOKUP($B704,' Fridge Tracking'!$A$3:$J$999, 3, FALSE), "")</f>
        <v/>
      </c>
      <c r="F704" s="1" t="str">
        <f>IFERROR(VLOOKUP($B704,' Fridge Tracking'!$A$3:$J$999, 4, FALSE), "")</f>
        <v/>
      </c>
      <c r="G704" s="1" t="str">
        <f>IFERROR(VLOOKUP($B704,' Fridge Tracking'!$A$3:$J$999, 5, FALSE), "")</f>
        <v/>
      </c>
      <c r="H704" s="13" t="str">
        <f>IFERROR(VLOOKUP($B704,' Fridge Tracking'!$A$3:$J$999, 8, FALSE), "")</f>
        <v/>
      </c>
      <c r="I704" s="56" t="str">
        <f t="shared" si="9"/>
        <v/>
      </c>
      <c r="J704" s="59"/>
      <c r="K704" s="57" t="str">
        <f>IFERROR(VLOOKUP($J704,'Router Collection'!B702:M1699, 10, FALSE), "")</f>
        <v/>
      </c>
      <c r="L704" s="57" t="str">
        <f>IFERROR(VLOOKUP($J704,'Router Tracking'!$A$3:$H$1000, 2, FALSE), "")</f>
        <v/>
      </c>
      <c r="M704" s="57" t="str">
        <f>IFERROR(VLOOKUP($J704,'Router Tracking'!$A$3:$H$1000, 3, FALSE), "")</f>
        <v/>
      </c>
      <c r="N704" s="58" t="str">
        <f>IFERROR(VLOOKUP($J704,'Router Tracking'!$A$3:$H$1000, 6, FALSE), "")</f>
        <v/>
      </c>
      <c r="Q704" s="13"/>
    </row>
    <row r="705" spans="1:17">
      <c r="A705" s="38" t="str">
        <f t="shared" si="8"/>
        <v/>
      </c>
      <c r="C705" s="1" t="str">
        <f>IFERROR(VLOOKUP($B705,'Fridge Collection'!B703:L1700, 10, FALSE), "")</f>
        <v/>
      </c>
      <c r="D705" s="1" t="str">
        <f>IFERROR(VLOOKUP($B705,' Fridge Tracking'!$A$3:$J$999, 2, FALSE), "")</f>
        <v/>
      </c>
      <c r="E705" s="1" t="str">
        <f>IFERROR(VLOOKUP($B705,' Fridge Tracking'!$A$3:$J$999, 3, FALSE), "")</f>
        <v/>
      </c>
      <c r="F705" s="1" t="str">
        <f>IFERROR(VLOOKUP($B705,' Fridge Tracking'!$A$3:$J$999, 4, FALSE), "")</f>
        <v/>
      </c>
      <c r="G705" s="1" t="str">
        <f>IFERROR(VLOOKUP($B705,' Fridge Tracking'!$A$3:$J$999, 5, FALSE), "")</f>
        <v/>
      </c>
      <c r="H705" s="13" t="str">
        <f>IFERROR(VLOOKUP($B705,' Fridge Tracking'!$A$3:$J$999, 8, FALSE), "")</f>
        <v/>
      </c>
      <c r="I705" s="56" t="str">
        <f t="shared" si="9"/>
        <v/>
      </c>
      <c r="J705" s="59"/>
      <c r="K705" s="57" t="str">
        <f>IFERROR(VLOOKUP($J705,'Router Collection'!B703:M1700, 10, FALSE), "")</f>
        <v/>
      </c>
      <c r="L705" s="57" t="str">
        <f>IFERROR(VLOOKUP($J705,'Router Tracking'!$A$3:$H$1000, 2, FALSE), "")</f>
        <v/>
      </c>
      <c r="M705" s="57" t="str">
        <f>IFERROR(VLOOKUP($J705,'Router Tracking'!$A$3:$H$1000, 3, FALSE), "")</f>
        <v/>
      </c>
      <c r="N705" s="58" t="str">
        <f>IFERROR(VLOOKUP($J705,'Router Tracking'!$A$3:$H$1000, 6, FALSE), "")</f>
        <v/>
      </c>
      <c r="Q705" s="13"/>
    </row>
    <row r="706" spans="1:17">
      <c r="A706" s="38" t="str">
        <f t="shared" si="8"/>
        <v/>
      </c>
      <c r="C706" s="1" t="str">
        <f>IFERROR(VLOOKUP($B706,'Fridge Collection'!B704:L1701, 10, FALSE), "")</f>
        <v/>
      </c>
      <c r="D706" s="1" t="str">
        <f>IFERROR(VLOOKUP($B706,' Fridge Tracking'!$A$3:$J$999, 2, FALSE), "")</f>
        <v/>
      </c>
      <c r="E706" s="1" t="str">
        <f>IFERROR(VLOOKUP($B706,' Fridge Tracking'!$A$3:$J$999, 3, FALSE), "")</f>
        <v/>
      </c>
      <c r="F706" s="1" t="str">
        <f>IFERROR(VLOOKUP($B706,' Fridge Tracking'!$A$3:$J$999, 4, FALSE), "")</f>
        <v/>
      </c>
      <c r="G706" s="1" t="str">
        <f>IFERROR(VLOOKUP($B706,' Fridge Tracking'!$A$3:$J$999, 5, FALSE), "")</f>
        <v/>
      </c>
      <c r="H706" s="13" t="str">
        <f>IFERROR(VLOOKUP($B706,' Fridge Tracking'!$A$3:$J$999, 8, FALSE), "")</f>
        <v/>
      </c>
      <c r="I706" s="56" t="str">
        <f t="shared" si="9"/>
        <v/>
      </c>
      <c r="J706" s="59"/>
      <c r="K706" s="57" t="str">
        <f>IFERROR(VLOOKUP($J706,'Router Collection'!B704:M1701, 10, FALSE), "")</f>
        <v/>
      </c>
      <c r="L706" s="57" t="str">
        <f>IFERROR(VLOOKUP($J706,'Router Tracking'!$A$3:$H$1000, 2, FALSE), "")</f>
        <v/>
      </c>
      <c r="M706" s="57" t="str">
        <f>IFERROR(VLOOKUP($J706,'Router Tracking'!$A$3:$H$1000, 3, FALSE), "")</f>
        <v/>
      </c>
      <c r="N706" s="58" t="str">
        <f>IFERROR(VLOOKUP($J706,'Router Tracking'!$A$3:$H$1000, 6, FALSE), "")</f>
        <v/>
      </c>
      <c r="Q706" s="13"/>
    </row>
    <row r="707" spans="1:17">
      <c r="A707" s="38" t="str">
        <f t="shared" si="8"/>
        <v/>
      </c>
      <c r="C707" s="1" t="str">
        <f>IFERROR(VLOOKUP($B707,'Fridge Collection'!B705:L1702, 10, FALSE), "")</f>
        <v/>
      </c>
      <c r="D707" s="1" t="str">
        <f>IFERROR(VLOOKUP($B707,' Fridge Tracking'!$A$3:$J$999, 2, FALSE), "")</f>
        <v/>
      </c>
      <c r="E707" s="1" t="str">
        <f>IFERROR(VLOOKUP($B707,' Fridge Tracking'!$A$3:$J$999, 3, FALSE), "")</f>
        <v/>
      </c>
      <c r="F707" s="1" t="str">
        <f>IFERROR(VLOOKUP($B707,' Fridge Tracking'!$A$3:$J$999, 4, FALSE), "")</f>
        <v/>
      </c>
      <c r="G707" s="1" t="str">
        <f>IFERROR(VLOOKUP($B707,' Fridge Tracking'!$A$3:$J$999, 5, FALSE), "")</f>
        <v/>
      </c>
      <c r="H707" s="13" t="str">
        <f>IFERROR(VLOOKUP($B707,' Fridge Tracking'!$A$3:$J$999, 8, FALSE), "")</f>
        <v/>
      </c>
      <c r="I707" s="56" t="str">
        <f t="shared" si="9"/>
        <v/>
      </c>
      <c r="J707" s="59"/>
      <c r="K707" s="57" t="str">
        <f>IFERROR(VLOOKUP($J707,'Router Collection'!B705:M1702, 10, FALSE), "")</f>
        <v/>
      </c>
      <c r="L707" s="57" t="str">
        <f>IFERROR(VLOOKUP($J707,'Router Tracking'!$A$3:$H$1000, 2, FALSE), "")</f>
        <v/>
      </c>
      <c r="M707" s="57" t="str">
        <f>IFERROR(VLOOKUP($J707,'Router Tracking'!$A$3:$H$1000, 3, FALSE), "")</f>
        <v/>
      </c>
      <c r="N707" s="58" t="str">
        <f>IFERROR(VLOOKUP($J707,'Router Tracking'!$A$3:$H$1000, 6, FALSE), "")</f>
        <v/>
      </c>
      <c r="Q707" s="13"/>
    </row>
    <row r="708" spans="1:17">
      <c r="A708" s="38" t="str">
        <f t="shared" si="8"/>
        <v/>
      </c>
      <c r="C708" s="1" t="str">
        <f>IFERROR(VLOOKUP($B708,'Fridge Collection'!B706:L1703, 10, FALSE), "")</f>
        <v/>
      </c>
      <c r="D708" s="1" t="str">
        <f>IFERROR(VLOOKUP($B708,' Fridge Tracking'!$A$3:$J$999, 2, FALSE), "")</f>
        <v/>
      </c>
      <c r="E708" s="1" t="str">
        <f>IFERROR(VLOOKUP($B708,' Fridge Tracking'!$A$3:$J$999, 3, FALSE), "")</f>
        <v/>
      </c>
      <c r="F708" s="1" t="str">
        <f>IFERROR(VLOOKUP($B708,' Fridge Tracking'!$A$3:$J$999, 4, FALSE), "")</f>
        <v/>
      </c>
      <c r="G708" s="1" t="str">
        <f>IFERROR(VLOOKUP($B708,' Fridge Tracking'!$A$3:$J$999, 5, FALSE), "")</f>
        <v/>
      </c>
      <c r="H708" s="13" t="str">
        <f>IFERROR(VLOOKUP($B708,' Fridge Tracking'!$A$3:$J$999, 8, FALSE), "")</f>
        <v/>
      </c>
      <c r="I708" s="56" t="str">
        <f t="shared" si="9"/>
        <v/>
      </c>
      <c r="J708" s="59"/>
      <c r="K708" s="57" t="str">
        <f>IFERROR(VLOOKUP($J708,'Router Collection'!B706:M1703, 10, FALSE), "")</f>
        <v/>
      </c>
      <c r="L708" s="57" t="str">
        <f>IFERROR(VLOOKUP($J708,'Router Tracking'!$A$3:$H$1000, 2, FALSE), "")</f>
        <v/>
      </c>
      <c r="M708" s="57" t="str">
        <f>IFERROR(VLOOKUP($J708,'Router Tracking'!$A$3:$H$1000, 3, FALSE), "")</f>
        <v/>
      </c>
      <c r="N708" s="58" t="str">
        <f>IFERROR(VLOOKUP($J708,'Router Tracking'!$A$3:$H$1000, 6, FALSE), "")</f>
        <v/>
      </c>
      <c r="Q708" s="13"/>
    </row>
    <row r="709" spans="1:17">
      <c r="A709" s="38" t="str">
        <f t="shared" si="8"/>
        <v/>
      </c>
      <c r="C709" s="1" t="str">
        <f>IFERROR(VLOOKUP($B709,'Fridge Collection'!B707:L1704, 10, FALSE), "")</f>
        <v/>
      </c>
      <c r="D709" s="1" t="str">
        <f>IFERROR(VLOOKUP($B709,' Fridge Tracking'!$A$3:$J$999, 2, FALSE), "")</f>
        <v/>
      </c>
      <c r="E709" s="1" t="str">
        <f>IFERROR(VLOOKUP($B709,' Fridge Tracking'!$A$3:$J$999, 3, FALSE), "")</f>
        <v/>
      </c>
      <c r="F709" s="1" t="str">
        <f>IFERROR(VLOOKUP($B709,' Fridge Tracking'!$A$3:$J$999, 4, FALSE), "")</f>
        <v/>
      </c>
      <c r="G709" s="1" t="str">
        <f>IFERROR(VLOOKUP($B709,' Fridge Tracking'!$A$3:$J$999, 5, FALSE), "")</f>
        <v/>
      </c>
      <c r="H709" s="13" t="str">
        <f>IFERROR(VLOOKUP($B709,' Fridge Tracking'!$A$3:$J$999, 8, FALSE), "")</f>
        <v/>
      </c>
      <c r="I709" s="56" t="str">
        <f t="shared" si="9"/>
        <v/>
      </c>
      <c r="J709" s="59"/>
      <c r="K709" s="57" t="str">
        <f>IFERROR(VLOOKUP($J709,'Router Collection'!B707:M1704, 10, FALSE), "")</f>
        <v/>
      </c>
      <c r="L709" s="57" t="str">
        <f>IFERROR(VLOOKUP($J709,'Router Tracking'!$A$3:$H$1000, 2, FALSE), "")</f>
        <v/>
      </c>
      <c r="M709" s="57" t="str">
        <f>IFERROR(VLOOKUP($J709,'Router Tracking'!$A$3:$H$1000, 3, FALSE), "")</f>
        <v/>
      </c>
      <c r="N709" s="58" t="str">
        <f>IFERROR(VLOOKUP($J709,'Router Tracking'!$A$3:$H$1000, 6, FALSE), "")</f>
        <v/>
      </c>
      <c r="Q709" s="13"/>
    </row>
    <row r="710" spans="1:17">
      <c r="A710" s="38" t="str">
        <f t="shared" si="8"/>
        <v/>
      </c>
      <c r="C710" s="1" t="str">
        <f>IFERROR(VLOOKUP($B710,'Fridge Collection'!B708:L1705, 10, FALSE), "")</f>
        <v/>
      </c>
      <c r="D710" s="1" t="str">
        <f>IFERROR(VLOOKUP($B710,' Fridge Tracking'!$A$3:$J$999, 2, FALSE), "")</f>
        <v/>
      </c>
      <c r="E710" s="1" t="str">
        <f>IFERROR(VLOOKUP($B710,' Fridge Tracking'!$A$3:$J$999, 3, FALSE), "")</f>
        <v/>
      </c>
      <c r="F710" s="1" t="str">
        <f>IFERROR(VLOOKUP($B710,' Fridge Tracking'!$A$3:$J$999, 4, FALSE), "")</f>
        <v/>
      </c>
      <c r="G710" s="1" t="str">
        <f>IFERROR(VLOOKUP($B710,' Fridge Tracking'!$A$3:$J$999, 5, FALSE), "")</f>
        <v/>
      </c>
      <c r="H710" s="13" t="str">
        <f>IFERROR(VLOOKUP($B710,' Fridge Tracking'!$A$3:$J$999, 8, FALSE), "")</f>
        <v/>
      </c>
      <c r="I710" s="56" t="str">
        <f t="shared" si="9"/>
        <v/>
      </c>
      <c r="J710" s="59"/>
      <c r="K710" s="57" t="str">
        <f>IFERROR(VLOOKUP($J710,'Router Collection'!B708:M1705, 10, FALSE), "")</f>
        <v/>
      </c>
      <c r="L710" s="57" t="str">
        <f>IFERROR(VLOOKUP($J710,'Router Tracking'!$A$3:$H$1000, 2, FALSE), "")</f>
        <v/>
      </c>
      <c r="M710" s="57" t="str">
        <f>IFERROR(VLOOKUP($J710,'Router Tracking'!$A$3:$H$1000, 3, FALSE), "")</f>
        <v/>
      </c>
      <c r="N710" s="58" t="str">
        <f>IFERROR(VLOOKUP($J710,'Router Tracking'!$A$3:$H$1000, 6, FALSE), "")</f>
        <v/>
      </c>
      <c r="Q710" s="13"/>
    </row>
    <row r="711" spans="1:17">
      <c r="A711" s="38" t="str">
        <f t="shared" si="8"/>
        <v/>
      </c>
      <c r="C711" s="1" t="str">
        <f>IFERROR(VLOOKUP($B711,'Fridge Collection'!B709:L1706, 10, FALSE), "")</f>
        <v/>
      </c>
      <c r="D711" s="1" t="str">
        <f>IFERROR(VLOOKUP($B711,' Fridge Tracking'!$A$3:$J$999, 2, FALSE), "")</f>
        <v/>
      </c>
      <c r="E711" s="1" t="str">
        <f>IFERROR(VLOOKUP($B711,' Fridge Tracking'!$A$3:$J$999, 3, FALSE), "")</f>
        <v/>
      </c>
      <c r="F711" s="1" t="str">
        <f>IFERROR(VLOOKUP($B711,' Fridge Tracking'!$A$3:$J$999, 4, FALSE), "")</f>
        <v/>
      </c>
      <c r="G711" s="1" t="str">
        <f>IFERROR(VLOOKUP($B711,' Fridge Tracking'!$A$3:$J$999, 5, FALSE), "")</f>
        <v/>
      </c>
      <c r="H711" s="13" t="str">
        <f>IFERROR(VLOOKUP($B711,' Fridge Tracking'!$A$3:$J$999, 8, FALSE), "")</f>
        <v/>
      </c>
      <c r="I711" s="56" t="str">
        <f t="shared" si="9"/>
        <v/>
      </c>
      <c r="J711" s="59"/>
      <c r="K711" s="57" t="str">
        <f>IFERROR(VLOOKUP($J711,'Router Collection'!B709:M1706, 10, FALSE), "")</f>
        <v/>
      </c>
      <c r="L711" s="57" t="str">
        <f>IFERROR(VLOOKUP($J711,'Router Tracking'!$A$3:$H$1000, 2, FALSE), "")</f>
        <v/>
      </c>
      <c r="M711" s="57" t="str">
        <f>IFERROR(VLOOKUP($J711,'Router Tracking'!$A$3:$H$1000, 3, FALSE), "")</f>
        <v/>
      </c>
      <c r="N711" s="58" t="str">
        <f>IFERROR(VLOOKUP($J711,'Router Tracking'!$A$3:$H$1000, 6, FALSE), "")</f>
        <v/>
      </c>
      <c r="Q711" s="13"/>
    </row>
    <row r="712" spans="1:17">
      <c r="A712" s="38" t="str">
        <f t="shared" si="8"/>
        <v/>
      </c>
      <c r="C712" s="1" t="str">
        <f>IFERROR(VLOOKUP($B712,'Fridge Collection'!B710:L1707, 10, FALSE), "")</f>
        <v/>
      </c>
      <c r="D712" s="1" t="str">
        <f>IFERROR(VLOOKUP($B712,' Fridge Tracking'!$A$3:$J$999, 2, FALSE), "")</f>
        <v/>
      </c>
      <c r="E712" s="1" t="str">
        <f>IFERROR(VLOOKUP($B712,' Fridge Tracking'!$A$3:$J$999, 3, FALSE), "")</f>
        <v/>
      </c>
      <c r="F712" s="1" t="str">
        <f>IFERROR(VLOOKUP($B712,' Fridge Tracking'!$A$3:$J$999, 4, FALSE), "")</f>
        <v/>
      </c>
      <c r="G712" s="1" t="str">
        <f>IFERROR(VLOOKUP($B712,' Fridge Tracking'!$A$3:$J$999, 5, FALSE), "")</f>
        <v/>
      </c>
      <c r="H712" s="13" t="str">
        <f>IFERROR(VLOOKUP($B712,' Fridge Tracking'!$A$3:$J$999, 8, FALSE), "")</f>
        <v/>
      </c>
      <c r="I712" s="56" t="str">
        <f t="shared" si="9"/>
        <v/>
      </c>
      <c r="J712" s="59"/>
      <c r="K712" s="57" t="str">
        <f>IFERROR(VLOOKUP($J712,'Router Collection'!B710:M1707, 10, FALSE), "")</f>
        <v/>
      </c>
      <c r="L712" s="57" t="str">
        <f>IFERROR(VLOOKUP($J712,'Router Tracking'!$A$3:$H$1000, 2, FALSE), "")</f>
        <v/>
      </c>
      <c r="M712" s="57" t="str">
        <f>IFERROR(VLOOKUP($J712,'Router Tracking'!$A$3:$H$1000, 3, FALSE), "")</f>
        <v/>
      </c>
      <c r="N712" s="58" t="str">
        <f>IFERROR(VLOOKUP($J712,'Router Tracking'!$A$3:$H$1000, 6, FALSE), "")</f>
        <v/>
      </c>
      <c r="Q712" s="13"/>
    </row>
    <row r="713" spans="1:17">
      <c r="A713" s="38" t="str">
        <f t="shared" si="8"/>
        <v/>
      </c>
      <c r="C713" s="1" t="str">
        <f>IFERROR(VLOOKUP($B713,'Fridge Collection'!B711:L1708, 10, FALSE), "")</f>
        <v/>
      </c>
      <c r="D713" s="1" t="str">
        <f>IFERROR(VLOOKUP($B713,' Fridge Tracking'!$A$3:$J$999, 2, FALSE), "")</f>
        <v/>
      </c>
      <c r="E713" s="1" t="str">
        <f>IFERROR(VLOOKUP($B713,' Fridge Tracking'!$A$3:$J$999, 3, FALSE), "")</f>
        <v/>
      </c>
      <c r="F713" s="1" t="str">
        <f>IFERROR(VLOOKUP($B713,' Fridge Tracking'!$A$3:$J$999, 4, FALSE), "")</f>
        <v/>
      </c>
      <c r="G713" s="1" t="str">
        <f>IFERROR(VLOOKUP($B713,' Fridge Tracking'!$A$3:$J$999, 5, FALSE), "")</f>
        <v/>
      </c>
      <c r="H713" s="13" t="str">
        <f>IFERROR(VLOOKUP($B713,' Fridge Tracking'!$A$3:$J$999, 8, FALSE), "")</f>
        <v/>
      </c>
      <c r="I713" s="56" t="str">
        <f t="shared" si="9"/>
        <v/>
      </c>
      <c r="J713" s="59"/>
      <c r="K713" s="57" t="str">
        <f>IFERROR(VLOOKUP($J713,'Router Collection'!B711:M1708, 10, FALSE), "")</f>
        <v/>
      </c>
      <c r="L713" s="57" t="str">
        <f>IFERROR(VLOOKUP($J713,'Router Tracking'!$A$3:$H$1000, 2, FALSE), "")</f>
        <v/>
      </c>
      <c r="M713" s="57" t="str">
        <f>IFERROR(VLOOKUP($J713,'Router Tracking'!$A$3:$H$1000, 3, FALSE), "")</f>
        <v/>
      </c>
      <c r="N713" s="58" t="str">
        <f>IFERROR(VLOOKUP($J713,'Router Tracking'!$A$3:$H$1000, 6, FALSE), "")</f>
        <v/>
      </c>
      <c r="Q713" s="13"/>
    </row>
    <row r="714" spans="1:17">
      <c r="A714" s="38" t="str">
        <f t="shared" si="8"/>
        <v/>
      </c>
      <c r="C714" s="1" t="str">
        <f>IFERROR(VLOOKUP($B714,'Fridge Collection'!B712:L1709, 10, FALSE), "")</f>
        <v/>
      </c>
      <c r="D714" s="1" t="str">
        <f>IFERROR(VLOOKUP($B714,' Fridge Tracking'!$A$3:$J$999, 2, FALSE), "")</f>
        <v/>
      </c>
      <c r="E714" s="1" t="str">
        <f>IFERROR(VLOOKUP($B714,' Fridge Tracking'!$A$3:$J$999, 3, FALSE), "")</f>
        <v/>
      </c>
      <c r="F714" s="1" t="str">
        <f>IFERROR(VLOOKUP($B714,' Fridge Tracking'!$A$3:$J$999, 4, FALSE), "")</f>
        <v/>
      </c>
      <c r="G714" s="1" t="str">
        <f>IFERROR(VLOOKUP($B714,' Fridge Tracking'!$A$3:$J$999, 5, FALSE), "")</f>
        <v/>
      </c>
      <c r="H714" s="13" t="str">
        <f>IFERROR(VLOOKUP($B714,' Fridge Tracking'!$A$3:$J$999, 8, FALSE), "")</f>
        <v/>
      </c>
      <c r="I714" s="56" t="str">
        <f t="shared" si="9"/>
        <v/>
      </c>
      <c r="J714" s="59"/>
      <c r="K714" s="57" t="str">
        <f>IFERROR(VLOOKUP($J714,'Router Collection'!B712:M1709, 10, FALSE), "")</f>
        <v/>
      </c>
      <c r="L714" s="57" t="str">
        <f>IFERROR(VLOOKUP($J714,'Router Tracking'!$A$3:$H$1000, 2, FALSE), "")</f>
        <v/>
      </c>
      <c r="M714" s="57" t="str">
        <f>IFERROR(VLOOKUP($J714,'Router Tracking'!$A$3:$H$1000, 3, FALSE), "")</f>
        <v/>
      </c>
      <c r="N714" s="58" t="str">
        <f>IFERROR(VLOOKUP($J714,'Router Tracking'!$A$3:$H$1000, 6, FALSE), "")</f>
        <v/>
      </c>
      <c r="Q714" s="13"/>
    </row>
    <row r="715" spans="1:17">
      <c r="A715" s="38" t="str">
        <f t="shared" si="8"/>
        <v/>
      </c>
      <c r="C715" s="1" t="str">
        <f>IFERROR(VLOOKUP($B715,'Fridge Collection'!B713:L1710, 10, FALSE), "")</f>
        <v/>
      </c>
      <c r="D715" s="1" t="str">
        <f>IFERROR(VLOOKUP($B715,' Fridge Tracking'!$A$3:$J$999, 2, FALSE), "")</f>
        <v/>
      </c>
      <c r="E715" s="1" t="str">
        <f>IFERROR(VLOOKUP($B715,' Fridge Tracking'!$A$3:$J$999, 3, FALSE), "")</f>
        <v/>
      </c>
      <c r="F715" s="1" t="str">
        <f>IFERROR(VLOOKUP($B715,' Fridge Tracking'!$A$3:$J$999, 4, FALSE), "")</f>
        <v/>
      </c>
      <c r="G715" s="1" t="str">
        <f>IFERROR(VLOOKUP($B715,' Fridge Tracking'!$A$3:$J$999, 5, FALSE), "")</f>
        <v/>
      </c>
      <c r="H715" s="13" t="str">
        <f>IFERROR(VLOOKUP($B715,' Fridge Tracking'!$A$3:$J$999, 8, FALSE), "")</f>
        <v/>
      </c>
      <c r="I715" s="56" t="str">
        <f t="shared" si="9"/>
        <v/>
      </c>
      <c r="J715" s="59"/>
      <c r="K715" s="57" t="str">
        <f>IFERROR(VLOOKUP($J715,'Router Collection'!B713:M1710, 10, FALSE), "")</f>
        <v/>
      </c>
      <c r="L715" s="57" t="str">
        <f>IFERROR(VLOOKUP($J715,'Router Tracking'!$A$3:$H$1000, 2, FALSE), "")</f>
        <v/>
      </c>
      <c r="M715" s="57" t="str">
        <f>IFERROR(VLOOKUP($J715,'Router Tracking'!$A$3:$H$1000, 3, FALSE), "")</f>
        <v/>
      </c>
      <c r="N715" s="58" t="str">
        <f>IFERROR(VLOOKUP($J715,'Router Tracking'!$A$3:$H$1000, 6, FALSE), "")</f>
        <v/>
      </c>
      <c r="Q715" s="13"/>
    </row>
    <row r="716" spans="1:17">
      <c r="A716" s="38" t="str">
        <f t="shared" si="8"/>
        <v/>
      </c>
      <c r="C716" s="1" t="str">
        <f>IFERROR(VLOOKUP($B716,'Fridge Collection'!B714:L1711, 10, FALSE), "")</f>
        <v/>
      </c>
      <c r="D716" s="1" t="str">
        <f>IFERROR(VLOOKUP($B716,' Fridge Tracking'!$A$3:$J$999, 2, FALSE), "")</f>
        <v/>
      </c>
      <c r="E716" s="1" t="str">
        <f>IFERROR(VLOOKUP($B716,' Fridge Tracking'!$A$3:$J$999, 3, FALSE), "")</f>
        <v/>
      </c>
      <c r="F716" s="1" t="str">
        <f>IFERROR(VLOOKUP($B716,' Fridge Tracking'!$A$3:$J$999, 4, FALSE), "")</f>
        <v/>
      </c>
      <c r="G716" s="1" t="str">
        <f>IFERROR(VLOOKUP($B716,' Fridge Tracking'!$A$3:$J$999, 5, FALSE), "")</f>
        <v/>
      </c>
      <c r="H716" s="13" t="str">
        <f>IFERROR(VLOOKUP($B716,' Fridge Tracking'!$A$3:$J$999, 8, FALSE), "")</f>
        <v/>
      </c>
      <c r="I716" s="56" t="str">
        <f t="shared" si="9"/>
        <v/>
      </c>
      <c r="J716" s="59"/>
      <c r="K716" s="57" t="str">
        <f>IFERROR(VLOOKUP($J716,'Router Collection'!B714:M1711, 10, FALSE), "")</f>
        <v/>
      </c>
      <c r="L716" s="57" t="str">
        <f>IFERROR(VLOOKUP($J716,'Router Tracking'!$A$3:$H$1000, 2, FALSE), "")</f>
        <v/>
      </c>
      <c r="M716" s="57" t="str">
        <f>IFERROR(VLOOKUP($J716,'Router Tracking'!$A$3:$H$1000, 3, FALSE), "")</f>
        <v/>
      </c>
      <c r="N716" s="58" t="str">
        <f>IFERROR(VLOOKUP($J716,'Router Tracking'!$A$3:$H$1000, 6, FALSE), "")</f>
        <v/>
      </c>
      <c r="Q716" s="13"/>
    </row>
    <row r="717" spans="1:17">
      <c r="A717" s="38" t="str">
        <f t="shared" si="8"/>
        <v/>
      </c>
      <c r="C717" s="1" t="str">
        <f>IFERROR(VLOOKUP($B717,'Fridge Collection'!B715:L1712, 10, FALSE), "")</f>
        <v/>
      </c>
      <c r="D717" s="1" t="str">
        <f>IFERROR(VLOOKUP($B717,' Fridge Tracking'!$A$3:$J$999, 2, FALSE), "")</f>
        <v/>
      </c>
      <c r="E717" s="1" t="str">
        <f>IFERROR(VLOOKUP($B717,' Fridge Tracking'!$A$3:$J$999, 3, FALSE), "")</f>
        <v/>
      </c>
      <c r="F717" s="1" t="str">
        <f>IFERROR(VLOOKUP($B717,' Fridge Tracking'!$A$3:$J$999, 4, FALSE), "")</f>
        <v/>
      </c>
      <c r="G717" s="1" t="str">
        <f>IFERROR(VLOOKUP($B717,' Fridge Tracking'!$A$3:$J$999, 5, FALSE), "")</f>
        <v/>
      </c>
      <c r="H717" s="13" t="str">
        <f>IFERROR(VLOOKUP($B717,' Fridge Tracking'!$A$3:$J$999, 8, FALSE), "")</f>
        <v/>
      </c>
      <c r="I717" s="56" t="str">
        <f t="shared" si="9"/>
        <v/>
      </c>
      <c r="J717" s="59"/>
      <c r="K717" s="57" t="str">
        <f>IFERROR(VLOOKUP($J717,'Router Collection'!B715:M1712, 10, FALSE), "")</f>
        <v/>
      </c>
      <c r="L717" s="57" t="str">
        <f>IFERROR(VLOOKUP($J717,'Router Tracking'!$A$3:$H$1000, 2, FALSE), "")</f>
        <v/>
      </c>
      <c r="M717" s="57" t="str">
        <f>IFERROR(VLOOKUP($J717,'Router Tracking'!$A$3:$H$1000, 3, FALSE), "")</f>
        <v/>
      </c>
      <c r="N717" s="58" t="str">
        <f>IFERROR(VLOOKUP($J717,'Router Tracking'!$A$3:$H$1000, 6, FALSE), "")</f>
        <v/>
      </c>
      <c r="Q717" s="13"/>
    </row>
    <row r="718" spans="1:17">
      <c r="A718" s="38" t="str">
        <f t="shared" si="8"/>
        <v/>
      </c>
      <c r="C718" s="1" t="str">
        <f>IFERROR(VLOOKUP($B718,'Fridge Collection'!B716:L1713, 10, FALSE), "")</f>
        <v/>
      </c>
      <c r="D718" s="1" t="str">
        <f>IFERROR(VLOOKUP($B718,' Fridge Tracking'!$A$3:$J$999, 2, FALSE), "")</f>
        <v/>
      </c>
      <c r="E718" s="1" t="str">
        <f>IFERROR(VLOOKUP($B718,' Fridge Tracking'!$A$3:$J$999, 3, FALSE), "")</f>
        <v/>
      </c>
      <c r="F718" s="1" t="str">
        <f>IFERROR(VLOOKUP($B718,' Fridge Tracking'!$A$3:$J$999, 4, FALSE), "")</f>
        <v/>
      </c>
      <c r="G718" s="1" t="str">
        <f>IFERROR(VLOOKUP($B718,' Fridge Tracking'!$A$3:$J$999, 5, FALSE), "")</f>
        <v/>
      </c>
      <c r="H718" s="13" t="str">
        <f>IFERROR(VLOOKUP($B718,' Fridge Tracking'!$A$3:$J$999, 8, FALSE), "")</f>
        <v/>
      </c>
      <c r="I718" s="56" t="str">
        <f t="shared" si="9"/>
        <v/>
      </c>
      <c r="J718" s="59"/>
      <c r="K718" s="57" t="str">
        <f>IFERROR(VLOOKUP($J718,'Router Collection'!B716:M1713, 10, FALSE), "")</f>
        <v/>
      </c>
      <c r="L718" s="57" t="str">
        <f>IFERROR(VLOOKUP($J718,'Router Tracking'!$A$3:$H$1000, 2, FALSE), "")</f>
        <v/>
      </c>
      <c r="M718" s="57" t="str">
        <f>IFERROR(VLOOKUP($J718,'Router Tracking'!$A$3:$H$1000, 3, FALSE), "")</f>
        <v/>
      </c>
      <c r="N718" s="58" t="str">
        <f>IFERROR(VLOOKUP($J718,'Router Tracking'!$A$3:$H$1000, 6, FALSE), "")</f>
        <v/>
      </c>
      <c r="Q718" s="13"/>
    </row>
    <row r="719" spans="1:17">
      <c r="A719" s="38" t="str">
        <f t="shared" si="8"/>
        <v/>
      </c>
      <c r="C719" s="1" t="str">
        <f>IFERROR(VLOOKUP($B719,'Fridge Collection'!B717:L1714, 10, FALSE), "")</f>
        <v/>
      </c>
      <c r="D719" s="1" t="str">
        <f>IFERROR(VLOOKUP($B719,' Fridge Tracking'!$A$3:$J$999, 2, FALSE), "")</f>
        <v/>
      </c>
      <c r="E719" s="1" t="str">
        <f>IFERROR(VLOOKUP($B719,' Fridge Tracking'!$A$3:$J$999, 3, FALSE), "")</f>
        <v/>
      </c>
      <c r="F719" s="1" t="str">
        <f>IFERROR(VLOOKUP($B719,' Fridge Tracking'!$A$3:$J$999, 4, FALSE), "")</f>
        <v/>
      </c>
      <c r="G719" s="1" t="str">
        <f>IFERROR(VLOOKUP($B719,' Fridge Tracking'!$A$3:$J$999, 5, FALSE), "")</f>
        <v/>
      </c>
      <c r="H719" s="13" t="str">
        <f>IFERROR(VLOOKUP($B719,' Fridge Tracking'!$A$3:$J$999, 8, FALSE), "")</f>
        <v/>
      </c>
      <c r="I719" s="56" t="str">
        <f t="shared" si="9"/>
        <v/>
      </c>
      <c r="J719" s="59"/>
      <c r="K719" s="57" t="str">
        <f>IFERROR(VLOOKUP($J719,'Router Collection'!B717:M1714, 10, FALSE), "")</f>
        <v/>
      </c>
      <c r="L719" s="57" t="str">
        <f>IFERROR(VLOOKUP($J719,'Router Tracking'!$A$3:$H$1000, 2, FALSE), "")</f>
        <v/>
      </c>
      <c r="M719" s="57" t="str">
        <f>IFERROR(VLOOKUP($J719,'Router Tracking'!$A$3:$H$1000, 3, FALSE), "")</f>
        <v/>
      </c>
      <c r="N719" s="58" t="str">
        <f>IFERROR(VLOOKUP($J719,'Router Tracking'!$A$3:$H$1000, 6, FALSE), "")</f>
        <v/>
      </c>
      <c r="Q719" s="13"/>
    </row>
    <row r="720" spans="1:17">
      <c r="A720" s="38" t="str">
        <f t="shared" si="8"/>
        <v/>
      </c>
      <c r="C720" s="1" t="str">
        <f>IFERROR(VLOOKUP($B720,'Fridge Collection'!B718:L1715, 10, FALSE), "")</f>
        <v/>
      </c>
      <c r="D720" s="1" t="str">
        <f>IFERROR(VLOOKUP($B720,' Fridge Tracking'!$A$3:$J$999, 2, FALSE), "")</f>
        <v/>
      </c>
      <c r="E720" s="1" t="str">
        <f>IFERROR(VLOOKUP($B720,' Fridge Tracking'!$A$3:$J$999, 3, FALSE), "")</f>
        <v/>
      </c>
      <c r="F720" s="1" t="str">
        <f>IFERROR(VLOOKUP($B720,' Fridge Tracking'!$A$3:$J$999, 4, FALSE), "")</f>
        <v/>
      </c>
      <c r="G720" s="1" t="str">
        <f>IFERROR(VLOOKUP($B720,' Fridge Tracking'!$A$3:$J$999, 5, FALSE), "")</f>
        <v/>
      </c>
      <c r="H720" s="13" t="str">
        <f>IFERROR(VLOOKUP($B720,' Fridge Tracking'!$A$3:$J$999, 8, FALSE), "")</f>
        <v/>
      </c>
      <c r="I720" s="56" t="str">
        <f t="shared" si="9"/>
        <v/>
      </c>
      <c r="J720" s="59"/>
      <c r="K720" s="57" t="str">
        <f>IFERROR(VLOOKUP($J720,'Router Collection'!B718:M1715, 10, FALSE), "")</f>
        <v/>
      </c>
      <c r="L720" s="57" t="str">
        <f>IFERROR(VLOOKUP($J720,'Router Tracking'!$A$3:$H$1000, 2, FALSE), "")</f>
        <v/>
      </c>
      <c r="M720" s="57" t="str">
        <f>IFERROR(VLOOKUP($J720,'Router Tracking'!$A$3:$H$1000, 3, FALSE), "")</f>
        <v/>
      </c>
      <c r="N720" s="58" t="str">
        <f>IFERROR(VLOOKUP($J720,'Router Tracking'!$A$3:$H$1000, 6, FALSE), "")</f>
        <v/>
      </c>
      <c r="Q720" s="13"/>
    </row>
    <row r="721" spans="1:17">
      <c r="A721" s="38" t="str">
        <f t="shared" si="8"/>
        <v/>
      </c>
      <c r="C721" s="1" t="str">
        <f>IFERROR(VLOOKUP($B721,'Fridge Collection'!B719:L1716, 10, FALSE), "")</f>
        <v/>
      </c>
      <c r="D721" s="1" t="str">
        <f>IFERROR(VLOOKUP($B721,' Fridge Tracking'!$A$3:$J$999, 2, FALSE), "")</f>
        <v/>
      </c>
      <c r="E721" s="1" t="str">
        <f>IFERROR(VLOOKUP($B721,' Fridge Tracking'!$A$3:$J$999, 3, FALSE), "")</f>
        <v/>
      </c>
      <c r="F721" s="1" t="str">
        <f>IFERROR(VLOOKUP($B721,' Fridge Tracking'!$A$3:$J$999, 4, FALSE), "")</f>
        <v/>
      </c>
      <c r="G721" s="1" t="str">
        <f>IFERROR(VLOOKUP($B721,' Fridge Tracking'!$A$3:$J$999, 5, FALSE), "")</f>
        <v/>
      </c>
      <c r="H721" s="13" t="str">
        <f>IFERROR(VLOOKUP($B721,' Fridge Tracking'!$A$3:$J$999, 8, FALSE), "")</f>
        <v/>
      </c>
      <c r="I721" s="56" t="str">
        <f t="shared" si="9"/>
        <v/>
      </c>
      <c r="J721" s="59"/>
      <c r="K721" s="57" t="str">
        <f>IFERROR(VLOOKUP($J721,'Router Collection'!B719:M1716, 10, FALSE), "")</f>
        <v/>
      </c>
      <c r="L721" s="57" t="str">
        <f>IFERROR(VLOOKUP($J721,'Router Tracking'!$A$3:$H$1000, 2, FALSE), "")</f>
        <v/>
      </c>
      <c r="M721" s="57" t="str">
        <f>IFERROR(VLOOKUP($J721,'Router Tracking'!$A$3:$H$1000, 3, FALSE), "")</f>
        <v/>
      </c>
      <c r="N721" s="58" t="str">
        <f>IFERROR(VLOOKUP($J721,'Router Tracking'!$A$3:$H$1000, 6, FALSE), "")</f>
        <v/>
      </c>
      <c r="Q721" s="13"/>
    </row>
    <row r="722" spans="1:17">
      <c r="A722" s="38" t="str">
        <f t="shared" si="8"/>
        <v/>
      </c>
      <c r="C722" s="1" t="str">
        <f>IFERROR(VLOOKUP($B722,'Fridge Collection'!B720:L1717, 10, FALSE), "")</f>
        <v/>
      </c>
      <c r="D722" s="1" t="str">
        <f>IFERROR(VLOOKUP($B722,' Fridge Tracking'!$A$3:$J$999, 2, FALSE), "")</f>
        <v/>
      </c>
      <c r="E722" s="1" t="str">
        <f>IFERROR(VLOOKUP($B722,' Fridge Tracking'!$A$3:$J$999, 3, FALSE), "")</f>
        <v/>
      </c>
      <c r="F722" s="1" t="str">
        <f>IFERROR(VLOOKUP($B722,' Fridge Tracking'!$A$3:$J$999, 4, FALSE), "")</f>
        <v/>
      </c>
      <c r="G722" s="1" t="str">
        <f>IFERROR(VLOOKUP($B722,' Fridge Tracking'!$A$3:$J$999, 5, FALSE), "")</f>
        <v/>
      </c>
      <c r="H722" s="13" t="str">
        <f>IFERROR(VLOOKUP($B722,' Fridge Tracking'!$A$3:$J$999, 8, FALSE), "")</f>
        <v/>
      </c>
      <c r="I722" s="56" t="str">
        <f t="shared" si="9"/>
        <v/>
      </c>
      <c r="J722" s="59"/>
      <c r="K722" s="57" t="str">
        <f>IFERROR(VLOOKUP($J722,'Router Collection'!B720:M1717, 10, FALSE), "")</f>
        <v/>
      </c>
      <c r="L722" s="57" t="str">
        <f>IFERROR(VLOOKUP($J722,'Router Tracking'!$A$3:$H$1000, 2, FALSE), "")</f>
        <v/>
      </c>
      <c r="M722" s="57" t="str">
        <f>IFERROR(VLOOKUP($J722,'Router Tracking'!$A$3:$H$1000, 3, FALSE), "")</f>
        <v/>
      </c>
      <c r="N722" s="58" t="str">
        <f>IFERROR(VLOOKUP($J722,'Router Tracking'!$A$3:$H$1000, 6, FALSE), "")</f>
        <v/>
      </c>
      <c r="Q722" s="13"/>
    </row>
    <row r="723" spans="1:17">
      <c r="A723" s="38" t="str">
        <f t="shared" si="8"/>
        <v/>
      </c>
      <c r="C723" s="1" t="str">
        <f>IFERROR(VLOOKUP($B723,'Fridge Collection'!B721:L1718, 10, FALSE), "")</f>
        <v/>
      </c>
      <c r="D723" s="1" t="str">
        <f>IFERROR(VLOOKUP($B723,' Fridge Tracking'!$A$3:$J$999, 2, FALSE), "")</f>
        <v/>
      </c>
      <c r="E723" s="1" t="str">
        <f>IFERROR(VLOOKUP($B723,' Fridge Tracking'!$A$3:$J$999, 3, FALSE), "")</f>
        <v/>
      </c>
      <c r="F723" s="1" t="str">
        <f>IFERROR(VLOOKUP($B723,' Fridge Tracking'!$A$3:$J$999, 4, FALSE), "")</f>
        <v/>
      </c>
      <c r="G723" s="1" t="str">
        <f>IFERROR(VLOOKUP($B723,' Fridge Tracking'!$A$3:$J$999, 5, FALSE), "")</f>
        <v/>
      </c>
      <c r="H723" s="13" t="str">
        <f>IFERROR(VLOOKUP($B723,' Fridge Tracking'!$A$3:$J$999, 8, FALSE), "")</f>
        <v/>
      </c>
      <c r="I723" s="56" t="str">
        <f t="shared" si="9"/>
        <v/>
      </c>
      <c r="J723" s="59"/>
      <c r="K723" s="57" t="str">
        <f>IFERROR(VLOOKUP($J723,'Router Collection'!B721:M1718, 10, FALSE), "")</f>
        <v/>
      </c>
      <c r="L723" s="57" t="str">
        <f>IFERROR(VLOOKUP($J723,'Router Tracking'!$A$3:$H$1000, 2, FALSE), "")</f>
        <v/>
      </c>
      <c r="M723" s="57" t="str">
        <f>IFERROR(VLOOKUP($J723,'Router Tracking'!$A$3:$H$1000, 3, FALSE), "")</f>
        <v/>
      </c>
      <c r="N723" s="58" t="str">
        <f>IFERROR(VLOOKUP($J723,'Router Tracking'!$A$3:$H$1000, 6, FALSE), "")</f>
        <v/>
      </c>
      <c r="Q723" s="13"/>
    </row>
    <row r="724" spans="1:17">
      <c r="A724" s="38" t="str">
        <f t="shared" si="8"/>
        <v/>
      </c>
      <c r="C724" s="1" t="str">
        <f>IFERROR(VLOOKUP($B724,'Fridge Collection'!B722:L1719, 10, FALSE), "")</f>
        <v/>
      </c>
      <c r="D724" s="1" t="str">
        <f>IFERROR(VLOOKUP($B724,' Fridge Tracking'!$A$3:$J$999, 2, FALSE), "")</f>
        <v/>
      </c>
      <c r="E724" s="1" t="str">
        <f>IFERROR(VLOOKUP($B724,' Fridge Tracking'!$A$3:$J$999, 3, FALSE), "")</f>
        <v/>
      </c>
      <c r="F724" s="1" t="str">
        <f>IFERROR(VLOOKUP($B724,' Fridge Tracking'!$A$3:$J$999, 4, FALSE), "")</f>
        <v/>
      </c>
      <c r="G724" s="1" t="str">
        <f>IFERROR(VLOOKUP($B724,' Fridge Tracking'!$A$3:$J$999, 5, FALSE), "")</f>
        <v/>
      </c>
      <c r="H724" s="13" t="str">
        <f>IFERROR(VLOOKUP($B724,' Fridge Tracking'!$A$3:$J$999, 8, FALSE), "")</f>
        <v/>
      </c>
      <c r="I724" s="56" t="str">
        <f t="shared" si="9"/>
        <v/>
      </c>
      <c r="J724" s="59"/>
      <c r="K724" s="57" t="str">
        <f>IFERROR(VLOOKUP($J724,'Router Collection'!B722:M1719, 10, FALSE), "")</f>
        <v/>
      </c>
      <c r="L724" s="57" t="str">
        <f>IFERROR(VLOOKUP($J724,'Router Tracking'!$A$3:$H$1000, 2, FALSE), "")</f>
        <v/>
      </c>
      <c r="M724" s="57" t="str">
        <f>IFERROR(VLOOKUP($J724,'Router Tracking'!$A$3:$H$1000, 3, FALSE), "")</f>
        <v/>
      </c>
      <c r="N724" s="58" t="str">
        <f>IFERROR(VLOOKUP($J724,'Router Tracking'!$A$3:$H$1000, 6, FALSE), "")</f>
        <v/>
      </c>
      <c r="Q724" s="13"/>
    </row>
    <row r="725" spans="1:17">
      <c r="A725" s="38" t="str">
        <f t="shared" si="8"/>
        <v/>
      </c>
      <c r="C725" s="1" t="str">
        <f>IFERROR(VLOOKUP($B725,'Fridge Collection'!B723:L1720, 10, FALSE), "")</f>
        <v/>
      </c>
      <c r="D725" s="1" t="str">
        <f>IFERROR(VLOOKUP($B725,' Fridge Tracking'!$A$3:$J$999, 2, FALSE), "")</f>
        <v/>
      </c>
      <c r="E725" s="1" t="str">
        <f>IFERROR(VLOOKUP($B725,' Fridge Tracking'!$A$3:$J$999, 3, FALSE), "")</f>
        <v/>
      </c>
      <c r="F725" s="1" t="str">
        <f>IFERROR(VLOOKUP($B725,' Fridge Tracking'!$A$3:$J$999, 4, FALSE), "")</f>
        <v/>
      </c>
      <c r="G725" s="1" t="str">
        <f>IFERROR(VLOOKUP($B725,' Fridge Tracking'!$A$3:$J$999, 5, FALSE), "")</f>
        <v/>
      </c>
      <c r="H725" s="13" t="str">
        <f>IFERROR(VLOOKUP($B725,' Fridge Tracking'!$A$3:$J$999, 8, FALSE), "")</f>
        <v/>
      </c>
      <c r="I725" s="56" t="str">
        <f t="shared" si="9"/>
        <v/>
      </c>
      <c r="J725" s="59"/>
      <c r="K725" s="57" t="str">
        <f>IFERROR(VLOOKUP($J725,'Router Collection'!B723:M1720, 10, FALSE), "")</f>
        <v/>
      </c>
      <c r="L725" s="57" t="str">
        <f>IFERROR(VLOOKUP($J725,'Router Tracking'!$A$3:$H$1000, 2, FALSE), "")</f>
        <v/>
      </c>
      <c r="M725" s="57" t="str">
        <f>IFERROR(VLOOKUP($J725,'Router Tracking'!$A$3:$H$1000, 3, FALSE), "")</f>
        <v/>
      </c>
      <c r="N725" s="58" t="str">
        <f>IFERROR(VLOOKUP($J725,'Router Tracking'!$A$3:$H$1000, 6, FALSE), "")</f>
        <v/>
      </c>
      <c r="Q725" s="13"/>
    </row>
    <row r="726" spans="1:17">
      <c r="A726" s="38" t="str">
        <f t="shared" si="8"/>
        <v/>
      </c>
      <c r="C726" s="1" t="str">
        <f>IFERROR(VLOOKUP($B726,'Fridge Collection'!B724:L1721, 10, FALSE), "")</f>
        <v/>
      </c>
      <c r="D726" s="1" t="str">
        <f>IFERROR(VLOOKUP($B726,' Fridge Tracking'!$A$3:$J$999, 2, FALSE), "")</f>
        <v/>
      </c>
      <c r="E726" s="1" t="str">
        <f>IFERROR(VLOOKUP($B726,' Fridge Tracking'!$A$3:$J$999, 3, FALSE), "")</f>
        <v/>
      </c>
      <c r="F726" s="1" t="str">
        <f>IFERROR(VLOOKUP($B726,' Fridge Tracking'!$A$3:$J$999, 4, FALSE), "")</f>
        <v/>
      </c>
      <c r="G726" s="1" t="str">
        <f>IFERROR(VLOOKUP($B726,' Fridge Tracking'!$A$3:$J$999, 5, FALSE), "")</f>
        <v/>
      </c>
      <c r="H726" s="13" t="str">
        <f>IFERROR(VLOOKUP($B726,' Fridge Tracking'!$A$3:$J$999, 8, FALSE), "")</f>
        <v/>
      </c>
      <c r="I726" s="56" t="str">
        <f t="shared" si="9"/>
        <v/>
      </c>
      <c r="J726" s="59"/>
      <c r="K726" s="57" t="str">
        <f>IFERROR(VLOOKUP($J726,'Router Collection'!B724:M1721, 10, FALSE), "")</f>
        <v/>
      </c>
      <c r="L726" s="57" t="str">
        <f>IFERROR(VLOOKUP($J726,'Router Tracking'!$A$3:$H$1000, 2, FALSE), "")</f>
        <v/>
      </c>
      <c r="M726" s="57" t="str">
        <f>IFERROR(VLOOKUP($J726,'Router Tracking'!$A$3:$H$1000, 3, FALSE), "")</f>
        <v/>
      </c>
      <c r="N726" s="58" t="str">
        <f>IFERROR(VLOOKUP($J726,'Router Tracking'!$A$3:$H$1000, 6, FALSE), "")</f>
        <v/>
      </c>
      <c r="Q726" s="13"/>
    </row>
    <row r="727" spans="1:17">
      <c r="A727" s="38" t="str">
        <f t="shared" si="8"/>
        <v/>
      </c>
      <c r="C727" s="1" t="str">
        <f>IFERROR(VLOOKUP($B727,'Fridge Collection'!B725:L1722, 10, FALSE), "")</f>
        <v/>
      </c>
      <c r="D727" s="1" t="str">
        <f>IFERROR(VLOOKUP($B727,' Fridge Tracking'!$A$3:$J$999, 2, FALSE), "")</f>
        <v/>
      </c>
      <c r="E727" s="1" t="str">
        <f>IFERROR(VLOOKUP($B727,' Fridge Tracking'!$A$3:$J$999, 3, FALSE), "")</f>
        <v/>
      </c>
      <c r="F727" s="1" t="str">
        <f>IFERROR(VLOOKUP($B727,' Fridge Tracking'!$A$3:$J$999, 4, FALSE), "")</f>
        <v/>
      </c>
      <c r="G727" s="1" t="str">
        <f>IFERROR(VLOOKUP($B727,' Fridge Tracking'!$A$3:$J$999, 5, FALSE), "")</f>
        <v/>
      </c>
      <c r="H727" s="13" t="str">
        <f>IFERROR(VLOOKUP($B727,' Fridge Tracking'!$A$3:$J$999, 8, FALSE), "")</f>
        <v/>
      </c>
      <c r="I727" s="56" t="str">
        <f t="shared" si="9"/>
        <v/>
      </c>
      <c r="J727" s="59"/>
      <c r="K727" s="57" t="str">
        <f>IFERROR(VLOOKUP($J727,'Router Collection'!B725:M1722, 10, FALSE), "")</f>
        <v/>
      </c>
      <c r="L727" s="57" t="str">
        <f>IFERROR(VLOOKUP($J727,'Router Tracking'!$A$3:$H$1000, 2, FALSE), "")</f>
        <v/>
      </c>
      <c r="M727" s="57" t="str">
        <f>IFERROR(VLOOKUP($J727,'Router Tracking'!$A$3:$H$1000, 3, FALSE), "")</f>
        <v/>
      </c>
      <c r="N727" s="58" t="str">
        <f>IFERROR(VLOOKUP($J727,'Router Tracking'!$A$3:$H$1000, 6, FALSE), "")</f>
        <v/>
      </c>
      <c r="Q727" s="13"/>
    </row>
    <row r="728" spans="1:17">
      <c r="A728" s="38" t="str">
        <f t="shared" si="8"/>
        <v/>
      </c>
      <c r="C728" s="1" t="str">
        <f>IFERROR(VLOOKUP($B728,'Fridge Collection'!B726:L1723, 10, FALSE), "")</f>
        <v/>
      </c>
      <c r="D728" s="1" t="str">
        <f>IFERROR(VLOOKUP($B728,' Fridge Tracking'!$A$3:$J$999, 2, FALSE), "")</f>
        <v/>
      </c>
      <c r="E728" s="1" t="str">
        <f>IFERROR(VLOOKUP($B728,' Fridge Tracking'!$A$3:$J$999, 3, FALSE), "")</f>
        <v/>
      </c>
      <c r="F728" s="1" t="str">
        <f>IFERROR(VLOOKUP($B728,' Fridge Tracking'!$A$3:$J$999, 4, FALSE), "")</f>
        <v/>
      </c>
      <c r="G728" s="1" t="str">
        <f>IFERROR(VLOOKUP($B728,' Fridge Tracking'!$A$3:$J$999, 5, FALSE), "")</f>
        <v/>
      </c>
      <c r="H728" s="13" t="str">
        <f>IFERROR(VLOOKUP($B728,' Fridge Tracking'!$A$3:$J$999, 8, FALSE), "")</f>
        <v/>
      </c>
      <c r="I728" s="56" t="str">
        <f t="shared" si="9"/>
        <v/>
      </c>
      <c r="J728" s="59"/>
      <c r="K728" s="57" t="str">
        <f>IFERROR(VLOOKUP($J728,'Router Collection'!B726:M1723, 10, FALSE), "")</f>
        <v/>
      </c>
      <c r="L728" s="57" t="str">
        <f>IFERROR(VLOOKUP($J728,'Router Tracking'!$A$3:$H$1000, 2, FALSE), "")</f>
        <v/>
      </c>
      <c r="M728" s="57" t="str">
        <f>IFERROR(VLOOKUP($J728,'Router Tracking'!$A$3:$H$1000, 3, FALSE), "")</f>
        <v/>
      </c>
      <c r="N728" s="58" t="str">
        <f>IFERROR(VLOOKUP($J728,'Router Tracking'!$A$3:$H$1000, 6, FALSE), "")</f>
        <v/>
      </c>
      <c r="Q728" s="13"/>
    </row>
    <row r="729" spans="1:17">
      <c r="A729" s="38" t="str">
        <f t="shared" si="8"/>
        <v/>
      </c>
      <c r="C729" s="1" t="str">
        <f>IFERROR(VLOOKUP($B729,'Fridge Collection'!B727:L1724, 10, FALSE), "")</f>
        <v/>
      </c>
      <c r="D729" s="1" t="str">
        <f>IFERROR(VLOOKUP($B729,' Fridge Tracking'!$A$3:$J$999, 2, FALSE), "")</f>
        <v/>
      </c>
      <c r="E729" s="1" t="str">
        <f>IFERROR(VLOOKUP($B729,' Fridge Tracking'!$A$3:$J$999, 3, FALSE), "")</f>
        <v/>
      </c>
      <c r="F729" s="1" t="str">
        <f>IFERROR(VLOOKUP($B729,' Fridge Tracking'!$A$3:$J$999, 4, FALSE), "")</f>
        <v/>
      </c>
      <c r="G729" s="1" t="str">
        <f>IFERROR(VLOOKUP($B729,' Fridge Tracking'!$A$3:$J$999, 5, FALSE), "")</f>
        <v/>
      </c>
      <c r="H729" s="13" t="str">
        <f>IFERROR(VLOOKUP($B729,' Fridge Tracking'!$A$3:$J$999, 8, FALSE), "")</f>
        <v/>
      </c>
      <c r="I729" s="56" t="str">
        <f t="shared" si="9"/>
        <v/>
      </c>
      <c r="J729" s="59"/>
      <c r="K729" s="57" t="str">
        <f>IFERROR(VLOOKUP($J729,'Router Collection'!B727:M1724, 10, FALSE), "")</f>
        <v/>
      </c>
      <c r="L729" s="57" t="str">
        <f>IFERROR(VLOOKUP($J729,'Router Tracking'!$A$3:$H$1000, 2, FALSE), "")</f>
        <v/>
      </c>
      <c r="M729" s="57" t="str">
        <f>IFERROR(VLOOKUP($J729,'Router Tracking'!$A$3:$H$1000, 3, FALSE), "")</f>
        <v/>
      </c>
      <c r="N729" s="58" t="str">
        <f>IFERROR(VLOOKUP($J729,'Router Tracking'!$A$3:$H$1000, 6, FALSE), "")</f>
        <v/>
      </c>
      <c r="Q729" s="13"/>
    </row>
    <row r="730" spans="1:17">
      <c r="A730" s="38" t="str">
        <f t="shared" si="8"/>
        <v/>
      </c>
      <c r="C730" s="1" t="str">
        <f>IFERROR(VLOOKUP($B730,'Fridge Collection'!B728:L1725, 10, FALSE), "")</f>
        <v/>
      </c>
      <c r="D730" s="1" t="str">
        <f>IFERROR(VLOOKUP($B730,' Fridge Tracking'!$A$3:$J$999, 2, FALSE), "")</f>
        <v/>
      </c>
      <c r="E730" s="1" t="str">
        <f>IFERROR(VLOOKUP($B730,' Fridge Tracking'!$A$3:$J$999, 3, FALSE), "")</f>
        <v/>
      </c>
      <c r="F730" s="1" t="str">
        <f>IFERROR(VLOOKUP($B730,' Fridge Tracking'!$A$3:$J$999, 4, FALSE), "")</f>
        <v/>
      </c>
      <c r="G730" s="1" t="str">
        <f>IFERROR(VLOOKUP($B730,' Fridge Tracking'!$A$3:$J$999, 5, FALSE), "")</f>
        <v/>
      </c>
      <c r="H730" s="13" t="str">
        <f>IFERROR(VLOOKUP($B730,' Fridge Tracking'!$A$3:$J$999, 8, FALSE), "")</f>
        <v/>
      </c>
      <c r="I730" s="56" t="str">
        <f t="shared" si="9"/>
        <v/>
      </c>
      <c r="J730" s="59"/>
      <c r="K730" s="57" t="str">
        <f>IFERROR(VLOOKUP($J730,'Router Collection'!B728:M1725, 10, FALSE), "")</f>
        <v/>
      </c>
      <c r="L730" s="57" t="str">
        <f>IFERROR(VLOOKUP($J730,'Router Tracking'!$A$3:$H$1000, 2, FALSE), "")</f>
        <v/>
      </c>
      <c r="M730" s="57" t="str">
        <f>IFERROR(VLOOKUP($J730,'Router Tracking'!$A$3:$H$1000, 3, FALSE), "")</f>
        <v/>
      </c>
      <c r="N730" s="58" t="str">
        <f>IFERROR(VLOOKUP($J730,'Router Tracking'!$A$3:$H$1000, 6, FALSE), "")</f>
        <v/>
      </c>
      <c r="Q730" s="13"/>
    </row>
    <row r="731" spans="1:17">
      <c r="A731" s="38" t="str">
        <f t="shared" si="8"/>
        <v/>
      </c>
      <c r="C731" s="1" t="str">
        <f>IFERROR(VLOOKUP($B731,'Fridge Collection'!B729:L1726, 10, FALSE), "")</f>
        <v/>
      </c>
      <c r="D731" s="1" t="str">
        <f>IFERROR(VLOOKUP($B731,' Fridge Tracking'!$A$3:$J$999, 2, FALSE), "")</f>
        <v/>
      </c>
      <c r="E731" s="1" t="str">
        <f>IFERROR(VLOOKUP($B731,' Fridge Tracking'!$A$3:$J$999, 3, FALSE), "")</f>
        <v/>
      </c>
      <c r="F731" s="1" t="str">
        <f>IFERROR(VLOOKUP($B731,' Fridge Tracking'!$A$3:$J$999, 4, FALSE), "")</f>
        <v/>
      </c>
      <c r="G731" s="1" t="str">
        <f>IFERROR(VLOOKUP($B731,' Fridge Tracking'!$A$3:$J$999, 5, FALSE), "")</f>
        <v/>
      </c>
      <c r="H731" s="13" t="str">
        <f>IFERROR(VLOOKUP($B731,' Fridge Tracking'!$A$3:$J$999, 8, FALSE), "")</f>
        <v/>
      </c>
      <c r="I731" s="56" t="str">
        <f t="shared" si="9"/>
        <v/>
      </c>
      <c r="J731" s="59"/>
      <c r="K731" s="57" t="str">
        <f>IFERROR(VLOOKUP($J731,'Router Collection'!B729:M1726, 10, FALSE), "")</f>
        <v/>
      </c>
      <c r="L731" s="57" t="str">
        <f>IFERROR(VLOOKUP($J731,'Router Tracking'!$A$3:$H$1000, 2, FALSE), "")</f>
        <v/>
      </c>
      <c r="M731" s="57" t="str">
        <f>IFERROR(VLOOKUP($J731,'Router Tracking'!$A$3:$H$1000, 3, FALSE), "")</f>
        <v/>
      </c>
      <c r="N731" s="58" t="str">
        <f>IFERROR(VLOOKUP($J731,'Router Tracking'!$A$3:$H$1000, 6, FALSE), "")</f>
        <v/>
      </c>
      <c r="Q731" s="13"/>
    </row>
    <row r="732" spans="1:17">
      <c r="A732" s="38" t="str">
        <f t="shared" si="8"/>
        <v/>
      </c>
      <c r="C732" s="1" t="str">
        <f>IFERROR(VLOOKUP($B732,'Fridge Collection'!B730:L1727, 10, FALSE), "")</f>
        <v/>
      </c>
      <c r="D732" s="1" t="str">
        <f>IFERROR(VLOOKUP($B732,' Fridge Tracking'!$A$3:$J$999, 2, FALSE), "")</f>
        <v/>
      </c>
      <c r="E732" s="1" t="str">
        <f>IFERROR(VLOOKUP($B732,' Fridge Tracking'!$A$3:$J$999, 3, FALSE), "")</f>
        <v/>
      </c>
      <c r="F732" s="1" t="str">
        <f>IFERROR(VLOOKUP($B732,' Fridge Tracking'!$A$3:$J$999, 4, FALSE), "")</f>
        <v/>
      </c>
      <c r="G732" s="1" t="str">
        <f>IFERROR(VLOOKUP($B732,' Fridge Tracking'!$A$3:$J$999, 5, FALSE), "")</f>
        <v/>
      </c>
      <c r="H732" s="13" t="str">
        <f>IFERROR(VLOOKUP($B732,' Fridge Tracking'!$A$3:$J$999, 8, FALSE), "")</f>
        <v/>
      </c>
      <c r="I732" s="56" t="str">
        <f t="shared" si="9"/>
        <v/>
      </c>
      <c r="J732" s="59"/>
      <c r="K732" s="57" t="str">
        <f>IFERROR(VLOOKUP($J732,'Router Collection'!B730:M1727, 10, FALSE), "")</f>
        <v/>
      </c>
      <c r="L732" s="57" t="str">
        <f>IFERROR(VLOOKUP($J732,'Router Tracking'!$A$3:$H$1000, 2, FALSE), "")</f>
        <v/>
      </c>
      <c r="M732" s="57" t="str">
        <f>IFERROR(VLOOKUP($J732,'Router Tracking'!$A$3:$H$1000, 3, FALSE), "")</f>
        <v/>
      </c>
      <c r="N732" s="58" t="str">
        <f>IFERROR(VLOOKUP($J732,'Router Tracking'!$A$3:$H$1000, 6, FALSE), "")</f>
        <v/>
      </c>
      <c r="Q732" s="13"/>
    </row>
    <row r="733" spans="1:17">
      <c r="A733" s="38" t="str">
        <f t="shared" si="8"/>
        <v/>
      </c>
      <c r="C733" s="1" t="str">
        <f>IFERROR(VLOOKUP($B733,'Fridge Collection'!B731:L1728, 10, FALSE), "")</f>
        <v/>
      </c>
      <c r="D733" s="1" t="str">
        <f>IFERROR(VLOOKUP($B733,' Fridge Tracking'!$A$3:$J$999, 2, FALSE), "")</f>
        <v/>
      </c>
      <c r="E733" s="1" t="str">
        <f>IFERROR(VLOOKUP($B733,' Fridge Tracking'!$A$3:$J$999, 3, FALSE), "")</f>
        <v/>
      </c>
      <c r="F733" s="1" t="str">
        <f>IFERROR(VLOOKUP($B733,' Fridge Tracking'!$A$3:$J$999, 4, FALSE), "")</f>
        <v/>
      </c>
      <c r="G733" s="1" t="str">
        <f>IFERROR(VLOOKUP($B733,' Fridge Tracking'!$A$3:$J$999, 5, FALSE), "")</f>
        <v/>
      </c>
      <c r="H733" s="13" t="str">
        <f>IFERROR(VLOOKUP($B733,' Fridge Tracking'!$A$3:$J$999, 8, FALSE), "")</f>
        <v/>
      </c>
      <c r="I733" s="56" t="str">
        <f t="shared" si="9"/>
        <v/>
      </c>
      <c r="J733" s="59"/>
      <c r="K733" s="57" t="str">
        <f>IFERROR(VLOOKUP($J733,'Router Collection'!B731:M1728, 10, FALSE), "")</f>
        <v/>
      </c>
      <c r="L733" s="57" t="str">
        <f>IFERROR(VLOOKUP($J733,'Router Tracking'!$A$3:$H$1000, 2, FALSE), "")</f>
        <v/>
      </c>
      <c r="M733" s="57" t="str">
        <f>IFERROR(VLOOKUP($J733,'Router Tracking'!$A$3:$H$1000, 3, FALSE), "")</f>
        <v/>
      </c>
      <c r="N733" s="58" t="str">
        <f>IFERROR(VLOOKUP($J733,'Router Tracking'!$A$3:$H$1000, 6, FALSE), "")</f>
        <v/>
      </c>
      <c r="Q733" s="13"/>
    </row>
    <row r="734" spans="1:17">
      <c r="A734" s="38" t="str">
        <f t="shared" si="8"/>
        <v/>
      </c>
      <c r="C734" s="1" t="str">
        <f>IFERROR(VLOOKUP($B734,'Fridge Collection'!B732:L1729, 10, FALSE), "")</f>
        <v/>
      </c>
      <c r="D734" s="1" t="str">
        <f>IFERROR(VLOOKUP($B734,' Fridge Tracking'!$A$3:$J$999, 2, FALSE), "")</f>
        <v/>
      </c>
      <c r="E734" s="1" t="str">
        <f>IFERROR(VLOOKUP($B734,' Fridge Tracking'!$A$3:$J$999, 3, FALSE), "")</f>
        <v/>
      </c>
      <c r="F734" s="1" t="str">
        <f>IFERROR(VLOOKUP($B734,' Fridge Tracking'!$A$3:$J$999, 4, FALSE), "")</f>
        <v/>
      </c>
      <c r="G734" s="1" t="str">
        <f>IFERROR(VLOOKUP($B734,' Fridge Tracking'!$A$3:$J$999, 5, FALSE), "")</f>
        <v/>
      </c>
      <c r="H734" s="13" t="str">
        <f>IFERROR(VLOOKUP($B734,' Fridge Tracking'!$A$3:$J$999, 8, FALSE), "")</f>
        <v/>
      </c>
      <c r="I734" s="56" t="str">
        <f t="shared" si="9"/>
        <v/>
      </c>
      <c r="J734" s="59"/>
      <c r="K734" s="57" t="str">
        <f>IFERROR(VLOOKUP($J734,'Router Collection'!B732:M1729, 10, FALSE), "")</f>
        <v/>
      </c>
      <c r="L734" s="57" t="str">
        <f>IFERROR(VLOOKUP($J734,'Router Tracking'!$A$3:$H$1000, 2, FALSE), "")</f>
        <v/>
      </c>
      <c r="M734" s="57" t="str">
        <f>IFERROR(VLOOKUP($J734,'Router Tracking'!$A$3:$H$1000, 3, FALSE), "")</f>
        <v/>
      </c>
      <c r="N734" s="58" t="str">
        <f>IFERROR(VLOOKUP($J734,'Router Tracking'!$A$3:$H$1000, 6, FALSE), "")</f>
        <v/>
      </c>
      <c r="Q734" s="13"/>
    </row>
    <row r="735" spans="1:17">
      <c r="A735" s="38" t="str">
        <f t="shared" si="8"/>
        <v/>
      </c>
      <c r="C735" s="1" t="str">
        <f>IFERROR(VLOOKUP($B735,'Fridge Collection'!B733:L1730, 10, FALSE), "")</f>
        <v/>
      </c>
      <c r="D735" s="1" t="str">
        <f>IFERROR(VLOOKUP($B735,' Fridge Tracking'!$A$3:$J$999, 2, FALSE), "")</f>
        <v/>
      </c>
      <c r="E735" s="1" t="str">
        <f>IFERROR(VLOOKUP($B735,' Fridge Tracking'!$A$3:$J$999, 3, FALSE), "")</f>
        <v/>
      </c>
      <c r="F735" s="1" t="str">
        <f>IFERROR(VLOOKUP($B735,' Fridge Tracking'!$A$3:$J$999, 4, FALSE), "")</f>
        <v/>
      </c>
      <c r="G735" s="1" t="str">
        <f>IFERROR(VLOOKUP($B735,' Fridge Tracking'!$A$3:$J$999, 5, FALSE), "")</f>
        <v/>
      </c>
      <c r="H735" s="13" t="str">
        <f>IFERROR(VLOOKUP($B735,' Fridge Tracking'!$A$3:$J$999, 8, FALSE), "")</f>
        <v/>
      </c>
      <c r="I735" s="56" t="str">
        <f t="shared" si="9"/>
        <v/>
      </c>
      <c r="J735" s="59"/>
      <c r="K735" s="57" t="str">
        <f>IFERROR(VLOOKUP($J735,'Router Collection'!B733:M1730, 10, FALSE), "")</f>
        <v/>
      </c>
      <c r="L735" s="57" t="str">
        <f>IFERROR(VLOOKUP($J735,'Router Tracking'!$A$3:$H$1000, 2, FALSE), "")</f>
        <v/>
      </c>
      <c r="M735" s="57" t="str">
        <f>IFERROR(VLOOKUP($J735,'Router Tracking'!$A$3:$H$1000, 3, FALSE), "")</f>
        <v/>
      </c>
      <c r="N735" s="58" t="str">
        <f>IFERROR(VLOOKUP($J735,'Router Tracking'!$A$3:$H$1000, 6, FALSE), "")</f>
        <v/>
      </c>
      <c r="Q735" s="13"/>
    </row>
    <row r="736" spans="1:17">
      <c r="A736" s="38" t="str">
        <f t="shared" si="8"/>
        <v/>
      </c>
      <c r="C736" s="1" t="str">
        <f>IFERROR(VLOOKUP($B736,'Fridge Collection'!B734:L1731, 10, FALSE), "")</f>
        <v/>
      </c>
      <c r="D736" s="1" t="str">
        <f>IFERROR(VLOOKUP($B736,' Fridge Tracking'!$A$3:$J$999, 2, FALSE), "")</f>
        <v/>
      </c>
      <c r="E736" s="1" t="str">
        <f>IFERROR(VLOOKUP($B736,' Fridge Tracking'!$A$3:$J$999, 3, FALSE), "")</f>
        <v/>
      </c>
      <c r="F736" s="1" t="str">
        <f>IFERROR(VLOOKUP($B736,' Fridge Tracking'!$A$3:$J$999, 4, FALSE), "")</f>
        <v/>
      </c>
      <c r="G736" s="1" t="str">
        <f>IFERROR(VLOOKUP($B736,' Fridge Tracking'!$A$3:$J$999, 5, FALSE), "")</f>
        <v/>
      </c>
      <c r="H736" s="13" t="str">
        <f>IFERROR(VLOOKUP($B736,' Fridge Tracking'!$A$3:$J$999, 8, FALSE), "")</f>
        <v/>
      </c>
      <c r="I736" s="56" t="str">
        <f t="shared" si="9"/>
        <v/>
      </c>
      <c r="J736" s="59"/>
      <c r="K736" s="57" t="str">
        <f>IFERROR(VLOOKUP($J736,'Router Collection'!B734:M1731, 10, FALSE), "")</f>
        <v/>
      </c>
      <c r="L736" s="57" t="str">
        <f>IFERROR(VLOOKUP($J736,'Router Tracking'!$A$3:$H$1000, 2, FALSE), "")</f>
        <v/>
      </c>
      <c r="M736" s="57" t="str">
        <f>IFERROR(VLOOKUP($J736,'Router Tracking'!$A$3:$H$1000, 3, FALSE), "")</f>
        <v/>
      </c>
      <c r="N736" s="58" t="str">
        <f>IFERROR(VLOOKUP($J736,'Router Tracking'!$A$3:$H$1000, 6, FALSE), "")</f>
        <v/>
      </c>
      <c r="Q736" s="13"/>
    </row>
    <row r="737" spans="1:17">
      <c r="A737" s="38" t="str">
        <f t="shared" si="8"/>
        <v/>
      </c>
      <c r="C737" s="1" t="str">
        <f>IFERROR(VLOOKUP($B737,'Fridge Collection'!B735:L1732, 10, FALSE), "")</f>
        <v/>
      </c>
      <c r="D737" s="1" t="str">
        <f>IFERROR(VLOOKUP($B737,' Fridge Tracking'!$A$3:$J$999, 2, FALSE), "")</f>
        <v/>
      </c>
      <c r="E737" s="1" t="str">
        <f>IFERROR(VLOOKUP($B737,' Fridge Tracking'!$A$3:$J$999, 3, FALSE), "")</f>
        <v/>
      </c>
      <c r="F737" s="1" t="str">
        <f>IFERROR(VLOOKUP($B737,' Fridge Tracking'!$A$3:$J$999, 4, FALSE), "")</f>
        <v/>
      </c>
      <c r="G737" s="1" t="str">
        <f>IFERROR(VLOOKUP($B737,' Fridge Tracking'!$A$3:$J$999, 5, FALSE), "")</f>
        <v/>
      </c>
      <c r="H737" s="13" t="str">
        <f>IFERROR(VLOOKUP($B737,' Fridge Tracking'!$A$3:$J$999, 8, FALSE), "")</f>
        <v/>
      </c>
      <c r="I737" s="56" t="str">
        <f t="shared" si="9"/>
        <v/>
      </c>
      <c r="J737" s="59"/>
      <c r="K737" s="57" t="str">
        <f>IFERROR(VLOOKUP($J737,'Router Collection'!B735:M1732, 10, FALSE), "")</f>
        <v/>
      </c>
      <c r="L737" s="57" t="str">
        <f>IFERROR(VLOOKUP($J737,'Router Tracking'!$A$3:$H$1000, 2, FALSE), "")</f>
        <v/>
      </c>
      <c r="M737" s="57" t="str">
        <f>IFERROR(VLOOKUP($J737,'Router Tracking'!$A$3:$H$1000, 3, FALSE), "")</f>
        <v/>
      </c>
      <c r="N737" s="58" t="str">
        <f>IFERROR(VLOOKUP($J737,'Router Tracking'!$A$3:$H$1000, 6, FALSE), "")</f>
        <v/>
      </c>
      <c r="Q737" s="13"/>
    </row>
    <row r="738" spans="1:17">
      <c r="A738" s="38" t="str">
        <f t="shared" si="8"/>
        <v/>
      </c>
      <c r="C738" s="1" t="str">
        <f>IFERROR(VLOOKUP($B738,'Fridge Collection'!B736:L1733, 10, FALSE), "")</f>
        <v/>
      </c>
      <c r="D738" s="1" t="str">
        <f>IFERROR(VLOOKUP($B738,' Fridge Tracking'!$A$3:$J$999, 2, FALSE), "")</f>
        <v/>
      </c>
      <c r="E738" s="1" t="str">
        <f>IFERROR(VLOOKUP($B738,' Fridge Tracking'!$A$3:$J$999, 3, FALSE), "")</f>
        <v/>
      </c>
      <c r="F738" s="1" t="str">
        <f>IFERROR(VLOOKUP($B738,' Fridge Tracking'!$A$3:$J$999, 4, FALSE), "")</f>
        <v/>
      </c>
      <c r="G738" s="1" t="str">
        <f>IFERROR(VLOOKUP($B738,' Fridge Tracking'!$A$3:$J$999, 5, FALSE), "")</f>
        <v/>
      </c>
      <c r="H738" s="13" t="str">
        <f>IFERROR(VLOOKUP($B738,' Fridge Tracking'!$A$3:$J$999, 8, FALSE), "")</f>
        <v/>
      </c>
      <c r="I738" s="56" t="str">
        <f t="shared" si="9"/>
        <v/>
      </c>
      <c r="J738" s="59"/>
      <c r="K738" s="57" t="str">
        <f>IFERROR(VLOOKUP($J738,'Router Collection'!B736:M1733, 10, FALSE), "")</f>
        <v/>
      </c>
      <c r="L738" s="57" t="str">
        <f>IFERROR(VLOOKUP($J738,'Router Tracking'!$A$3:$H$1000, 2, FALSE), "")</f>
        <v/>
      </c>
      <c r="M738" s="57" t="str">
        <f>IFERROR(VLOOKUP($J738,'Router Tracking'!$A$3:$H$1000, 3, FALSE), "")</f>
        <v/>
      </c>
      <c r="N738" s="58" t="str">
        <f>IFERROR(VLOOKUP($J738,'Router Tracking'!$A$3:$H$1000, 6, FALSE), "")</f>
        <v/>
      </c>
      <c r="Q738" s="13"/>
    </row>
    <row r="739" spans="1:17">
      <c r="A739" s="38" t="str">
        <f t="shared" si="8"/>
        <v/>
      </c>
      <c r="C739" s="1" t="str">
        <f>IFERROR(VLOOKUP($B739,'Fridge Collection'!B737:L1734, 10, FALSE), "")</f>
        <v/>
      </c>
      <c r="D739" s="1" t="str">
        <f>IFERROR(VLOOKUP($B739,' Fridge Tracking'!$A$3:$J$999, 2, FALSE), "")</f>
        <v/>
      </c>
      <c r="E739" s="1" t="str">
        <f>IFERROR(VLOOKUP($B739,' Fridge Tracking'!$A$3:$J$999, 3, FALSE), "")</f>
        <v/>
      </c>
      <c r="F739" s="1" t="str">
        <f>IFERROR(VLOOKUP($B739,' Fridge Tracking'!$A$3:$J$999, 4, FALSE), "")</f>
        <v/>
      </c>
      <c r="G739" s="1" t="str">
        <f>IFERROR(VLOOKUP($B739,' Fridge Tracking'!$A$3:$J$999, 5, FALSE), "")</f>
        <v/>
      </c>
      <c r="H739" s="13" t="str">
        <f>IFERROR(VLOOKUP($B739,' Fridge Tracking'!$A$3:$J$999, 8, FALSE), "")</f>
        <v/>
      </c>
      <c r="I739" s="56" t="str">
        <f t="shared" si="9"/>
        <v/>
      </c>
      <c r="J739" s="59"/>
      <c r="K739" s="57" t="str">
        <f>IFERROR(VLOOKUP($J739,'Router Collection'!B737:M1734, 10, FALSE), "")</f>
        <v/>
      </c>
      <c r="L739" s="57" t="str">
        <f>IFERROR(VLOOKUP($J739,'Router Tracking'!$A$3:$H$1000, 2, FALSE), "")</f>
        <v/>
      </c>
      <c r="M739" s="57" t="str">
        <f>IFERROR(VLOOKUP($J739,'Router Tracking'!$A$3:$H$1000, 3, FALSE), "")</f>
        <v/>
      </c>
      <c r="N739" s="58" t="str">
        <f>IFERROR(VLOOKUP($J739,'Router Tracking'!$A$3:$H$1000, 6, FALSE), "")</f>
        <v/>
      </c>
      <c r="Q739" s="13"/>
    </row>
    <row r="740" spans="1:17">
      <c r="A740" s="38" t="str">
        <f t="shared" si="8"/>
        <v/>
      </c>
      <c r="C740" s="1" t="str">
        <f>IFERROR(VLOOKUP($B740,'Fridge Collection'!B738:L1735, 10, FALSE), "")</f>
        <v/>
      </c>
      <c r="D740" s="1" t="str">
        <f>IFERROR(VLOOKUP($B740,' Fridge Tracking'!$A$3:$J$999, 2, FALSE), "")</f>
        <v/>
      </c>
      <c r="E740" s="1" t="str">
        <f>IFERROR(VLOOKUP($B740,' Fridge Tracking'!$A$3:$J$999, 3, FALSE), "")</f>
        <v/>
      </c>
      <c r="F740" s="1" t="str">
        <f>IFERROR(VLOOKUP($B740,' Fridge Tracking'!$A$3:$J$999, 4, FALSE), "")</f>
        <v/>
      </c>
      <c r="G740" s="1" t="str">
        <f>IFERROR(VLOOKUP($B740,' Fridge Tracking'!$A$3:$J$999, 5, FALSE), "")</f>
        <v/>
      </c>
      <c r="H740" s="13" t="str">
        <f>IFERROR(VLOOKUP($B740,' Fridge Tracking'!$A$3:$J$999, 8, FALSE), "")</f>
        <v/>
      </c>
      <c r="I740" s="56" t="str">
        <f t="shared" si="9"/>
        <v/>
      </c>
      <c r="J740" s="59"/>
      <c r="K740" s="57" t="str">
        <f>IFERROR(VLOOKUP($J740,'Router Collection'!B738:M1735, 10, FALSE), "")</f>
        <v/>
      </c>
      <c r="L740" s="57" t="str">
        <f>IFERROR(VLOOKUP($J740,'Router Tracking'!$A$3:$H$1000, 2, FALSE), "")</f>
        <v/>
      </c>
      <c r="M740" s="57" t="str">
        <f>IFERROR(VLOOKUP($J740,'Router Tracking'!$A$3:$H$1000, 3, FALSE), "")</f>
        <v/>
      </c>
      <c r="N740" s="58" t="str">
        <f>IFERROR(VLOOKUP($J740,'Router Tracking'!$A$3:$H$1000, 6, FALSE), "")</f>
        <v/>
      </c>
      <c r="Q740" s="13"/>
    </row>
    <row r="741" spans="1:17">
      <c r="A741" s="38" t="str">
        <f t="shared" si="8"/>
        <v/>
      </c>
      <c r="C741" s="1" t="str">
        <f>IFERROR(VLOOKUP($B741,'Fridge Collection'!B739:L1736, 10, FALSE), "")</f>
        <v/>
      </c>
      <c r="D741" s="1" t="str">
        <f>IFERROR(VLOOKUP($B741,' Fridge Tracking'!$A$3:$J$999, 2, FALSE), "")</f>
        <v/>
      </c>
      <c r="E741" s="1" t="str">
        <f>IFERROR(VLOOKUP($B741,' Fridge Tracking'!$A$3:$J$999, 3, FALSE), "")</f>
        <v/>
      </c>
      <c r="F741" s="1" t="str">
        <f>IFERROR(VLOOKUP($B741,' Fridge Tracking'!$A$3:$J$999, 4, FALSE), "")</f>
        <v/>
      </c>
      <c r="G741" s="1" t="str">
        <f>IFERROR(VLOOKUP($B741,' Fridge Tracking'!$A$3:$J$999, 5, FALSE), "")</f>
        <v/>
      </c>
      <c r="H741" s="13" t="str">
        <f>IFERROR(VLOOKUP($B741,' Fridge Tracking'!$A$3:$J$999, 8, FALSE), "")</f>
        <v/>
      </c>
      <c r="I741" s="56" t="str">
        <f t="shared" si="9"/>
        <v/>
      </c>
      <c r="J741" s="59"/>
      <c r="K741" s="57" t="str">
        <f>IFERROR(VLOOKUP($J741,'Router Collection'!B739:M1736, 10, FALSE), "")</f>
        <v/>
      </c>
      <c r="L741" s="57" t="str">
        <f>IFERROR(VLOOKUP($J741,'Router Tracking'!$A$3:$H$1000, 2, FALSE), "")</f>
        <v/>
      </c>
      <c r="M741" s="57" t="str">
        <f>IFERROR(VLOOKUP($J741,'Router Tracking'!$A$3:$H$1000, 3, FALSE), "")</f>
        <v/>
      </c>
      <c r="N741" s="58" t="str">
        <f>IFERROR(VLOOKUP($J741,'Router Tracking'!$A$3:$H$1000, 6, FALSE), "")</f>
        <v/>
      </c>
      <c r="Q741" s="13"/>
    </row>
    <row r="742" spans="1:17">
      <c r="A742" s="38" t="str">
        <f t="shared" si="8"/>
        <v/>
      </c>
      <c r="C742" s="1" t="str">
        <f>IFERROR(VLOOKUP($B742,'Fridge Collection'!B740:L1737, 10, FALSE), "")</f>
        <v/>
      </c>
      <c r="D742" s="1" t="str">
        <f>IFERROR(VLOOKUP($B742,' Fridge Tracking'!$A$3:$J$999, 2, FALSE), "")</f>
        <v/>
      </c>
      <c r="E742" s="1" t="str">
        <f>IFERROR(VLOOKUP($B742,' Fridge Tracking'!$A$3:$J$999, 3, FALSE), "")</f>
        <v/>
      </c>
      <c r="F742" s="1" t="str">
        <f>IFERROR(VLOOKUP($B742,' Fridge Tracking'!$A$3:$J$999, 4, FALSE), "")</f>
        <v/>
      </c>
      <c r="G742" s="1" t="str">
        <f>IFERROR(VLOOKUP($B742,' Fridge Tracking'!$A$3:$J$999, 5, FALSE), "")</f>
        <v/>
      </c>
      <c r="H742" s="13" t="str">
        <f>IFERROR(VLOOKUP($B742,' Fridge Tracking'!$A$3:$J$999, 8, FALSE), "")</f>
        <v/>
      </c>
      <c r="I742" s="56" t="str">
        <f t="shared" si="9"/>
        <v/>
      </c>
      <c r="J742" s="59"/>
      <c r="K742" s="57" t="str">
        <f>IFERROR(VLOOKUP($J742,'Router Collection'!B740:M1737, 10, FALSE), "")</f>
        <v/>
      </c>
      <c r="L742" s="57" t="str">
        <f>IFERROR(VLOOKUP($J742,'Router Tracking'!$A$3:$H$1000, 2, FALSE), "")</f>
        <v/>
      </c>
      <c r="M742" s="57" t="str">
        <f>IFERROR(VLOOKUP($J742,'Router Tracking'!$A$3:$H$1000, 3, FALSE), "")</f>
        <v/>
      </c>
      <c r="N742" s="58" t="str">
        <f>IFERROR(VLOOKUP($J742,'Router Tracking'!$A$3:$H$1000, 6, FALSE), "")</f>
        <v/>
      </c>
      <c r="Q742" s="13"/>
    </row>
    <row r="743" spans="1:17">
      <c r="A743" s="38" t="str">
        <f t="shared" si="8"/>
        <v/>
      </c>
      <c r="C743" s="1" t="str">
        <f>IFERROR(VLOOKUP($B743,'Fridge Collection'!B741:L1738, 10, FALSE), "")</f>
        <v/>
      </c>
      <c r="D743" s="1" t="str">
        <f>IFERROR(VLOOKUP($B743,' Fridge Tracking'!$A$3:$J$999, 2, FALSE), "")</f>
        <v/>
      </c>
      <c r="E743" s="1" t="str">
        <f>IFERROR(VLOOKUP($B743,' Fridge Tracking'!$A$3:$J$999, 3, FALSE), "")</f>
        <v/>
      </c>
      <c r="F743" s="1" t="str">
        <f>IFERROR(VLOOKUP($B743,' Fridge Tracking'!$A$3:$J$999, 4, FALSE), "")</f>
        <v/>
      </c>
      <c r="G743" s="1" t="str">
        <f>IFERROR(VLOOKUP($B743,' Fridge Tracking'!$A$3:$J$999, 5, FALSE), "")</f>
        <v/>
      </c>
      <c r="H743" s="13" t="str">
        <f>IFERROR(VLOOKUP($B743,' Fridge Tracking'!$A$3:$J$999, 8, FALSE), "")</f>
        <v/>
      </c>
      <c r="I743" s="56" t="str">
        <f t="shared" si="9"/>
        <v/>
      </c>
      <c r="J743" s="59"/>
      <c r="K743" s="57" t="str">
        <f>IFERROR(VLOOKUP($J743,'Router Collection'!B741:M1738, 10, FALSE), "")</f>
        <v/>
      </c>
      <c r="L743" s="57" t="str">
        <f>IFERROR(VLOOKUP($J743,'Router Tracking'!$A$3:$H$1000, 2, FALSE), "")</f>
        <v/>
      </c>
      <c r="M743" s="57" t="str">
        <f>IFERROR(VLOOKUP($J743,'Router Tracking'!$A$3:$H$1000, 3, FALSE), "")</f>
        <v/>
      </c>
      <c r="N743" s="58" t="str">
        <f>IFERROR(VLOOKUP($J743,'Router Tracking'!$A$3:$H$1000, 6, FALSE), "")</f>
        <v/>
      </c>
      <c r="Q743" s="13"/>
    </row>
    <row r="744" spans="1:17">
      <c r="A744" s="38" t="str">
        <f t="shared" si="8"/>
        <v/>
      </c>
      <c r="C744" s="1" t="str">
        <f>IFERROR(VLOOKUP($B744,'Fridge Collection'!B742:L1739, 10, FALSE), "")</f>
        <v/>
      </c>
      <c r="D744" s="1" t="str">
        <f>IFERROR(VLOOKUP($B744,' Fridge Tracking'!$A$3:$J$999, 2, FALSE), "")</f>
        <v/>
      </c>
      <c r="E744" s="1" t="str">
        <f>IFERROR(VLOOKUP($B744,' Fridge Tracking'!$A$3:$J$999, 3, FALSE), "")</f>
        <v/>
      </c>
      <c r="F744" s="1" t="str">
        <f>IFERROR(VLOOKUP($B744,' Fridge Tracking'!$A$3:$J$999, 4, FALSE), "")</f>
        <v/>
      </c>
      <c r="G744" s="1" t="str">
        <f>IFERROR(VLOOKUP($B744,' Fridge Tracking'!$A$3:$J$999, 5, FALSE), "")</f>
        <v/>
      </c>
      <c r="H744" s="13" t="str">
        <f>IFERROR(VLOOKUP($B744,' Fridge Tracking'!$A$3:$J$999, 8, FALSE), "")</f>
        <v/>
      </c>
      <c r="I744" s="56" t="str">
        <f t="shared" si="9"/>
        <v/>
      </c>
      <c r="J744" s="59"/>
      <c r="K744" s="57" t="str">
        <f>IFERROR(VLOOKUP($J744,'Router Collection'!B742:M1739, 10, FALSE), "")</f>
        <v/>
      </c>
      <c r="L744" s="57" t="str">
        <f>IFERROR(VLOOKUP($J744,'Router Tracking'!$A$3:$H$1000, 2, FALSE), "")</f>
        <v/>
      </c>
      <c r="M744" s="57" t="str">
        <f>IFERROR(VLOOKUP($J744,'Router Tracking'!$A$3:$H$1000, 3, FALSE), "")</f>
        <v/>
      </c>
      <c r="N744" s="58" t="str">
        <f>IFERROR(VLOOKUP($J744,'Router Tracking'!$A$3:$H$1000, 6, FALSE), "")</f>
        <v/>
      </c>
      <c r="Q744" s="13"/>
    </row>
    <row r="745" spans="1:17">
      <c r="A745" s="38" t="str">
        <f t="shared" si="8"/>
        <v/>
      </c>
      <c r="C745" s="1" t="str">
        <f>IFERROR(VLOOKUP($B745,'Fridge Collection'!B743:L1740, 10, FALSE), "")</f>
        <v/>
      </c>
      <c r="D745" s="1" t="str">
        <f>IFERROR(VLOOKUP($B745,' Fridge Tracking'!$A$3:$J$999, 2, FALSE), "")</f>
        <v/>
      </c>
      <c r="E745" s="1" t="str">
        <f>IFERROR(VLOOKUP($B745,' Fridge Tracking'!$A$3:$J$999, 3, FALSE), "")</f>
        <v/>
      </c>
      <c r="F745" s="1" t="str">
        <f>IFERROR(VLOOKUP($B745,' Fridge Tracking'!$A$3:$J$999, 4, FALSE), "")</f>
        <v/>
      </c>
      <c r="G745" s="1" t="str">
        <f>IFERROR(VLOOKUP($B745,' Fridge Tracking'!$A$3:$J$999, 5, FALSE), "")</f>
        <v/>
      </c>
      <c r="H745" s="13" t="str">
        <f>IFERROR(VLOOKUP($B745,' Fridge Tracking'!$A$3:$J$999, 8, FALSE), "")</f>
        <v/>
      </c>
      <c r="I745" s="56" t="str">
        <f t="shared" si="9"/>
        <v/>
      </c>
      <c r="J745" s="59"/>
      <c r="K745" s="57" t="str">
        <f>IFERROR(VLOOKUP($J745,'Router Collection'!B743:M1740, 10, FALSE), "")</f>
        <v/>
      </c>
      <c r="L745" s="57" t="str">
        <f>IFERROR(VLOOKUP($J745,'Router Tracking'!$A$3:$H$1000, 2, FALSE), "")</f>
        <v/>
      </c>
      <c r="M745" s="57" t="str">
        <f>IFERROR(VLOOKUP($J745,'Router Tracking'!$A$3:$H$1000, 3, FALSE), "")</f>
        <v/>
      </c>
      <c r="N745" s="58" t="str">
        <f>IFERROR(VLOOKUP($J745,'Router Tracking'!$A$3:$H$1000, 6, FALSE), "")</f>
        <v/>
      </c>
      <c r="Q745" s="13"/>
    </row>
    <row r="746" spans="1:17">
      <c r="A746" s="38" t="str">
        <f t="shared" si="8"/>
        <v/>
      </c>
      <c r="C746" s="1" t="str">
        <f>IFERROR(VLOOKUP($B746,'Fridge Collection'!B744:L1741, 10, FALSE), "")</f>
        <v/>
      </c>
      <c r="D746" s="1" t="str">
        <f>IFERROR(VLOOKUP($B746,' Fridge Tracking'!$A$3:$J$999, 2, FALSE), "")</f>
        <v/>
      </c>
      <c r="E746" s="1" t="str">
        <f>IFERROR(VLOOKUP($B746,' Fridge Tracking'!$A$3:$J$999, 3, FALSE), "")</f>
        <v/>
      </c>
      <c r="F746" s="1" t="str">
        <f>IFERROR(VLOOKUP($B746,' Fridge Tracking'!$A$3:$J$999, 4, FALSE), "")</f>
        <v/>
      </c>
      <c r="G746" s="1" t="str">
        <f>IFERROR(VLOOKUP($B746,' Fridge Tracking'!$A$3:$J$999, 5, FALSE), "")</f>
        <v/>
      </c>
      <c r="H746" s="13" t="str">
        <f>IFERROR(VLOOKUP($B746,' Fridge Tracking'!$A$3:$J$999, 8, FALSE), "")</f>
        <v/>
      </c>
      <c r="I746" s="56" t="str">
        <f t="shared" si="9"/>
        <v/>
      </c>
      <c r="J746" s="59"/>
      <c r="K746" s="57" t="str">
        <f>IFERROR(VLOOKUP($J746,'Router Collection'!B744:M1741, 10, FALSE), "")</f>
        <v/>
      </c>
      <c r="L746" s="57" t="str">
        <f>IFERROR(VLOOKUP($J746,'Router Tracking'!$A$3:$H$1000, 2, FALSE), "")</f>
        <v/>
      </c>
      <c r="M746" s="57" t="str">
        <f>IFERROR(VLOOKUP($J746,'Router Tracking'!$A$3:$H$1000, 3, FALSE), "")</f>
        <v/>
      </c>
      <c r="N746" s="58" t="str">
        <f>IFERROR(VLOOKUP($J746,'Router Tracking'!$A$3:$H$1000, 6, FALSE), "")</f>
        <v/>
      </c>
      <c r="Q746" s="13"/>
    </row>
    <row r="747" spans="1:17">
      <c r="A747" s="38" t="str">
        <f t="shared" si="8"/>
        <v/>
      </c>
      <c r="C747" s="1" t="str">
        <f>IFERROR(VLOOKUP($B747,'Fridge Collection'!B745:L1742, 10, FALSE), "")</f>
        <v/>
      </c>
      <c r="D747" s="1" t="str">
        <f>IFERROR(VLOOKUP($B747,' Fridge Tracking'!$A$3:$J$999, 2, FALSE), "")</f>
        <v/>
      </c>
      <c r="E747" s="1" t="str">
        <f>IFERROR(VLOOKUP($B747,' Fridge Tracking'!$A$3:$J$999, 3, FALSE), "")</f>
        <v/>
      </c>
      <c r="F747" s="1" t="str">
        <f>IFERROR(VLOOKUP($B747,' Fridge Tracking'!$A$3:$J$999, 4, FALSE), "")</f>
        <v/>
      </c>
      <c r="G747" s="1" t="str">
        <f>IFERROR(VLOOKUP($B747,' Fridge Tracking'!$A$3:$J$999, 5, FALSE), "")</f>
        <v/>
      </c>
      <c r="H747" s="13" t="str">
        <f>IFERROR(VLOOKUP($B747,' Fridge Tracking'!$A$3:$J$999, 8, FALSE), "")</f>
        <v/>
      </c>
      <c r="I747" s="56" t="str">
        <f t="shared" si="9"/>
        <v/>
      </c>
      <c r="J747" s="59"/>
      <c r="K747" s="57" t="str">
        <f>IFERROR(VLOOKUP($J747,'Router Collection'!B745:M1742, 10, FALSE), "")</f>
        <v/>
      </c>
      <c r="L747" s="57" t="str">
        <f>IFERROR(VLOOKUP($J747,'Router Tracking'!$A$3:$H$1000, 2, FALSE), "")</f>
        <v/>
      </c>
      <c r="M747" s="57" t="str">
        <f>IFERROR(VLOOKUP($J747,'Router Tracking'!$A$3:$H$1000, 3, FALSE), "")</f>
        <v/>
      </c>
      <c r="N747" s="58" t="str">
        <f>IFERROR(VLOOKUP($J747,'Router Tracking'!$A$3:$H$1000, 6, FALSE), "")</f>
        <v/>
      </c>
      <c r="Q747" s="13"/>
    </row>
    <row r="748" spans="1:17">
      <c r="A748" s="38" t="str">
        <f t="shared" si="8"/>
        <v/>
      </c>
      <c r="C748" s="1" t="str">
        <f>IFERROR(VLOOKUP($B748,'Fridge Collection'!B746:L1743, 10, FALSE), "")</f>
        <v/>
      </c>
      <c r="D748" s="1" t="str">
        <f>IFERROR(VLOOKUP($B748,' Fridge Tracking'!$A$3:$J$999, 2, FALSE), "")</f>
        <v/>
      </c>
      <c r="E748" s="1" t="str">
        <f>IFERROR(VLOOKUP($B748,' Fridge Tracking'!$A$3:$J$999, 3, FALSE), "")</f>
        <v/>
      </c>
      <c r="F748" s="1" t="str">
        <f>IFERROR(VLOOKUP($B748,' Fridge Tracking'!$A$3:$J$999, 4, FALSE), "")</f>
        <v/>
      </c>
      <c r="G748" s="1" t="str">
        <f>IFERROR(VLOOKUP($B748,' Fridge Tracking'!$A$3:$J$999, 5, FALSE), "")</f>
        <v/>
      </c>
      <c r="H748" s="13" t="str">
        <f>IFERROR(VLOOKUP($B748,' Fridge Tracking'!$A$3:$J$999, 8, FALSE), "")</f>
        <v/>
      </c>
      <c r="I748" s="56" t="str">
        <f t="shared" si="9"/>
        <v/>
      </c>
      <c r="J748" s="59"/>
      <c r="K748" s="57" t="str">
        <f>IFERROR(VLOOKUP($J748,'Router Collection'!B746:M1743, 10, FALSE), "")</f>
        <v/>
      </c>
      <c r="L748" s="57" t="str">
        <f>IFERROR(VLOOKUP($J748,'Router Tracking'!$A$3:$H$1000, 2, FALSE), "")</f>
        <v/>
      </c>
      <c r="M748" s="57" t="str">
        <f>IFERROR(VLOOKUP($J748,'Router Tracking'!$A$3:$H$1000, 3, FALSE), "")</f>
        <v/>
      </c>
      <c r="N748" s="58" t="str">
        <f>IFERROR(VLOOKUP($J748,'Router Tracking'!$A$3:$H$1000, 6, FALSE), "")</f>
        <v/>
      </c>
      <c r="Q748" s="13"/>
    </row>
    <row r="749" spans="1:17">
      <c r="A749" s="38" t="str">
        <f t="shared" si="8"/>
        <v/>
      </c>
      <c r="C749" s="1" t="str">
        <f>IFERROR(VLOOKUP($B749,'Fridge Collection'!B747:L1744, 10, FALSE), "")</f>
        <v/>
      </c>
      <c r="D749" s="1" t="str">
        <f>IFERROR(VLOOKUP($B749,' Fridge Tracking'!$A$3:$J$999, 2, FALSE), "")</f>
        <v/>
      </c>
      <c r="E749" s="1" t="str">
        <f>IFERROR(VLOOKUP($B749,' Fridge Tracking'!$A$3:$J$999, 3, FALSE), "")</f>
        <v/>
      </c>
      <c r="F749" s="1" t="str">
        <f>IFERROR(VLOOKUP($B749,' Fridge Tracking'!$A$3:$J$999, 4, FALSE), "")</f>
        <v/>
      </c>
      <c r="G749" s="1" t="str">
        <f>IFERROR(VLOOKUP($B749,' Fridge Tracking'!$A$3:$J$999, 5, FALSE), "")</f>
        <v/>
      </c>
      <c r="H749" s="13" t="str">
        <f>IFERROR(VLOOKUP($B749,' Fridge Tracking'!$A$3:$J$999, 8, FALSE), "")</f>
        <v/>
      </c>
      <c r="I749" s="56" t="str">
        <f t="shared" si="9"/>
        <v/>
      </c>
      <c r="J749" s="59"/>
      <c r="K749" s="57" t="str">
        <f>IFERROR(VLOOKUP($J749,'Router Collection'!B747:M1744, 10, FALSE), "")</f>
        <v/>
      </c>
      <c r="L749" s="57" t="str">
        <f>IFERROR(VLOOKUP($J749,'Router Tracking'!$A$3:$H$1000, 2, FALSE), "")</f>
        <v/>
      </c>
      <c r="M749" s="57" t="str">
        <f>IFERROR(VLOOKUP($J749,'Router Tracking'!$A$3:$H$1000, 3, FALSE), "")</f>
        <v/>
      </c>
      <c r="N749" s="58" t="str">
        <f>IFERROR(VLOOKUP($J749,'Router Tracking'!$A$3:$H$1000, 6, FALSE), "")</f>
        <v/>
      </c>
      <c r="Q749" s="13"/>
    </row>
    <row r="750" spans="1:17">
      <c r="A750" s="38" t="str">
        <f t="shared" si="8"/>
        <v/>
      </c>
      <c r="C750" s="1" t="str">
        <f>IFERROR(VLOOKUP($B750,'Fridge Collection'!B748:L1745, 10, FALSE), "")</f>
        <v/>
      </c>
      <c r="D750" s="1" t="str">
        <f>IFERROR(VLOOKUP($B750,' Fridge Tracking'!$A$3:$J$999, 2, FALSE), "")</f>
        <v/>
      </c>
      <c r="E750" s="1" t="str">
        <f>IFERROR(VLOOKUP($B750,' Fridge Tracking'!$A$3:$J$999, 3, FALSE), "")</f>
        <v/>
      </c>
      <c r="F750" s="1" t="str">
        <f>IFERROR(VLOOKUP($B750,' Fridge Tracking'!$A$3:$J$999, 4, FALSE), "")</f>
        <v/>
      </c>
      <c r="G750" s="1" t="str">
        <f>IFERROR(VLOOKUP($B750,' Fridge Tracking'!$A$3:$J$999, 5, FALSE), "")</f>
        <v/>
      </c>
      <c r="H750" s="13" t="str">
        <f>IFERROR(VLOOKUP($B750,' Fridge Tracking'!$A$3:$J$999, 8, FALSE), "")</f>
        <v/>
      </c>
      <c r="I750" s="56" t="str">
        <f t="shared" si="9"/>
        <v/>
      </c>
      <c r="J750" s="59"/>
      <c r="K750" s="57" t="str">
        <f>IFERROR(VLOOKUP($J750,'Router Collection'!B748:M1745, 10, FALSE), "")</f>
        <v/>
      </c>
      <c r="L750" s="57" t="str">
        <f>IFERROR(VLOOKUP($J750,'Router Tracking'!$A$3:$H$1000, 2, FALSE), "")</f>
        <v/>
      </c>
      <c r="M750" s="57" t="str">
        <f>IFERROR(VLOOKUP($J750,'Router Tracking'!$A$3:$H$1000, 3, FALSE), "")</f>
        <v/>
      </c>
      <c r="N750" s="58" t="str">
        <f>IFERROR(VLOOKUP($J750,'Router Tracking'!$A$3:$H$1000, 6, FALSE), "")</f>
        <v/>
      </c>
      <c r="Q750" s="13"/>
    </row>
    <row r="751" spans="1:17">
      <c r="A751" s="38" t="str">
        <f t="shared" si="8"/>
        <v/>
      </c>
      <c r="C751" s="1" t="str">
        <f>IFERROR(VLOOKUP($B751,'Fridge Collection'!B749:L1746, 10, FALSE), "")</f>
        <v/>
      </c>
      <c r="D751" s="1" t="str">
        <f>IFERROR(VLOOKUP($B751,' Fridge Tracking'!$A$3:$J$999, 2, FALSE), "")</f>
        <v/>
      </c>
      <c r="E751" s="1" t="str">
        <f>IFERROR(VLOOKUP($B751,' Fridge Tracking'!$A$3:$J$999, 3, FALSE), "")</f>
        <v/>
      </c>
      <c r="F751" s="1" t="str">
        <f>IFERROR(VLOOKUP($B751,' Fridge Tracking'!$A$3:$J$999, 4, FALSE), "")</f>
        <v/>
      </c>
      <c r="G751" s="1" t="str">
        <f>IFERROR(VLOOKUP($B751,' Fridge Tracking'!$A$3:$J$999, 5, FALSE), "")</f>
        <v/>
      </c>
      <c r="H751" s="13" t="str">
        <f>IFERROR(VLOOKUP($B751,' Fridge Tracking'!$A$3:$J$999, 8, FALSE), "")</f>
        <v/>
      </c>
      <c r="I751" s="56" t="str">
        <f t="shared" si="9"/>
        <v/>
      </c>
      <c r="J751" s="59"/>
      <c r="K751" s="57" t="str">
        <f>IFERROR(VLOOKUP($J751,'Router Collection'!B749:M1746, 10, FALSE), "")</f>
        <v/>
      </c>
      <c r="L751" s="57" t="str">
        <f>IFERROR(VLOOKUP($J751,'Router Tracking'!$A$3:$H$1000, 2, FALSE), "")</f>
        <v/>
      </c>
      <c r="M751" s="57" t="str">
        <f>IFERROR(VLOOKUP($J751,'Router Tracking'!$A$3:$H$1000, 3, FALSE), "")</f>
        <v/>
      </c>
      <c r="N751" s="58" t="str">
        <f>IFERROR(VLOOKUP($J751,'Router Tracking'!$A$3:$H$1000, 6, FALSE), "")</f>
        <v/>
      </c>
      <c r="Q751" s="13"/>
    </row>
    <row r="752" spans="1:17">
      <c r="A752" s="38" t="str">
        <f t="shared" si="8"/>
        <v/>
      </c>
      <c r="C752" s="1" t="str">
        <f>IFERROR(VLOOKUP($B752,'Fridge Collection'!B750:L1747, 10, FALSE), "")</f>
        <v/>
      </c>
      <c r="D752" s="1" t="str">
        <f>IFERROR(VLOOKUP($B752,' Fridge Tracking'!$A$3:$J$999, 2, FALSE), "")</f>
        <v/>
      </c>
      <c r="E752" s="1" t="str">
        <f>IFERROR(VLOOKUP($B752,' Fridge Tracking'!$A$3:$J$999, 3, FALSE), "")</f>
        <v/>
      </c>
      <c r="F752" s="1" t="str">
        <f>IFERROR(VLOOKUP($B752,' Fridge Tracking'!$A$3:$J$999, 4, FALSE), "")</f>
        <v/>
      </c>
      <c r="G752" s="1" t="str">
        <f>IFERROR(VLOOKUP($B752,' Fridge Tracking'!$A$3:$J$999, 5, FALSE), "")</f>
        <v/>
      </c>
      <c r="H752" s="13" t="str">
        <f>IFERROR(VLOOKUP($B752,' Fridge Tracking'!$A$3:$J$999, 8, FALSE), "")</f>
        <v/>
      </c>
      <c r="I752" s="56" t="str">
        <f t="shared" si="9"/>
        <v/>
      </c>
      <c r="J752" s="59"/>
      <c r="K752" s="57" t="str">
        <f>IFERROR(VLOOKUP($J752,'Router Collection'!B750:M1747, 10, FALSE), "")</f>
        <v/>
      </c>
      <c r="L752" s="57" t="str">
        <f>IFERROR(VLOOKUP($J752,'Router Tracking'!$A$3:$H$1000, 2, FALSE), "")</f>
        <v/>
      </c>
      <c r="M752" s="57" t="str">
        <f>IFERROR(VLOOKUP($J752,'Router Tracking'!$A$3:$H$1000, 3, FALSE), "")</f>
        <v/>
      </c>
      <c r="N752" s="58" t="str">
        <f>IFERROR(VLOOKUP($J752,'Router Tracking'!$A$3:$H$1000, 6, FALSE), "")</f>
        <v/>
      </c>
      <c r="Q752" s="13"/>
    </row>
    <row r="753" spans="1:17">
      <c r="A753" s="38" t="str">
        <f t="shared" si="8"/>
        <v/>
      </c>
      <c r="C753" s="1" t="str">
        <f>IFERROR(VLOOKUP($B753,'Fridge Collection'!B751:L1748, 10, FALSE), "")</f>
        <v/>
      </c>
      <c r="D753" s="1" t="str">
        <f>IFERROR(VLOOKUP($B753,' Fridge Tracking'!$A$3:$J$999, 2, FALSE), "")</f>
        <v/>
      </c>
      <c r="E753" s="1" t="str">
        <f>IFERROR(VLOOKUP($B753,' Fridge Tracking'!$A$3:$J$999, 3, FALSE), "")</f>
        <v/>
      </c>
      <c r="F753" s="1" t="str">
        <f>IFERROR(VLOOKUP($B753,' Fridge Tracking'!$A$3:$J$999, 4, FALSE), "")</f>
        <v/>
      </c>
      <c r="G753" s="1" t="str">
        <f>IFERROR(VLOOKUP($B753,' Fridge Tracking'!$A$3:$J$999, 5, FALSE), "")</f>
        <v/>
      </c>
      <c r="H753" s="13" t="str">
        <f>IFERROR(VLOOKUP($B753,' Fridge Tracking'!$A$3:$J$999, 8, FALSE), "")</f>
        <v/>
      </c>
      <c r="I753" s="56" t="str">
        <f t="shared" si="9"/>
        <v/>
      </c>
      <c r="J753" s="59"/>
      <c r="K753" s="57" t="str">
        <f>IFERROR(VLOOKUP($J753,'Router Collection'!B751:M1748, 10, FALSE), "")</f>
        <v/>
      </c>
      <c r="L753" s="57" t="str">
        <f>IFERROR(VLOOKUP($J753,'Router Tracking'!$A$3:$H$1000, 2, FALSE), "")</f>
        <v/>
      </c>
      <c r="M753" s="57" t="str">
        <f>IFERROR(VLOOKUP($J753,'Router Tracking'!$A$3:$H$1000, 3, FALSE), "")</f>
        <v/>
      </c>
      <c r="N753" s="58" t="str">
        <f>IFERROR(VLOOKUP($J753,'Router Tracking'!$A$3:$H$1000, 6, FALSE), "")</f>
        <v/>
      </c>
      <c r="Q753" s="13"/>
    </row>
    <row r="754" spans="1:17">
      <c r="A754" s="38" t="str">
        <f t="shared" si="8"/>
        <v/>
      </c>
      <c r="C754" s="1" t="str">
        <f>IFERROR(VLOOKUP($B754,'Fridge Collection'!B752:L1749, 10, FALSE), "")</f>
        <v/>
      </c>
      <c r="D754" s="1" t="str">
        <f>IFERROR(VLOOKUP($B754,' Fridge Tracking'!$A$3:$J$999, 2, FALSE), "")</f>
        <v/>
      </c>
      <c r="E754" s="1" t="str">
        <f>IFERROR(VLOOKUP($B754,' Fridge Tracking'!$A$3:$J$999, 3, FALSE), "")</f>
        <v/>
      </c>
      <c r="F754" s="1" t="str">
        <f>IFERROR(VLOOKUP($B754,' Fridge Tracking'!$A$3:$J$999, 4, FALSE), "")</f>
        <v/>
      </c>
      <c r="G754" s="1" t="str">
        <f>IFERROR(VLOOKUP($B754,' Fridge Tracking'!$A$3:$J$999, 5, FALSE), "")</f>
        <v/>
      </c>
      <c r="H754" s="13" t="str">
        <f>IFERROR(VLOOKUP($B754,' Fridge Tracking'!$A$3:$J$999, 8, FALSE), "")</f>
        <v/>
      </c>
      <c r="I754" s="56" t="str">
        <f t="shared" si="9"/>
        <v/>
      </c>
      <c r="J754" s="59"/>
      <c r="K754" s="57" t="str">
        <f>IFERROR(VLOOKUP($J754,'Router Collection'!B752:M1749, 10, FALSE), "")</f>
        <v/>
      </c>
      <c r="L754" s="57" t="str">
        <f>IFERROR(VLOOKUP($J754,'Router Tracking'!$A$3:$H$1000, 2, FALSE), "")</f>
        <v/>
      </c>
      <c r="M754" s="57" t="str">
        <f>IFERROR(VLOOKUP($J754,'Router Tracking'!$A$3:$H$1000, 3, FALSE), "")</f>
        <v/>
      </c>
      <c r="N754" s="58" t="str">
        <f>IFERROR(VLOOKUP($J754,'Router Tracking'!$A$3:$H$1000, 6, FALSE), "")</f>
        <v/>
      </c>
      <c r="Q754" s="13"/>
    </row>
    <row r="755" spans="1:17">
      <c r="A755" s="38" t="str">
        <f t="shared" si="8"/>
        <v/>
      </c>
      <c r="C755" s="1" t="str">
        <f>IFERROR(VLOOKUP($B755,'Fridge Collection'!B753:L1750, 10, FALSE), "")</f>
        <v/>
      </c>
      <c r="D755" s="1" t="str">
        <f>IFERROR(VLOOKUP($B755,' Fridge Tracking'!$A$3:$J$999, 2, FALSE), "")</f>
        <v/>
      </c>
      <c r="E755" s="1" t="str">
        <f>IFERROR(VLOOKUP($B755,' Fridge Tracking'!$A$3:$J$999, 3, FALSE), "")</f>
        <v/>
      </c>
      <c r="F755" s="1" t="str">
        <f>IFERROR(VLOOKUP($B755,' Fridge Tracking'!$A$3:$J$999, 4, FALSE), "")</f>
        <v/>
      </c>
      <c r="G755" s="1" t="str">
        <f>IFERROR(VLOOKUP($B755,' Fridge Tracking'!$A$3:$J$999, 5, FALSE), "")</f>
        <v/>
      </c>
      <c r="H755" s="13" t="str">
        <f>IFERROR(VLOOKUP($B755,' Fridge Tracking'!$A$3:$J$999, 8, FALSE), "")</f>
        <v/>
      </c>
      <c r="I755" s="56" t="str">
        <f t="shared" si="9"/>
        <v/>
      </c>
      <c r="J755" s="59"/>
      <c r="K755" s="57" t="str">
        <f>IFERROR(VLOOKUP($J755,'Router Collection'!B753:M1750, 10, FALSE), "")</f>
        <v/>
      </c>
      <c r="L755" s="57" t="str">
        <f>IFERROR(VLOOKUP($J755,'Router Tracking'!$A$3:$H$1000, 2, FALSE), "")</f>
        <v/>
      </c>
      <c r="M755" s="57" t="str">
        <f>IFERROR(VLOOKUP($J755,'Router Tracking'!$A$3:$H$1000, 3, FALSE), "")</f>
        <v/>
      </c>
      <c r="N755" s="58" t="str">
        <f>IFERROR(VLOOKUP($J755,'Router Tracking'!$A$3:$H$1000, 6, FALSE), "")</f>
        <v/>
      </c>
      <c r="Q755" s="13"/>
    </row>
    <row r="756" spans="1:17">
      <c r="A756" s="38" t="str">
        <f t="shared" si="8"/>
        <v/>
      </c>
      <c r="C756" s="1" t="str">
        <f>IFERROR(VLOOKUP($B756,'Fridge Collection'!B754:L1751, 10, FALSE), "")</f>
        <v/>
      </c>
      <c r="D756" s="1" t="str">
        <f>IFERROR(VLOOKUP($B756,' Fridge Tracking'!$A$3:$J$999, 2, FALSE), "")</f>
        <v/>
      </c>
      <c r="E756" s="1" t="str">
        <f>IFERROR(VLOOKUP($B756,' Fridge Tracking'!$A$3:$J$999, 3, FALSE), "")</f>
        <v/>
      </c>
      <c r="F756" s="1" t="str">
        <f>IFERROR(VLOOKUP($B756,' Fridge Tracking'!$A$3:$J$999, 4, FALSE), "")</f>
        <v/>
      </c>
      <c r="G756" s="1" t="str">
        <f>IFERROR(VLOOKUP($B756,' Fridge Tracking'!$A$3:$J$999, 5, FALSE), "")</f>
        <v/>
      </c>
      <c r="H756" s="13" t="str">
        <f>IFERROR(VLOOKUP($B756,' Fridge Tracking'!$A$3:$J$999, 8, FALSE), "")</f>
        <v/>
      </c>
      <c r="I756" s="56" t="str">
        <f t="shared" si="9"/>
        <v/>
      </c>
      <c r="J756" s="59"/>
      <c r="K756" s="57" t="str">
        <f>IFERROR(VLOOKUP($J756,'Router Collection'!B754:M1751, 10, FALSE), "")</f>
        <v/>
      </c>
      <c r="L756" s="57" t="str">
        <f>IFERROR(VLOOKUP($J756,'Router Tracking'!$A$3:$H$1000, 2, FALSE), "")</f>
        <v/>
      </c>
      <c r="M756" s="57" t="str">
        <f>IFERROR(VLOOKUP($J756,'Router Tracking'!$A$3:$H$1000, 3, FALSE), "")</f>
        <v/>
      </c>
      <c r="N756" s="58" t="str">
        <f>IFERROR(VLOOKUP($J756,'Router Tracking'!$A$3:$H$1000, 6, FALSE), "")</f>
        <v/>
      </c>
      <c r="Q756" s="13"/>
    </row>
    <row r="757" spans="1:17">
      <c r="A757" s="38" t="str">
        <f t="shared" si="8"/>
        <v/>
      </c>
      <c r="C757" s="1" t="str">
        <f>IFERROR(VLOOKUP($B757,'Fridge Collection'!B755:L1752, 10, FALSE), "")</f>
        <v/>
      </c>
      <c r="D757" s="1" t="str">
        <f>IFERROR(VLOOKUP($B757,' Fridge Tracking'!$A$3:$J$999, 2, FALSE), "")</f>
        <v/>
      </c>
      <c r="E757" s="1" t="str">
        <f>IFERROR(VLOOKUP($B757,' Fridge Tracking'!$A$3:$J$999, 3, FALSE), "")</f>
        <v/>
      </c>
      <c r="F757" s="1" t="str">
        <f>IFERROR(VLOOKUP($B757,' Fridge Tracking'!$A$3:$J$999, 4, FALSE), "")</f>
        <v/>
      </c>
      <c r="G757" s="1" t="str">
        <f>IFERROR(VLOOKUP($B757,' Fridge Tracking'!$A$3:$J$999, 5, FALSE), "")</f>
        <v/>
      </c>
      <c r="H757" s="13" t="str">
        <f>IFERROR(VLOOKUP($B757,' Fridge Tracking'!$A$3:$J$999, 8, FALSE), "")</f>
        <v/>
      </c>
      <c r="I757" s="56" t="str">
        <f t="shared" si="9"/>
        <v/>
      </c>
      <c r="J757" s="59"/>
      <c r="K757" s="57" t="str">
        <f>IFERROR(VLOOKUP($J757,'Router Collection'!B755:M1752, 10, FALSE), "")</f>
        <v/>
      </c>
      <c r="L757" s="57" t="str">
        <f>IFERROR(VLOOKUP($J757,'Router Tracking'!$A$3:$H$1000, 2, FALSE), "")</f>
        <v/>
      </c>
      <c r="M757" s="57" t="str">
        <f>IFERROR(VLOOKUP($J757,'Router Tracking'!$A$3:$H$1000, 3, FALSE), "")</f>
        <v/>
      </c>
      <c r="N757" s="58" t="str">
        <f>IFERROR(VLOOKUP($J757,'Router Tracking'!$A$3:$H$1000, 6, FALSE), "")</f>
        <v/>
      </c>
      <c r="Q757" s="13"/>
    </row>
    <row r="758" spans="1:17">
      <c r="A758" s="38" t="str">
        <f t="shared" si="8"/>
        <v/>
      </c>
      <c r="C758" s="1" t="str">
        <f>IFERROR(VLOOKUP($B758,'Fridge Collection'!B756:L1753, 10, FALSE), "")</f>
        <v/>
      </c>
      <c r="D758" s="1" t="str">
        <f>IFERROR(VLOOKUP($B758,' Fridge Tracking'!$A$3:$J$999, 2, FALSE), "")</f>
        <v/>
      </c>
      <c r="E758" s="1" t="str">
        <f>IFERROR(VLOOKUP($B758,' Fridge Tracking'!$A$3:$J$999, 3, FALSE), "")</f>
        <v/>
      </c>
      <c r="F758" s="1" t="str">
        <f>IFERROR(VLOOKUP($B758,' Fridge Tracking'!$A$3:$J$999, 4, FALSE), "")</f>
        <v/>
      </c>
      <c r="G758" s="1" t="str">
        <f>IFERROR(VLOOKUP($B758,' Fridge Tracking'!$A$3:$J$999, 5, FALSE), "")</f>
        <v/>
      </c>
      <c r="H758" s="13" t="str">
        <f>IFERROR(VLOOKUP($B758,' Fridge Tracking'!$A$3:$J$999, 8, FALSE), "")</f>
        <v/>
      </c>
      <c r="I758" s="56" t="str">
        <f t="shared" si="9"/>
        <v/>
      </c>
      <c r="J758" s="59"/>
      <c r="K758" s="57" t="str">
        <f>IFERROR(VLOOKUP($J758,'Router Collection'!B756:M1753, 10, FALSE), "")</f>
        <v/>
      </c>
      <c r="L758" s="57" t="str">
        <f>IFERROR(VLOOKUP($J758,'Router Tracking'!$A$3:$H$1000, 2, FALSE), "")</f>
        <v/>
      </c>
      <c r="M758" s="57" t="str">
        <f>IFERROR(VLOOKUP($J758,'Router Tracking'!$A$3:$H$1000, 3, FALSE), "")</f>
        <v/>
      </c>
      <c r="N758" s="58" t="str">
        <f>IFERROR(VLOOKUP($J758,'Router Tracking'!$A$3:$H$1000, 6, FALSE), "")</f>
        <v/>
      </c>
      <c r="Q758" s="13"/>
    </row>
    <row r="759" spans="1:17">
      <c r="A759" s="38" t="str">
        <f t="shared" si="8"/>
        <v/>
      </c>
      <c r="C759" s="1" t="str">
        <f>IFERROR(VLOOKUP($B759,'Fridge Collection'!B757:L1754, 10, FALSE), "")</f>
        <v/>
      </c>
      <c r="D759" s="1" t="str">
        <f>IFERROR(VLOOKUP($B759,' Fridge Tracking'!$A$3:$J$999, 2, FALSE), "")</f>
        <v/>
      </c>
      <c r="E759" s="1" t="str">
        <f>IFERROR(VLOOKUP($B759,' Fridge Tracking'!$A$3:$J$999, 3, FALSE), "")</f>
        <v/>
      </c>
      <c r="F759" s="1" t="str">
        <f>IFERROR(VLOOKUP($B759,' Fridge Tracking'!$A$3:$J$999, 4, FALSE), "")</f>
        <v/>
      </c>
      <c r="G759" s="1" t="str">
        <f>IFERROR(VLOOKUP($B759,' Fridge Tracking'!$A$3:$J$999, 5, FALSE), "")</f>
        <v/>
      </c>
      <c r="H759" s="13" t="str">
        <f>IFERROR(VLOOKUP($B759,' Fridge Tracking'!$A$3:$J$999, 8, FALSE), "")</f>
        <v/>
      </c>
      <c r="I759" s="56" t="str">
        <f t="shared" si="9"/>
        <v/>
      </c>
      <c r="J759" s="59"/>
      <c r="K759" s="57" t="str">
        <f>IFERROR(VLOOKUP($J759,'Router Collection'!B757:M1754, 10, FALSE), "")</f>
        <v/>
      </c>
      <c r="L759" s="57" t="str">
        <f>IFERROR(VLOOKUP($J759,'Router Tracking'!$A$3:$H$1000, 2, FALSE), "")</f>
        <v/>
      </c>
      <c r="M759" s="57" t="str">
        <f>IFERROR(VLOOKUP($J759,'Router Tracking'!$A$3:$H$1000, 3, FALSE), "")</f>
        <v/>
      </c>
      <c r="N759" s="58" t="str">
        <f>IFERROR(VLOOKUP($J759,'Router Tracking'!$A$3:$H$1000, 6, FALSE), "")</f>
        <v/>
      </c>
      <c r="Q759" s="13"/>
    </row>
    <row r="760" spans="1:17">
      <c r="A760" s="38" t="str">
        <f t="shared" si="8"/>
        <v/>
      </c>
      <c r="C760" s="1" t="str">
        <f>IFERROR(VLOOKUP($B760,'Fridge Collection'!B758:L1755, 10, FALSE), "")</f>
        <v/>
      </c>
      <c r="D760" s="1" t="str">
        <f>IFERROR(VLOOKUP($B760,' Fridge Tracking'!$A$3:$J$999, 2, FALSE), "")</f>
        <v/>
      </c>
      <c r="E760" s="1" t="str">
        <f>IFERROR(VLOOKUP($B760,' Fridge Tracking'!$A$3:$J$999, 3, FALSE), "")</f>
        <v/>
      </c>
      <c r="F760" s="1" t="str">
        <f>IFERROR(VLOOKUP($B760,' Fridge Tracking'!$A$3:$J$999, 4, FALSE), "")</f>
        <v/>
      </c>
      <c r="G760" s="1" t="str">
        <f>IFERROR(VLOOKUP($B760,' Fridge Tracking'!$A$3:$J$999, 5, FALSE), "")</f>
        <v/>
      </c>
      <c r="H760" s="13" t="str">
        <f>IFERROR(VLOOKUP($B760,' Fridge Tracking'!$A$3:$J$999, 8, FALSE), "")</f>
        <v/>
      </c>
      <c r="I760" s="56" t="str">
        <f t="shared" si="9"/>
        <v/>
      </c>
      <c r="J760" s="59"/>
      <c r="K760" s="57" t="str">
        <f>IFERROR(VLOOKUP($J760,'Router Collection'!B758:M1755, 10, FALSE), "")</f>
        <v/>
      </c>
      <c r="L760" s="57" t="str">
        <f>IFERROR(VLOOKUP($J760,'Router Tracking'!$A$3:$H$1000, 2, FALSE), "")</f>
        <v/>
      </c>
      <c r="M760" s="57" t="str">
        <f>IFERROR(VLOOKUP($J760,'Router Tracking'!$A$3:$H$1000, 3, FALSE), "")</f>
        <v/>
      </c>
      <c r="N760" s="58" t="str">
        <f>IFERROR(VLOOKUP($J760,'Router Tracking'!$A$3:$H$1000, 6, FALSE), "")</f>
        <v/>
      </c>
      <c r="Q760" s="13"/>
    </row>
    <row r="761" spans="1:17">
      <c r="A761" s="38" t="str">
        <f t="shared" si="8"/>
        <v/>
      </c>
      <c r="C761" s="1" t="str">
        <f>IFERROR(VLOOKUP($B761,'Fridge Collection'!B759:L1756, 10, FALSE), "")</f>
        <v/>
      </c>
      <c r="D761" s="1" t="str">
        <f>IFERROR(VLOOKUP($B761,' Fridge Tracking'!$A$3:$J$999, 2, FALSE), "")</f>
        <v/>
      </c>
      <c r="E761" s="1" t="str">
        <f>IFERROR(VLOOKUP($B761,' Fridge Tracking'!$A$3:$J$999, 3, FALSE), "")</f>
        <v/>
      </c>
      <c r="F761" s="1" t="str">
        <f>IFERROR(VLOOKUP($B761,' Fridge Tracking'!$A$3:$J$999, 4, FALSE), "")</f>
        <v/>
      </c>
      <c r="G761" s="1" t="str">
        <f>IFERROR(VLOOKUP($B761,' Fridge Tracking'!$A$3:$J$999, 5, FALSE), "")</f>
        <v/>
      </c>
      <c r="H761" s="13" t="str">
        <f>IFERROR(VLOOKUP($B761,' Fridge Tracking'!$A$3:$J$999, 8, FALSE), "")</f>
        <v/>
      </c>
      <c r="I761" s="56" t="str">
        <f t="shared" si="9"/>
        <v/>
      </c>
      <c r="J761" s="59"/>
      <c r="K761" s="57" t="str">
        <f>IFERROR(VLOOKUP($J761,'Router Collection'!B759:M1756, 10, FALSE), "")</f>
        <v/>
      </c>
      <c r="L761" s="57" t="str">
        <f>IFERROR(VLOOKUP($J761,'Router Tracking'!$A$3:$H$1000, 2, FALSE), "")</f>
        <v/>
      </c>
      <c r="M761" s="57" t="str">
        <f>IFERROR(VLOOKUP($J761,'Router Tracking'!$A$3:$H$1000, 3, FALSE), "")</f>
        <v/>
      </c>
      <c r="N761" s="58" t="str">
        <f>IFERROR(VLOOKUP($J761,'Router Tracking'!$A$3:$H$1000, 6, FALSE), "")</f>
        <v/>
      </c>
      <c r="Q761" s="13"/>
    </row>
    <row r="762" spans="1:17">
      <c r="A762" s="38" t="str">
        <f t="shared" si="8"/>
        <v/>
      </c>
      <c r="C762" s="1" t="str">
        <f>IFERROR(VLOOKUP($B762,'Fridge Collection'!B760:L1757, 10, FALSE), "")</f>
        <v/>
      </c>
      <c r="D762" s="1" t="str">
        <f>IFERROR(VLOOKUP($B762,' Fridge Tracking'!$A$3:$J$999, 2, FALSE), "")</f>
        <v/>
      </c>
      <c r="E762" s="1" t="str">
        <f>IFERROR(VLOOKUP($B762,' Fridge Tracking'!$A$3:$J$999, 3, FALSE), "")</f>
        <v/>
      </c>
      <c r="F762" s="1" t="str">
        <f>IFERROR(VLOOKUP($B762,' Fridge Tracking'!$A$3:$J$999, 4, FALSE), "")</f>
        <v/>
      </c>
      <c r="G762" s="1" t="str">
        <f>IFERROR(VLOOKUP($B762,' Fridge Tracking'!$A$3:$J$999, 5, FALSE), "")</f>
        <v/>
      </c>
      <c r="H762" s="13" t="str">
        <f>IFERROR(VLOOKUP($B762,' Fridge Tracking'!$A$3:$J$999, 8, FALSE), "")</f>
        <v/>
      </c>
      <c r="I762" s="56" t="str">
        <f t="shared" si="9"/>
        <v/>
      </c>
      <c r="J762" s="59"/>
      <c r="K762" s="57" t="str">
        <f>IFERROR(VLOOKUP($J762,'Router Collection'!B760:M1757, 10, FALSE), "")</f>
        <v/>
      </c>
      <c r="L762" s="57" t="str">
        <f>IFERROR(VLOOKUP($J762,'Router Tracking'!$A$3:$H$1000, 2, FALSE), "")</f>
        <v/>
      </c>
      <c r="M762" s="57" t="str">
        <f>IFERROR(VLOOKUP($J762,'Router Tracking'!$A$3:$H$1000, 3, FALSE), "")</f>
        <v/>
      </c>
      <c r="N762" s="58" t="str">
        <f>IFERROR(VLOOKUP($J762,'Router Tracking'!$A$3:$H$1000, 6, FALSE), "")</f>
        <v/>
      </c>
      <c r="Q762" s="13"/>
    </row>
    <row r="763" spans="1:17">
      <c r="A763" s="38" t="str">
        <f t="shared" si="8"/>
        <v/>
      </c>
      <c r="C763" s="1" t="str">
        <f>IFERROR(VLOOKUP($B763,'Fridge Collection'!B761:L1758, 10, FALSE), "")</f>
        <v/>
      </c>
      <c r="D763" s="1" t="str">
        <f>IFERROR(VLOOKUP($B763,' Fridge Tracking'!$A$3:$J$999, 2, FALSE), "")</f>
        <v/>
      </c>
      <c r="E763" s="1" t="str">
        <f>IFERROR(VLOOKUP($B763,' Fridge Tracking'!$A$3:$J$999, 3, FALSE), "")</f>
        <v/>
      </c>
      <c r="F763" s="1" t="str">
        <f>IFERROR(VLOOKUP($B763,' Fridge Tracking'!$A$3:$J$999, 4, FALSE), "")</f>
        <v/>
      </c>
      <c r="G763" s="1" t="str">
        <f>IFERROR(VLOOKUP($B763,' Fridge Tracking'!$A$3:$J$999, 5, FALSE), "")</f>
        <v/>
      </c>
      <c r="H763" s="13" t="str">
        <f>IFERROR(VLOOKUP($B763,' Fridge Tracking'!$A$3:$J$999, 8, FALSE), "")</f>
        <v/>
      </c>
      <c r="I763" s="56" t="str">
        <f t="shared" si="9"/>
        <v/>
      </c>
      <c r="J763" s="59"/>
      <c r="K763" s="57" t="str">
        <f>IFERROR(VLOOKUP($J763,'Router Collection'!B761:M1758, 10, FALSE), "")</f>
        <v/>
      </c>
      <c r="L763" s="57" t="str">
        <f>IFERROR(VLOOKUP($J763,'Router Tracking'!$A$3:$H$1000, 2, FALSE), "")</f>
        <v/>
      </c>
      <c r="M763" s="57" t="str">
        <f>IFERROR(VLOOKUP($J763,'Router Tracking'!$A$3:$H$1000, 3, FALSE), "")</f>
        <v/>
      </c>
      <c r="N763" s="58" t="str">
        <f>IFERROR(VLOOKUP($J763,'Router Tracking'!$A$3:$H$1000, 6, FALSE), "")</f>
        <v/>
      </c>
      <c r="Q763" s="13"/>
    </row>
    <row r="764" spans="1:17">
      <c r="A764" s="38" t="str">
        <f t="shared" si="8"/>
        <v/>
      </c>
      <c r="C764" s="1" t="str">
        <f>IFERROR(VLOOKUP($B764,'Fridge Collection'!B762:L1759, 10, FALSE), "")</f>
        <v/>
      </c>
      <c r="D764" s="1" t="str">
        <f>IFERROR(VLOOKUP($B764,' Fridge Tracking'!$A$3:$J$999, 2, FALSE), "")</f>
        <v/>
      </c>
      <c r="E764" s="1" t="str">
        <f>IFERROR(VLOOKUP($B764,' Fridge Tracking'!$A$3:$J$999, 3, FALSE), "")</f>
        <v/>
      </c>
      <c r="F764" s="1" t="str">
        <f>IFERROR(VLOOKUP($B764,' Fridge Tracking'!$A$3:$J$999, 4, FALSE), "")</f>
        <v/>
      </c>
      <c r="G764" s="1" t="str">
        <f>IFERROR(VLOOKUP($B764,' Fridge Tracking'!$A$3:$J$999, 5, FALSE), "")</f>
        <v/>
      </c>
      <c r="H764" s="13" t="str">
        <f>IFERROR(VLOOKUP($B764,' Fridge Tracking'!$A$3:$J$999, 8, FALSE), "")</f>
        <v/>
      </c>
      <c r="I764" s="56" t="str">
        <f t="shared" si="9"/>
        <v/>
      </c>
      <c r="J764" s="59"/>
      <c r="K764" s="57" t="str">
        <f>IFERROR(VLOOKUP($J764,'Router Collection'!B762:M1759, 10, FALSE), "")</f>
        <v/>
      </c>
      <c r="L764" s="57" t="str">
        <f>IFERROR(VLOOKUP($J764,'Router Tracking'!$A$3:$H$1000, 2, FALSE), "")</f>
        <v/>
      </c>
      <c r="M764" s="57" t="str">
        <f>IFERROR(VLOOKUP($J764,'Router Tracking'!$A$3:$H$1000, 3, FALSE), "")</f>
        <v/>
      </c>
      <c r="N764" s="58" t="str">
        <f>IFERROR(VLOOKUP($J764,'Router Tracking'!$A$3:$H$1000, 6, FALSE), "")</f>
        <v/>
      </c>
      <c r="Q764" s="13"/>
    </row>
    <row r="765" spans="1:17">
      <c r="A765" s="38" t="str">
        <f t="shared" si="8"/>
        <v/>
      </c>
      <c r="C765" s="1" t="str">
        <f>IFERROR(VLOOKUP($B765,'Fridge Collection'!B763:L1760, 10, FALSE), "")</f>
        <v/>
      </c>
      <c r="D765" s="1" t="str">
        <f>IFERROR(VLOOKUP($B765,' Fridge Tracking'!$A$3:$J$999, 2, FALSE), "")</f>
        <v/>
      </c>
      <c r="E765" s="1" t="str">
        <f>IFERROR(VLOOKUP($B765,' Fridge Tracking'!$A$3:$J$999, 3, FALSE), "")</f>
        <v/>
      </c>
      <c r="F765" s="1" t="str">
        <f>IFERROR(VLOOKUP($B765,' Fridge Tracking'!$A$3:$J$999, 4, FALSE), "")</f>
        <v/>
      </c>
      <c r="G765" s="1" t="str">
        <f>IFERROR(VLOOKUP($B765,' Fridge Tracking'!$A$3:$J$999, 5, FALSE), "")</f>
        <v/>
      </c>
      <c r="H765" s="13" t="str">
        <f>IFERROR(VLOOKUP($B765,' Fridge Tracking'!$A$3:$J$999, 8, FALSE), "")</f>
        <v/>
      </c>
      <c r="I765" s="56" t="str">
        <f t="shared" si="9"/>
        <v/>
      </c>
      <c r="J765" s="59"/>
      <c r="K765" s="57" t="str">
        <f>IFERROR(VLOOKUP($J765,'Router Collection'!B763:M1760, 10, FALSE), "")</f>
        <v/>
      </c>
      <c r="L765" s="57" t="str">
        <f>IFERROR(VLOOKUP($J765,'Router Tracking'!$A$3:$H$1000, 2, FALSE), "")</f>
        <v/>
      </c>
      <c r="M765" s="57" t="str">
        <f>IFERROR(VLOOKUP($J765,'Router Tracking'!$A$3:$H$1000, 3, FALSE), "")</f>
        <v/>
      </c>
      <c r="N765" s="58" t="str">
        <f>IFERROR(VLOOKUP($J765,'Router Tracking'!$A$3:$H$1000, 6, FALSE), "")</f>
        <v/>
      </c>
      <c r="Q765" s="13"/>
    </row>
    <row r="766" spans="1:17">
      <c r="A766" s="38" t="str">
        <f t="shared" si="8"/>
        <v/>
      </c>
      <c r="C766" s="1" t="str">
        <f>IFERROR(VLOOKUP($B766,'Fridge Collection'!B764:L1761, 10, FALSE), "")</f>
        <v/>
      </c>
      <c r="D766" s="1" t="str">
        <f>IFERROR(VLOOKUP($B766,' Fridge Tracking'!$A$3:$J$999, 2, FALSE), "")</f>
        <v/>
      </c>
      <c r="E766" s="1" t="str">
        <f>IFERROR(VLOOKUP($B766,' Fridge Tracking'!$A$3:$J$999, 3, FALSE), "")</f>
        <v/>
      </c>
      <c r="F766" s="1" t="str">
        <f>IFERROR(VLOOKUP($B766,' Fridge Tracking'!$A$3:$J$999, 4, FALSE), "")</f>
        <v/>
      </c>
      <c r="G766" s="1" t="str">
        <f>IFERROR(VLOOKUP($B766,' Fridge Tracking'!$A$3:$J$999, 5, FALSE), "")</f>
        <v/>
      </c>
      <c r="H766" s="13" t="str">
        <f>IFERROR(VLOOKUP($B766,' Fridge Tracking'!$A$3:$J$999, 8, FALSE), "")</f>
        <v/>
      </c>
      <c r="I766" s="56" t="str">
        <f t="shared" si="9"/>
        <v/>
      </c>
      <c r="J766" s="59"/>
      <c r="K766" s="57" t="str">
        <f>IFERROR(VLOOKUP($J766,'Router Collection'!B764:M1761, 10, FALSE), "")</f>
        <v/>
      </c>
      <c r="L766" s="57" t="str">
        <f>IFERROR(VLOOKUP($J766,'Router Tracking'!$A$3:$H$1000, 2, FALSE), "")</f>
        <v/>
      </c>
      <c r="M766" s="57" t="str">
        <f>IFERROR(VLOOKUP($J766,'Router Tracking'!$A$3:$H$1000, 3, FALSE), "")</f>
        <v/>
      </c>
      <c r="N766" s="58" t="str">
        <f>IFERROR(VLOOKUP($J766,'Router Tracking'!$A$3:$H$1000, 6, FALSE), "")</f>
        <v/>
      </c>
      <c r="Q766" s="13"/>
    </row>
    <row r="767" spans="1:17">
      <c r="A767" s="38" t="str">
        <f t="shared" si="8"/>
        <v/>
      </c>
      <c r="C767" s="1" t="str">
        <f>IFERROR(VLOOKUP($B767,'Fridge Collection'!B765:L1762, 10, FALSE), "")</f>
        <v/>
      </c>
      <c r="D767" s="1" t="str">
        <f>IFERROR(VLOOKUP($B767,' Fridge Tracking'!$A$3:$J$999, 2, FALSE), "")</f>
        <v/>
      </c>
      <c r="E767" s="1" t="str">
        <f>IFERROR(VLOOKUP($B767,' Fridge Tracking'!$A$3:$J$999, 3, FALSE), "")</f>
        <v/>
      </c>
      <c r="F767" s="1" t="str">
        <f>IFERROR(VLOOKUP($B767,' Fridge Tracking'!$A$3:$J$999, 4, FALSE), "")</f>
        <v/>
      </c>
      <c r="G767" s="1" t="str">
        <f>IFERROR(VLOOKUP($B767,' Fridge Tracking'!$A$3:$J$999, 5, FALSE), "")</f>
        <v/>
      </c>
      <c r="H767" s="13" t="str">
        <f>IFERROR(VLOOKUP($B767,' Fridge Tracking'!$A$3:$J$999, 8, FALSE), "")</f>
        <v/>
      </c>
      <c r="I767" s="56" t="str">
        <f t="shared" si="9"/>
        <v/>
      </c>
      <c r="J767" s="59"/>
      <c r="K767" s="57" t="str">
        <f>IFERROR(VLOOKUP($J767,'Router Collection'!B765:M1762, 10, FALSE), "")</f>
        <v/>
      </c>
      <c r="L767" s="57" t="str">
        <f>IFERROR(VLOOKUP($J767,'Router Tracking'!$A$3:$H$1000, 2, FALSE), "")</f>
        <v/>
      </c>
      <c r="M767" s="57" t="str">
        <f>IFERROR(VLOOKUP($J767,'Router Tracking'!$A$3:$H$1000, 3, FALSE), "")</f>
        <v/>
      </c>
      <c r="N767" s="58" t="str">
        <f>IFERROR(VLOOKUP($J767,'Router Tracking'!$A$3:$H$1000, 6, FALSE), "")</f>
        <v/>
      </c>
      <c r="Q767" s="13"/>
    </row>
    <row r="768" spans="1:17">
      <c r="A768" s="38" t="str">
        <f t="shared" si="8"/>
        <v/>
      </c>
      <c r="C768" s="1" t="str">
        <f>IFERROR(VLOOKUP($B768,'Fridge Collection'!B766:L1763, 10, FALSE), "")</f>
        <v/>
      </c>
      <c r="D768" s="1" t="str">
        <f>IFERROR(VLOOKUP($B768,' Fridge Tracking'!$A$3:$J$999, 2, FALSE), "")</f>
        <v/>
      </c>
      <c r="E768" s="1" t="str">
        <f>IFERROR(VLOOKUP($B768,' Fridge Tracking'!$A$3:$J$999, 3, FALSE), "")</f>
        <v/>
      </c>
      <c r="F768" s="1" t="str">
        <f>IFERROR(VLOOKUP($B768,' Fridge Tracking'!$A$3:$J$999, 4, FALSE), "")</f>
        <v/>
      </c>
      <c r="G768" s="1" t="str">
        <f>IFERROR(VLOOKUP($B768,' Fridge Tracking'!$A$3:$J$999, 5, FALSE), "")</f>
        <v/>
      </c>
      <c r="H768" s="13" t="str">
        <f>IFERROR(VLOOKUP($B768,' Fridge Tracking'!$A$3:$J$999, 8, FALSE), "")</f>
        <v/>
      </c>
      <c r="I768" s="56" t="str">
        <f t="shared" si="9"/>
        <v/>
      </c>
      <c r="J768" s="59"/>
      <c r="K768" s="57" t="str">
        <f>IFERROR(VLOOKUP($J768,'Router Collection'!B766:M1763, 10, FALSE), "")</f>
        <v/>
      </c>
      <c r="L768" s="57" t="str">
        <f>IFERROR(VLOOKUP($J768,'Router Tracking'!$A$3:$H$1000, 2, FALSE), "")</f>
        <v/>
      </c>
      <c r="M768" s="57" t="str">
        <f>IFERROR(VLOOKUP($J768,'Router Tracking'!$A$3:$H$1000, 3, FALSE), "")</f>
        <v/>
      </c>
      <c r="N768" s="58" t="str">
        <f>IFERROR(VLOOKUP($J768,'Router Tracking'!$A$3:$H$1000, 6, FALSE), "")</f>
        <v/>
      </c>
      <c r="Q768" s="13"/>
    </row>
    <row r="769" spans="1:17">
      <c r="A769" s="38" t="str">
        <f t="shared" si="8"/>
        <v/>
      </c>
      <c r="C769" s="1" t="str">
        <f>IFERROR(VLOOKUP($B769,'Fridge Collection'!B767:L1764, 10, FALSE), "")</f>
        <v/>
      </c>
      <c r="D769" s="1" t="str">
        <f>IFERROR(VLOOKUP($B769,' Fridge Tracking'!$A$3:$J$999, 2, FALSE), "")</f>
        <v/>
      </c>
      <c r="E769" s="1" t="str">
        <f>IFERROR(VLOOKUP($B769,' Fridge Tracking'!$A$3:$J$999, 3, FALSE), "")</f>
        <v/>
      </c>
      <c r="F769" s="1" t="str">
        <f>IFERROR(VLOOKUP($B769,' Fridge Tracking'!$A$3:$J$999, 4, FALSE), "")</f>
        <v/>
      </c>
      <c r="G769" s="1" t="str">
        <f>IFERROR(VLOOKUP($B769,' Fridge Tracking'!$A$3:$J$999, 5, FALSE), "")</f>
        <v/>
      </c>
      <c r="H769" s="13" t="str">
        <f>IFERROR(VLOOKUP($B769,' Fridge Tracking'!$A$3:$J$999, 8, FALSE), "")</f>
        <v/>
      </c>
      <c r="I769" s="56" t="str">
        <f t="shared" si="9"/>
        <v/>
      </c>
      <c r="J769" s="59"/>
      <c r="K769" s="57" t="str">
        <f>IFERROR(VLOOKUP($J769,'Router Collection'!B767:M1764, 10, FALSE), "")</f>
        <v/>
      </c>
      <c r="L769" s="57" t="str">
        <f>IFERROR(VLOOKUP($J769,'Router Tracking'!$A$3:$H$1000, 2, FALSE), "")</f>
        <v/>
      </c>
      <c r="M769" s="57" t="str">
        <f>IFERROR(VLOOKUP($J769,'Router Tracking'!$A$3:$H$1000, 3, FALSE), "")</f>
        <v/>
      </c>
      <c r="N769" s="58" t="str">
        <f>IFERROR(VLOOKUP($J769,'Router Tracking'!$A$3:$H$1000, 6, FALSE), "")</f>
        <v/>
      </c>
      <c r="Q769" s="13"/>
    </row>
    <row r="770" spans="1:17">
      <c r="A770" s="38" t="str">
        <f t="shared" ref="A770:A1001" si="10">IF(D770&lt;&gt;"", "F" &amp; ROW() - 4, "")</f>
        <v/>
      </c>
      <c r="C770" s="1" t="str">
        <f>IFERROR(VLOOKUP($B770,'Fridge Collection'!B768:L1765, 10, FALSE), "")</f>
        <v/>
      </c>
      <c r="D770" s="1" t="str">
        <f>IFERROR(VLOOKUP($B770,' Fridge Tracking'!$A$3:$J$999, 2, FALSE), "")</f>
        <v/>
      </c>
      <c r="E770" s="1" t="str">
        <f>IFERROR(VLOOKUP($B770,' Fridge Tracking'!$A$3:$J$999, 3, FALSE), "")</f>
        <v/>
      </c>
      <c r="F770" s="1" t="str">
        <f>IFERROR(VLOOKUP($B770,' Fridge Tracking'!$A$3:$J$999, 4, FALSE), "")</f>
        <v/>
      </c>
      <c r="G770" s="1" t="str">
        <f>IFERROR(VLOOKUP($B770,' Fridge Tracking'!$A$3:$J$999, 5, FALSE), "")</f>
        <v/>
      </c>
      <c r="H770" s="13" t="str">
        <f>IFERROR(VLOOKUP($B770,' Fridge Tracking'!$A$3:$J$999, 8, FALSE), "")</f>
        <v/>
      </c>
      <c r="I770" s="56" t="str">
        <f t="shared" ref="I770:I1001" si="11">IF(L770&lt;&gt;"", "R" &amp; ROW() - 4, "")</f>
        <v/>
      </c>
      <c r="J770" s="59"/>
      <c r="K770" s="57" t="str">
        <f>IFERROR(VLOOKUP($J770,'Router Collection'!B768:M1765, 10, FALSE), "")</f>
        <v/>
      </c>
      <c r="L770" s="57" t="str">
        <f>IFERROR(VLOOKUP($J770,'Router Tracking'!$A$3:$H$1000, 2, FALSE), "")</f>
        <v/>
      </c>
      <c r="M770" s="57" t="str">
        <f>IFERROR(VLOOKUP($J770,'Router Tracking'!$A$3:$H$1000, 3, FALSE), "")</f>
        <v/>
      </c>
      <c r="N770" s="58" t="str">
        <f>IFERROR(VLOOKUP($J770,'Router Tracking'!$A$3:$H$1000, 6, FALSE), "")</f>
        <v/>
      </c>
      <c r="Q770" s="13"/>
    </row>
    <row r="771" spans="1:17">
      <c r="A771" s="38" t="str">
        <f t="shared" si="10"/>
        <v/>
      </c>
      <c r="C771" s="1" t="str">
        <f>IFERROR(VLOOKUP($B771,'Fridge Collection'!B769:L1766, 10, FALSE), "")</f>
        <v/>
      </c>
      <c r="D771" s="1" t="str">
        <f>IFERROR(VLOOKUP($B771,' Fridge Tracking'!$A$3:$J$999, 2, FALSE), "")</f>
        <v/>
      </c>
      <c r="E771" s="1" t="str">
        <f>IFERROR(VLOOKUP($B771,' Fridge Tracking'!$A$3:$J$999, 3, FALSE), "")</f>
        <v/>
      </c>
      <c r="F771" s="1" t="str">
        <f>IFERROR(VLOOKUP($B771,' Fridge Tracking'!$A$3:$J$999, 4, FALSE), "")</f>
        <v/>
      </c>
      <c r="G771" s="1" t="str">
        <f>IFERROR(VLOOKUP($B771,' Fridge Tracking'!$A$3:$J$999, 5, FALSE), "")</f>
        <v/>
      </c>
      <c r="H771" s="13" t="str">
        <f>IFERROR(VLOOKUP($B771,' Fridge Tracking'!$A$3:$J$999, 8, FALSE), "")</f>
        <v/>
      </c>
      <c r="I771" s="56" t="str">
        <f t="shared" si="11"/>
        <v/>
      </c>
      <c r="J771" s="59"/>
      <c r="K771" s="57" t="str">
        <f>IFERROR(VLOOKUP($J771,'Router Collection'!B769:M1766, 10, FALSE), "")</f>
        <v/>
      </c>
      <c r="L771" s="57" t="str">
        <f>IFERROR(VLOOKUP($J771,'Router Tracking'!$A$3:$H$1000, 2, FALSE), "")</f>
        <v/>
      </c>
      <c r="M771" s="57" t="str">
        <f>IFERROR(VLOOKUP($J771,'Router Tracking'!$A$3:$H$1000, 3, FALSE), "")</f>
        <v/>
      </c>
      <c r="N771" s="58" t="str">
        <f>IFERROR(VLOOKUP($J771,'Router Tracking'!$A$3:$H$1000, 6, FALSE), "")</f>
        <v/>
      </c>
      <c r="Q771" s="13"/>
    </row>
    <row r="772" spans="1:17">
      <c r="A772" s="38" t="str">
        <f t="shared" si="10"/>
        <v/>
      </c>
      <c r="C772" s="1" t="str">
        <f>IFERROR(VLOOKUP($B772,'Fridge Collection'!B770:L1767, 10, FALSE), "")</f>
        <v/>
      </c>
      <c r="D772" s="1" t="str">
        <f>IFERROR(VLOOKUP($B772,' Fridge Tracking'!$A$3:$J$999, 2, FALSE), "")</f>
        <v/>
      </c>
      <c r="E772" s="1" t="str">
        <f>IFERROR(VLOOKUP($B772,' Fridge Tracking'!$A$3:$J$999, 3, FALSE), "")</f>
        <v/>
      </c>
      <c r="F772" s="1" t="str">
        <f>IFERROR(VLOOKUP($B772,' Fridge Tracking'!$A$3:$J$999, 4, FALSE), "")</f>
        <v/>
      </c>
      <c r="G772" s="1" t="str">
        <f>IFERROR(VLOOKUP($B772,' Fridge Tracking'!$A$3:$J$999, 5, FALSE), "")</f>
        <v/>
      </c>
      <c r="H772" s="13" t="str">
        <f>IFERROR(VLOOKUP($B772,' Fridge Tracking'!$A$3:$J$999, 8, FALSE), "")</f>
        <v/>
      </c>
      <c r="I772" s="56" t="str">
        <f t="shared" si="11"/>
        <v/>
      </c>
      <c r="J772" s="59"/>
      <c r="K772" s="57" t="str">
        <f>IFERROR(VLOOKUP($J772,'Router Collection'!B770:M1767, 10, FALSE), "")</f>
        <v/>
      </c>
      <c r="L772" s="57" t="str">
        <f>IFERROR(VLOOKUP($J772,'Router Tracking'!$A$3:$H$1000, 2, FALSE), "")</f>
        <v/>
      </c>
      <c r="M772" s="57" t="str">
        <f>IFERROR(VLOOKUP($J772,'Router Tracking'!$A$3:$H$1000, 3, FALSE), "")</f>
        <v/>
      </c>
      <c r="N772" s="58" t="str">
        <f>IFERROR(VLOOKUP($J772,'Router Tracking'!$A$3:$H$1000, 6, FALSE), "")</f>
        <v/>
      </c>
      <c r="Q772" s="13"/>
    </row>
    <row r="773" spans="1:17">
      <c r="A773" s="38" t="str">
        <f t="shared" si="10"/>
        <v/>
      </c>
      <c r="C773" s="1" t="str">
        <f>IFERROR(VLOOKUP($B773,'Fridge Collection'!B771:L1768, 10, FALSE), "")</f>
        <v/>
      </c>
      <c r="D773" s="1" t="str">
        <f>IFERROR(VLOOKUP($B773,' Fridge Tracking'!$A$3:$J$999, 2, FALSE), "")</f>
        <v/>
      </c>
      <c r="E773" s="1" t="str">
        <f>IFERROR(VLOOKUP($B773,' Fridge Tracking'!$A$3:$J$999, 3, FALSE), "")</f>
        <v/>
      </c>
      <c r="F773" s="1" t="str">
        <f>IFERROR(VLOOKUP($B773,' Fridge Tracking'!$A$3:$J$999, 4, FALSE), "")</f>
        <v/>
      </c>
      <c r="G773" s="1" t="str">
        <f>IFERROR(VLOOKUP($B773,' Fridge Tracking'!$A$3:$J$999, 5, FALSE), "")</f>
        <v/>
      </c>
      <c r="H773" s="13" t="str">
        <f>IFERROR(VLOOKUP($B773,' Fridge Tracking'!$A$3:$J$999, 8, FALSE), "")</f>
        <v/>
      </c>
      <c r="I773" s="56" t="str">
        <f t="shared" si="11"/>
        <v/>
      </c>
      <c r="J773" s="59"/>
      <c r="K773" s="57" t="str">
        <f>IFERROR(VLOOKUP($J773,'Router Collection'!B771:M1768, 10, FALSE), "")</f>
        <v/>
      </c>
      <c r="L773" s="57" t="str">
        <f>IFERROR(VLOOKUP($J773,'Router Tracking'!$A$3:$H$1000, 2, FALSE), "")</f>
        <v/>
      </c>
      <c r="M773" s="57" t="str">
        <f>IFERROR(VLOOKUP($J773,'Router Tracking'!$A$3:$H$1000, 3, FALSE), "")</f>
        <v/>
      </c>
      <c r="N773" s="58" t="str">
        <f>IFERROR(VLOOKUP($J773,'Router Tracking'!$A$3:$H$1000, 6, FALSE), "")</f>
        <v/>
      </c>
      <c r="Q773" s="13"/>
    </row>
    <row r="774" spans="1:17">
      <c r="A774" s="38" t="str">
        <f t="shared" si="10"/>
        <v/>
      </c>
      <c r="C774" s="1" t="str">
        <f>IFERROR(VLOOKUP($B774,'Fridge Collection'!B772:L1769, 10, FALSE), "")</f>
        <v/>
      </c>
      <c r="D774" s="1" t="str">
        <f>IFERROR(VLOOKUP($B774,' Fridge Tracking'!$A$3:$J$999, 2, FALSE), "")</f>
        <v/>
      </c>
      <c r="E774" s="1" t="str">
        <f>IFERROR(VLOOKUP($B774,' Fridge Tracking'!$A$3:$J$999, 3, FALSE), "")</f>
        <v/>
      </c>
      <c r="F774" s="1" t="str">
        <f>IFERROR(VLOOKUP($B774,' Fridge Tracking'!$A$3:$J$999, 4, FALSE), "")</f>
        <v/>
      </c>
      <c r="G774" s="1" t="str">
        <f>IFERROR(VLOOKUP($B774,' Fridge Tracking'!$A$3:$J$999, 5, FALSE), "")</f>
        <v/>
      </c>
      <c r="H774" s="13" t="str">
        <f>IFERROR(VLOOKUP($B774,' Fridge Tracking'!$A$3:$J$999, 8, FALSE), "")</f>
        <v/>
      </c>
      <c r="I774" s="56" t="str">
        <f t="shared" si="11"/>
        <v/>
      </c>
      <c r="J774" s="59"/>
      <c r="K774" s="57" t="str">
        <f>IFERROR(VLOOKUP($J774,'Router Collection'!B772:M1769, 10, FALSE), "")</f>
        <v/>
      </c>
      <c r="L774" s="57" t="str">
        <f>IFERROR(VLOOKUP($J774,'Router Tracking'!$A$3:$H$1000, 2, FALSE), "")</f>
        <v/>
      </c>
      <c r="M774" s="57" t="str">
        <f>IFERROR(VLOOKUP($J774,'Router Tracking'!$A$3:$H$1000, 3, FALSE), "")</f>
        <v/>
      </c>
      <c r="N774" s="58" t="str">
        <f>IFERROR(VLOOKUP($J774,'Router Tracking'!$A$3:$H$1000, 6, FALSE), "")</f>
        <v/>
      </c>
      <c r="Q774" s="13"/>
    </row>
    <row r="775" spans="1:17">
      <c r="A775" s="38" t="str">
        <f t="shared" si="10"/>
        <v/>
      </c>
      <c r="C775" s="1" t="str">
        <f>IFERROR(VLOOKUP($B775,'Fridge Collection'!B773:L1770, 10, FALSE), "")</f>
        <v/>
      </c>
      <c r="D775" s="1" t="str">
        <f>IFERROR(VLOOKUP($B775,' Fridge Tracking'!$A$3:$J$999, 2, FALSE), "")</f>
        <v/>
      </c>
      <c r="E775" s="1" t="str">
        <f>IFERROR(VLOOKUP($B775,' Fridge Tracking'!$A$3:$J$999, 3, FALSE), "")</f>
        <v/>
      </c>
      <c r="F775" s="1" t="str">
        <f>IFERROR(VLOOKUP($B775,' Fridge Tracking'!$A$3:$J$999, 4, FALSE), "")</f>
        <v/>
      </c>
      <c r="G775" s="1" t="str">
        <f>IFERROR(VLOOKUP($B775,' Fridge Tracking'!$A$3:$J$999, 5, FALSE), "")</f>
        <v/>
      </c>
      <c r="H775" s="13" t="str">
        <f>IFERROR(VLOOKUP($B775,' Fridge Tracking'!$A$3:$J$999, 8, FALSE), "")</f>
        <v/>
      </c>
      <c r="I775" s="56" t="str">
        <f t="shared" si="11"/>
        <v/>
      </c>
      <c r="J775" s="59"/>
      <c r="K775" s="57" t="str">
        <f>IFERROR(VLOOKUP($J775,'Router Collection'!B773:M1770, 10, FALSE), "")</f>
        <v/>
      </c>
      <c r="L775" s="57" t="str">
        <f>IFERROR(VLOOKUP($J775,'Router Tracking'!$A$3:$H$1000, 2, FALSE), "")</f>
        <v/>
      </c>
      <c r="M775" s="57" t="str">
        <f>IFERROR(VLOOKUP($J775,'Router Tracking'!$A$3:$H$1000, 3, FALSE), "")</f>
        <v/>
      </c>
      <c r="N775" s="58" t="str">
        <f>IFERROR(VLOOKUP($J775,'Router Tracking'!$A$3:$H$1000, 6, FALSE), "")</f>
        <v/>
      </c>
      <c r="Q775" s="13"/>
    </row>
    <row r="776" spans="1:17">
      <c r="A776" s="38" t="str">
        <f t="shared" si="10"/>
        <v/>
      </c>
      <c r="C776" s="1" t="str">
        <f>IFERROR(VLOOKUP($B776,'Fridge Collection'!B774:L1771, 10, FALSE), "")</f>
        <v/>
      </c>
      <c r="D776" s="1" t="str">
        <f>IFERROR(VLOOKUP($B776,' Fridge Tracking'!$A$3:$J$999, 2, FALSE), "")</f>
        <v/>
      </c>
      <c r="E776" s="1" t="str">
        <f>IFERROR(VLOOKUP($B776,' Fridge Tracking'!$A$3:$J$999, 3, FALSE), "")</f>
        <v/>
      </c>
      <c r="F776" s="1" t="str">
        <f>IFERROR(VLOOKUP($B776,' Fridge Tracking'!$A$3:$J$999, 4, FALSE), "")</f>
        <v/>
      </c>
      <c r="G776" s="1" t="str">
        <f>IFERROR(VLOOKUP($B776,' Fridge Tracking'!$A$3:$J$999, 5, FALSE), "")</f>
        <v/>
      </c>
      <c r="H776" s="13" t="str">
        <f>IFERROR(VLOOKUP($B776,' Fridge Tracking'!$A$3:$J$999, 8, FALSE), "")</f>
        <v/>
      </c>
      <c r="I776" s="56" t="str">
        <f t="shared" si="11"/>
        <v/>
      </c>
      <c r="J776" s="59"/>
      <c r="K776" s="57" t="str">
        <f>IFERROR(VLOOKUP($J776,'Router Collection'!B774:M1771, 10, FALSE), "")</f>
        <v/>
      </c>
      <c r="L776" s="57" t="str">
        <f>IFERROR(VLOOKUP($J776,'Router Tracking'!$A$3:$H$1000, 2, FALSE), "")</f>
        <v/>
      </c>
      <c r="M776" s="57" t="str">
        <f>IFERROR(VLOOKUP($J776,'Router Tracking'!$A$3:$H$1000, 3, FALSE), "")</f>
        <v/>
      </c>
      <c r="N776" s="58" t="str">
        <f>IFERROR(VLOOKUP($J776,'Router Tracking'!$A$3:$H$1000, 6, FALSE), "")</f>
        <v/>
      </c>
      <c r="Q776" s="13"/>
    </row>
    <row r="777" spans="1:17">
      <c r="A777" s="38" t="str">
        <f t="shared" si="10"/>
        <v/>
      </c>
      <c r="C777" s="1" t="str">
        <f>IFERROR(VLOOKUP($B777,'Fridge Collection'!B775:L1772, 10, FALSE), "")</f>
        <v/>
      </c>
      <c r="D777" s="1" t="str">
        <f>IFERROR(VLOOKUP($B777,' Fridge Tracking'!$A$3:$J$999, 2, FALSE), "")</f>
        <v/>
      </c>
      <c r="E777" s="1" t="str">
        <f>IFERROR(VLOOKUP($B777,' Fridge Tracking'!$A$3:$J$999, 3, FALSE), "")</f>
        <v/>
      </c>
      <c r="F777" s="1" t="str">
        <f>IFERROR(VLOOKUP($B777,' Fridge Tracking'!$A$3:$J$999, 4, FALSE), "")</f>
        <v/>
      </c>
      <c r="G777" s="1" t="str">
        <f>IFERROR(VLOOKUP($B777,' Fridge Tracking'!$A$3:$J$999, 5, FALSE), "")</f>
        <v/>
      </c>
      <c r="H777" s="13" t="str">
        <f>IFERROR(VLOOKUP($B777,' Fridge Tracking'!$A$3:$J$999, 8, FALSE), "")</f>
        <v/>
      </c>
      <c r="I777" s="56" t="str">
        <f t="shared" si="11"/>
        <v/>
      </c>
      <c r="J777" s="59"/>
      <c r="K777" s="57" t="str">
        <f>IFERROR(VLOOKUP($J777,'Router Collection'!B775:M1772, 10, FALSE), "")</f>
        <v/>
      </c>
      <c r="L777" s="57" t="str">
        <f>IFERROR(VLOOKUP($J777,'Router Tracking'!$A$3:$H$1000, 2, FALSE), "")</f>
        <v/>
      </c>
      <c r="M777" s="57" t="str">
        <f>IFERROR(VLOOKUP($J777,'Router Tracking'!$A$3:$H$1000, 3, FALSE), "")</f>
        <v/>
      </c>
      <c r="N777" s="58" t="str">
        <f>IFERROR(VLOOKUP($J777,'Router Tracking'!$A$3:$H$1000, 6, FALSE), "")</f>
        <v/>
      </c>
      <c r="Q777" s="13"/>
    </row>
    <row r="778" spans="1:17">
      <c r="A778" s="38" t="str">
        <f t="shared" si="10"/>
        <v/>
      </c>
      <c r="C778" s="1" t="str">
        <f>IFERROR(VLOOKUP($B778,'Fridge Collection'!B776:L1773, 10, FALSE), "")</f>
        <v/>
      </c>
      <c r="D778" s="1" t="str">
        <f>IFERROR(VLOOKUP($B778,' Fridge Tracking'!$A$3:$J$999, 2, FALSE), "")</f>
        <v/>
      </c>
      <c r="E778" s="1" t="str">
        <f>IFERROR(VLOOKUP($B778,' Fridge Tracking'!$A$3:$J$999, 3, FALSE), "")</f>
        <v/>
      </c>
      <c r="F778" s="1" t="str">
        <f>IFERROR(VLOOKUP($B778,' Fridge Tracking'!$A$3:$J$999, 4, FALSE), "")</f>
        <v/>
      </c>
      <c r="G778" s="1" t="str">
        <f>IFERROR(VLOOKUP($B778,' Fridge Tracking'!$A$3:$J$999, 5, FALSE), "")</f>
        <v/>
      </c>
      <c r="H778" s="13" t="str">
        <f>IFERROR(VLOOKUP($B778,' Fridge Tracking'!$A$3:$J$999, 8, FALSE), "")</f>
        <v/>
      </c>
      <c r="I778" s="56" t="str">
        <f t="shared" si="11"/>
        <v/>
      </c>
      <c r="J778" s="59"/>
      <c r="K778" s="57" t="str">
        <f>IFERROR(VLOOKUP($J778,'Router Collection'!B776:M1773, 10, FALSE), "")</f>
        <v/>
      </c>
      <c r="L778" s="57" t="str">
        <f>IFERROR(VLOOKUP($J778,'Router Tracking'!$A$3:$H$1000, 2, FALSE), "")</f>
        <v/>
      </c>
      <c r="M778" s="57" t="str">
        <f>IFERROR(VLOOKUP($J778,'Router Tracking'!$A$3:$H$1000, 3, FALSE), "")</f>
        <v/>
      </c>
      <c r="N778" s="58" t="str">
        <f>IFERROR(VLOOKUP($J778,'Router Tracking'!$A$3:$H$1000, 6, FALSE), "")</f>
        <v/>
      </c>
      <c r="Q778" s="13"/>
    </row>
    <row r="779" spans="1:17">
      <c r="A779" s="38" t="str">
        <f t="shared" si="10"/>
        <v/>
      </c>
      <c r="C779" s="1" t="str">
        <f>IFERROR(VLOOKUP($B779,'Fridge Collection'!B777:L1774, 10, FALSE), "")</f>
        <v/>
      </c>
      <c r="D779" s="1" t="str">
        <f>IFERROR(VLOOKUP($B779,' Fridge Tracking'!$A$3:$J$999, 2, FALSE), "")</f>
        <v/>
      </c>
      <c r="E779" s="1" t="str">
        <f>IFERROR(VLOOKUP($B779,' Fridge Tracking'!$A$3:$J$999, 3, FALSE), "")</f>
        <v/>
      </c>
      <c r="F779" s="1" t="str">
        <f>IFERROR(VLOOKUP($B779,' Fridge Tracking'!$A$3:$J$999, 4, FALSE), "")</f>
        <v/>
      </c>
      <c r="G779" s="1" t="str">
        <f>IFERROR(VLOOKUP($B779,' Fridge Tracking'!$A$3:$J$999, 5, FALSE), "")</f>
        <v/>
      </c>
      <c r="H779" s="13" t="str">
        <f>IFERROR(VLOOKUP($B779,' Fridge Tracking'!$A$3:$J$999, 8, FALSE), "")</f>
        <v/>
      </c>
      <c r="I779" s="56" t="str">
        <f t="shared" si="11"/>
        <v/>
      </c>
      <c r="J779" s="59"/>
      <c r="K779" s="57" t="str">
        <f>IFERROR(VLOOKUP($J779,'Router Collection'!B777:M1774, 10, FALSE), "")</f>
        <v/>
      </c>
      <c r="L779" s="57" t="str">
        <f>IFERROR(VLOOKUP($J779,'Router Tracking'!$A$3:$H$1000, 2, FALSE), "")</f>
        <v/>
      </c>
      <c r="M779" s="57" t="str">
        <f>IFERROR(VLOOKUP($J779,'Router Tracking'!$A$3:$H$1000, 3, FALSE), "")</f>
        <v/>
      </c>
      <c r="N779" s="58" t="str">
        <f>IFERROR(VLOOKUP($J779,'Router Tracking'!$A$3:$H$1000, 6, FALSE), "")</f>
        <v/>
      </c>
      <c r="Q779" s="13"/>
    </row>
    <row r="780" spans="1:17">
      <c r="A780" s="38" t="str">
        <f t="shared" si="10"/>
        <v/>
      </c>
      <c r="C780" s="1" t="str">
        <f>IFERROR(VLOOKUP($B780,'Fridge Collection'!B778:L1775, 10, FALSE), "")</f>
        <v/>
      </c>
      <c r="D780" s="1" t="str">
        <f>IFERROR(VLOOKUP($B780,' Fridge Tracking'!$A$3:$J$999, 2, FALSE), "")</f>
        <v/>
      </c>
      <c r="E780" s="1" t="str">
        <f>IFERROR(VLOOKUP($B780,' Fridge Tracking'!$A$3:$J$999, 3, FALSE), "")</f>
        <v/>
      </c>
      <c r="F780" s="1" t="str">
        <f>IFERROR(VLOOKUP($B780,' Fridge Tracking'!$A$3:$J$999, 4, FALSE), "")</f>
        <v/>
      </c>
      <c r="G780" s="1" t="str">
        <f>IFERROR(VLOOKUP($B780,' Fridge Tracking'!$A$3:$J$999, 5, FALSE), "")</f>
        <v/>
      </c>
      <c r="H780" s="13" t="str">
        <f>IFERROR(VLOOKUP($B780,' Fridge Tracking'!$A$3:$J$999, 8, FALSE), "")</f>
        <v/>
      </c>
      <c r="I780" s="56" t="str">
        <f t="shared" si="11"/>
        <v/>
      </c>
      <c r="J780" s="59"/>
      <c r="K780" s="57" t="str">
        <f>IFERROR(VLOOKUP($J780,'Router Collection'!B778:M1775, 10, FALSE), "")</f>
        <v/>
      </c>
      <c r="L780" s="57" t="str">
        <f>IFERROR(VLOOKUP($J780,'Router Tracking'!$A$3:$H$1000, 2, FALSE), "")</f>
        <v/>
      </c>
      <c r="M780" s="57" t="str">
        <f>IFERROR(VLOOKUP($J780,'Router Tracking'!$A$3:$H$1000, 3, FALSE), "")</f>
        <v/>
      </c>
      <c r="N780" s="58" t="str">
        <f>IFERROR(VLOOKUP($J780,'Router Tracking'!$A$3:$H$1000, 6, FALSE), "")</f>
        <v/>
      </c>
      <c r="Q780" s="13"/>
    </row>
    <row r="781" spans="1:17">
      <c r="A781" s="38" t="str">
        <f t="shared" si="10"/>
        <v/>
      </c>
      <c r="C781" s="1" t="str">
        <f>IFERROR(VLOOKUP($B781,'Fridge Collection'!B779:L1776, 10, FALSE), "")</f>
        <v/>
      </c>
      <c r="D781" s="1" t="str">
        <f>IFERROR(VLOOKUP($B781,' Fridge Tracking'!$A$3:$J$999, 2, FALSE), "")</f>
        <v/>
      </c>
      <c r="E781" s="1" t="str">
        <f>IFERROR(VLOOKUP($B781,' Fridge Tracking'!$A$3:$J$999, 3, FALSE), "")</f>
        <v/>
      </c>
      <c r="F781" s="1" t="str">
        <f>IFERROR(VLOOKUP($B781,' Fridge Tracking'!$A$3:$J$999, 4, FALSE), "")</f>
        <v/>
      </c>
      <c r="G781" s="1" t="str">
        <f>IFERROR(VLOOKUP($B781,' Fridge Tracking'!$A$3:$J$999, 5, FALSE), "")</f>
        <v/>
      </c>
      <c r="H781" s="13" t="str">
        <f>IFERROR(VLOOKUP($B781,' Fridge Tracking'!$A$3:$J$999, 8, FALSE), "")</f>
        <v/>
      </c>
      <c r="I781" s="56" t="str">
        <f t="shared" si="11"/>
        <v/>
      </c>
      <c r="J781" s="59"/>
      <c r="K781" s="57" t="str">
        <f>IFERROR(VLOOKUP($J781,'Router Collection'!B779:M1776, 10, FALSE), "")</f>
        <v/>
      </c>
      <c r="L781" s="57" t="str">
        <f>IFERROR(VLOOKUP($J781,'Router Tracking'!$A$3:$H$1000, 2, FALSE), "")</f>
        <v/>
      </c>
      <c r="M781" s="57" t="str">
        <f>IFERROR(VLOOKUP($J781,'Router Tracking'!$A$3:$H$1000, 3, FALSE), "")</f>
        <v/>
      </c>
      <c r="N781" s="58" t="str">
        <f>IFERROR(VLOOKUP($J781,'Router Tracking'!$A$3:$H$1000, 6, FALSE), "")</f>
        <v/>
      </c>
      <c r="Q781" s="13"/>
    </row>
    <row r="782" spans="1:17">
      <c r="A782" s="38" t="str">
        <f t="shared" si="10"/>
        <v/>
      </c>
      <c r="C782" s="1" t="str">
        <f>IFERROR(VLOOKUP($B782,'Fridge Collection'!B780:L1777, 10, FALSE), "")</f>
        <v/>
      </c>
      <c r="D782" s="1" t="str">
        <f>IFERROR(VLOOKUP($B782,' Fridge Tracking'!$A$3:$J$999, 2, FALSE), "")</f>
        <v/>
      </c>
      <c r="E782" s="1" t="str">
        <f>IFERROR(VLOOKUP($B782,' Fridge Tracking'!$A$3:$J$999, 3, FALSE), "")</f>
        <v/>
      </c>
      <c r="F782" s="1" t="str">
        <f>IFERROR(VLOOKUP($B782,' Fridge Tracking'!$A$3:$J$999, 4, FALSE), "")</f>
        <v/>
      </c>
      <c r="G782" s="1" t="str">
        <f>IFERROR(VLOOKUP($B782,' Fridge Tracking'!$A$3:$J$999, 5, FALSE), "")</f>
        <v/>
      </c>
      <c r="H782" s="13" t="str">
        <f>IFERROR(VLOOKUP($B782,' Fridge Tracking'!$A$3:$J$999, 8, FALSE), "")</f>
        <v/>
      </c>
      <c r="I782" s="56" t="str">
        <f t="shared" si="11"/>
        <v/>
      </c>
      <c r="J782" s="59"/>
      <c r="K782" s="57" t="str">
        <f>IFERROR(VLOOKUP($J782,'Router Collection'!B780:M1777, 10, FALSE), "")</f>
        <v/>
      </c>
      <c r="L782" s="57" t="str">
        <f>IFERROR(VLOOKUP($J782,'Router Tracking'!$A$3:$H$1000, 2, FALSE), "")</f>
        <v/>
      </c>
      <c r="M782" s="57" t="str">
        <f>IFERROR(VLOOKUP($J782,'Router Tracking'!$A$3:$H$1000, 3, FALSE), "")</f>
        <v/>
      </c>
      <c r="N782" s="58" t="str">
        <f>IFERROR(VLOOKUP($J782,'Router Tracking'!$A$3:$H$1000, 6, FALSE), "")</f>
        <v/>
      </c>
      <c r="Q782" s="13"/>
    </row>
    <row r="783" spans="1:17">
      <c r="A783" s="38" t="str">
        <f t="shared" si="10"/>
        <v/>
      </c>
      <c r="C783" s="1" t="str">
        <f>IFERROR(VLOOKUP($B783,'Fridge Collection'!B781:L1778, 10, FALSE), "")</f>
        <v/>
      </c>
      <c r="D783" s="1" t="str">
        <f>IFERROR(VLOOKUP($B783,' Fridge Tracking'!$A$3:$J$999, 2, FALSE), "")</f>
        <v/>
      </c>
      <c r="E783" s="1" t="str">
        <f>IFERROR(VLOOKUP($B783,' Fridge Tracking'!$A$3:$J$999, 3, FALSE), "")</f>
        <v/>
      </c>
      <c r="F783" s="1" t="str">
        <f>IFERROR(VLOOKUP($B783,' Fridge Tracking'!$A$3:$J$999, 4, FALSE), "")</f>
        <v/>
      </c>
      <c r="G783" s="1" t="str">
        <f>IFERROR(VLOOKUP($B783,' Fridge Tracking'!$A$3:$J$999, 5, FALSE), "")</f>
        <v/>
      </c>
      <c r="H783" s="13" t="str">
        <f>IFERROR(VLOOKUP($B783,' Fridge Tracking'!$A$3:$J$999, 8, FALSE), "")</f>
        <v/>
      </c>
      <c r="I783" s="56" t="str">
        <f t="shared" si="11"/>
        <v/>
      </c>
      <c r="J783" s="59"/>
      <c r="K783" s="57" t="str">
        <f>IFERROR(VLOOKUP($J783,'Router Collection'!B781:M1778, 10, FALSE), "")</f>
        <v/>
      </c>
      <c r="L783" s="57" t="str">
        <f>IFERROR(VLOOKUP($J783,'Router Tracking'!$A$3:$H$1000, 2, FALSE), "")</f>
        <v/>
      </c>
      <c r="M783" s="57" t="str">
        <f>IFERROR(VLOOKUP($J783,'Router Tracking'!$A$3:$H$1000, 3, FALSE), "")</f>
        <v/>
      </c>
      <c r="N783" s="58" t="str">
        <f>IFERROR(VLOOKUP($J783,'Router Tracking'!$A$3:$H$1000, 6, FALSE), "")</f>
        <v/>
      </c>
      <c r="Q783" s="13"/>
    </row>
    <row r="784" spans="1:17">
      <c r="A784" s="38" t="str">
        <f t="shared" si="10"/>
        <v/>
      </c>
      <c r="C784" s="1" t="str">
        <f>IFERROR(VLOOKUP($B784,'Fridge Collection'!B782:L1779, 10, FALSE), "")</f>
        <v/>
      </c>
      <c r="D784" s="1" t="str">
        <f>IFERROR(VLOOKUP($B784,' Fridge Tracking'!$A$3:$J$999, 2, FALSE), "")</f>
        <v/>
      </c>
      <c r="E784" s="1" t="str">
        <f>IFERROR(VLOOKUP($B784,' Fridge Tracking'!$A$3:$J$999, 3, FALSE), "")</f>
        <v/>
      </c>
      <c r="F784" s="1" t="str">
        <f>IFERROR(VLOOKUP($B784,' Fridge Tracking'!$A$3:$J$999, 4, FALSE), "")</f>
        <v/>
      </c>
      <c r="G784" s="1" t="str">
        <f>IFERROR(VLOOKUP($B784,' Fridge Tracking'!$A$3:$J$999, 5, FALSE), "")</f>
        <v/>
      </c>
      <c r="H784" s="13" t="str">
        <f>IFERROR(VLOOKUP($B784,' Fridge Tracking'!$A$3:$J$999, 8, FALSE), "")</f>
        <v/>
      </c>
      <c r="I784" s="56" t="str">
        <f t="shared" si="11"/>
        <v/>
      </c>
      <c r="J784" s="59"/>
      <c r="K784" s="57" t="str">
        <f>IFERROR(VLOOKUP($J784,'Router Collection'!B782:M1779, 10, FALSE), "")</f>
        <v/>
      </c>
      <c r="L784" s="57" t="str">
        <f>IFERROR(VLOOKUP($J784,'Router Tracking'!$A$3:$H$1000, 2, FALSE), "")</f>
        <v/>
      </c>
      <c r="M784" s="57" t="str">
        <f>IFERROR(VLOOKUP($J784,'Router Tracking'!$A$3:$H$1000, 3, FALSE), "")</f>
        <v/>
      </c>
      <c r="N784" s="58" t="str">
        <f>IFERROR(VLOOKUP($J784,'Router Tracking'!$A$3:$H$1000, 6, FALSE), "")</f>
        <v/>
      </c>
      <c r="Q784" s="13"/>
    </row>
    <row r="785" spans="1:17">
      <c r="A785" s="38" t="str">
        <f t="shared" si="10"/>
        <v/>
      </c>
      <c r="C785" s="1" t="str">
        <f>IFERROR(VLOOKUP($B785,'Fridge Collection'!B783:L1780, 10, FALSE), "")</f>
        <v/>
      </c>
      <c r="D785" s="1" t="str">
        <f>IFERROR(VLOOKUP($B785,' Fridge Tracking'!$A$3:$J$999, 2, FALSE), "")</f>
        <v/>
      </c>
      <c r="E785" s="1" t="str">
        <f>IFERROR(VLOOKUP($B785,' Fridge Tracking'!$A$3:$J$999, 3, FALSE), "")</f>
        <v/>
      </c>
      <c r="F785" s="1" t="str">
        <f>IFERROR(VLOOKUP($B785,' Fridge Tracking'!$A$3:$J$999, 4, FALSE), "")</f>
        <v/>
      </c>
      <c r="G785" s="1" t="str">
        <f>IFERROR(VLOOKUP($B785,' Fridge Tracking'!$A$3:$J$999, 5, FALSE), "")</f>
        <v/>
      </c>
      <c r="H785" s="13" t="str">
        <f>IFERROR(VLOOKUP($B785,' Fridge Tracking'!$A$3:$J$999, 8, FALSE), "")</f>
        <v/>
      </c>
      <c r="I785" s="56" t="str">
        <f t="shared" si="11"/>
        <v/>
      </c>
      <c r="J785" s="59"/>
      <c r="K785" s="57" t="str">
        <f>IFERROR(VLOOKUP($J785,'Router Collection'!B783:M1780, 10, FALSE), "")</f>
        <v/>
      </c>
      <c r="L785" s="57" t="str">
        <f>IFERROR(VLOOKUP($J785,'Router Tracking'!$A$3:$H$1000, 2, FALSE), "")</f>
        <v/>
      </c>
      <c r="M785" s="57" t="str">
        <f>IFERROR(VLOOKUP($J785,'Router Tracking'!$A$3:$H$1000, 3, FALSE), "")</f>
        <v/>
      </c>
      <c r="N785" s="58" t="str">
        <f>IFERROR(VLOOKUP($J785,'Router Tracking'!$A$3:$H$1000, 6, FALSE), "")</f>
        <v/>
      </c>
      <c r="Q785" s="13"/>
    </row>
    <row r="786" spans="1:17">
      <c r="A786" s="38" t="str">
        <f t="shared" si="10"/>
        <v/>
      </c>
      <c r="C786" s="1" t="str">
        <f>IFERROR(VLOOKUP($B786,'Fridge Collection'!B784:L1781, 10, FALSE), "")</f>
        <v/>
      </c>
      <c r="D786" s="1" t="str">
        <f>IFERROR(VLOOKUP($B786,' Fridge Tracking'!$A$3:$J$999, 2, FALSE), "")</f>
        <v/>
      </c>
      <c r="E786" s="1" t="str">
        <f>IFERROR(VLOOKUP($B786,' Fridge Tracking'!$A$3:$J$999, 3, FALSE), "")</f>
        <v/>
      </c>
      <c r="F786" s="1" t="str">
        <f>IFERROR(VLOOKUP($B786,' Fridge Tracking'!$A$3:$J$999, 4, FALSE), "")</f>
        <v/>
      </c>
      <c r="G786" s="1" t="str">
        <f>IFERROR(VLOOKUP($B786,' Fridge Tracking'!$A$3:$J$999, 5, FALSE), "")</f>
        <v/>
      </c>
      <c r="H786" s="13" t="str">
        <f>IFERROR(VLOOKUP($B786,' Fridge Tracking'!$A$3:$J$999, 8, FALSE), "")</f>
        <v/>
      </c>
      <c r="I786" s="56" t="str">
        <f t="shared" si="11"/>
        <v/>
      </c>
      <c r="J786" s="59"/>
      <c r="K786" s="57" t="str">
        <f>IFERROR(VLOOKUP($J786,'Router Collection'!B784:M1781, 10, FALSE), "")</f>
        <v/>
      </c>
      <c r="L786" s="57" t="str">
        <f>IFERROR(VLOOKUP($J786,'Router Tracking'!$A$3:$H$1000, 2, FALSE), "")</f>
        <v/>
      </c>
      <c r="M786" s="57" t="str">
        <f>IFERROR(VLOOKUP($J786,'Router Tracking'!$A$3:$H$1000, 3, FALSE), "")</f>
        <v/>
      </c>
      <c r="N786" s="58" t="str">
        <f>IFERROR(VLOOKUP($J786,'Router Tracking'!$A$3:$H$1000, 6, FALSE), "")</f>
        <v/>
      </c>
      <c r="Q786" s="13"/>
    </row>
    <row r="787" spans="1:17">
      <c r="A787" s="38" t="str">
        <f t="shared" si="10"/>
        <v/>
      </c>
      <c r="C787" s="1" t="str">
        <f>IFERROR(VLOOKUP($B787,'Fridge Collection'!B785:L1782, 10, FALSE), "")</f>
        <v/>
      </c>
      <c r="D787" s="1" t="str">
        <f>IFERROR(VLOOKUP($B787,' Fridge Tracking'!$A$3:$J$999, 2, FALSE), "")</f>
        <v/>
      </c>
      <c r="E787" s="1" t="str">
        <f>IFERROR(VLOOKUP($B787,' Fridge Tracking'!$A$3:$J$999, 3, FALSE), "")</f>
        <v/>
      </c>
      <c r="F787" s="1" t="str">
        <f>IFERROR(VLOOKUP($B787,' Fridge Tracking'!$A$3:$J$999, 4, FALSE), "")</f>
        <v/>
      </c>
      <c r="G787" s="1" t="str">
        <f>IFERROR(VLOOKUP($B787,' Fridge Tracking'!$A$3:$J$999, 5, FALSE), "")</f>
        <v/>
      </c>
      <c r="H787" s="13" t="str">
        <f>IFERROR(VLOOKUP($B787,' Fridge Tracking'!$A$3:$J$999, 8, FALSE), "")</f>
        <v/>
      </c>
      <c r="I787" s="56" t="str">
        <f t="shared" si="11"/>
        <v/>
      </c>
      <c r="J787" s="59"/>
      <c r="K787" s="57" t="str">
        <f>IFERROR(VLOOKUP($J787,'Router Collection'!B785:M1782, 10, FALSE), "")</f>
        <v/>
      </c>
      <c r="L787" s="57" t="str">
        <f>IFERROR(VLOOKUP($J787,'Router Tracking'!$A$3:$H$1000, 2, FALSE), "")</f>
        <v/>
      </c>
      <c r="M787" s="57" t="str">
        <f>IFERROR(VLOOKUP($J787,'Router Tracking'!$A$3:$H$1000, 3, FALSE), "")</f>
        <v/>
      </c>
      <c r="N787" s="58" t="str">
        <f>IFERROR(VLOOKUP($J787,'Router Tracking'!$A$3:$H$1000, 6, FALSE), "")</f>
        <v/>
      </c>
      <c r="Q787" s="13"/>
    </row>
    <row r="788" spans="1:17">
      <c r="A788" s="38" t="str">
        <f t="shared" si="10"/>
        <v/>
      </c>
      <c r="C788" s="1" t="str">
        <f>IFERROR(VLOOKUP($B788,'Fridge Collection'!B786:L1783, 10, FALSE), "")</f>
        <v/>
      </c>
      <c r="D788" s="1" t="str">
        <f>IFERROR(VLOOKUP($B788,' Fridge Tracking'!$A$3:$J$999, 2, FALSE), "")</f>
        <v/>
      </c>
      <c r="E788" s="1" t="str">
        <f>IFERROR(VLOOKUP($B788,' Fridge Tracking'!$A$3:$J$999, 3, FALSE), "")</f>
        <v/>
      </c>
      <c r="F788" s="1" t="str">
        <f>IFERROR(VLOOKUP($B788,' Fridge Tracking'!$A$3:$J$999, 4, FALSE), "")</f>
        <v/>
      </c>
      <c r="G788" s="1" t="str">
        <f>IFERROR(VLOOKUP($B788,' Fridge Tracking'!$A$3:$J$999, 5, FALSE), "")</f>
        <v/>
      </c>
      <c r="H788" s="13" t="str">
        <f>IFERROR(VLOOKUP($B788,' Fridge Tracking'!$A$3:$J$999, 8, FALSE), "")</f>
        <v/>
      </c>
      <c r="I788" s="56" t="str">
        <f t="shared" si="11"/>
        <v/>
      </c>
      <c r="J788" s="59"/>
      <c r="K788" s="57" t="str">
        <f>IFERROR(VLOOKUP($J788,'Router Collection'!B786:M1783, 10, FALSE), "")</f>
        <v/>
      </c>
      <c r="L788" s="57" t="str">
        <f>IFERROR(VLOOKUP($J788,'Router Tracking'!$A$3:$H$1000, 2, FALSE), "")</f>
        <v/>
      </c>
      <c r="M788" s="57" t="str">
        <f>IFERROR(VLOOKUP($J788,'Router Tracking'!$A$3:$H$1000, 3, FALSE), "")</f>
        <v/>
      </c>
      <c r="N788" s="58" t="str">
        <f>IFERROR(VLOOKUP($J788,'Router Tracking'!$A$3:$H$1000, 6, FALSE), "")</f>
        <v/>
      </c>
      <c r="Q788" s="13"/>
    </row>
    <row r="789" spans="1:17">
      <c r="A789" s="38" t="str">
        <f t="shared" si="10"/>
        <v/>
      </c>
      <c r="C789" s="1" t="str">
        <f>IFERROR(VLOOKUP($B789,'Fridge Collection'!B787:L1784, 10, FALSE), "")</f>
        <v/>
      </c>
      <c r="D789" s="1" t="str">
        <f>IFERROR(VLOOKUP($B789,' Fridge Tracking'!$A$3:$J$999, 2, FALSE), "")</f>
        <v/>
      </c>
      <c r="E789" s="1" t="str">
        <f>IFERROR(VLOOKUP($B789,' Fridge Tracking'!$A$3:$J$999, 3, FALSE), "")</f>
        <v/>
      </c>
      <c r="F789" s="1" t="str">
        <f>IFERROR(VLOOKUP($B789,' Fridge Tracking'!$A$3:$J$999, 4, FALSE), "")</f>
        <v/>
      </c>
      <c r="G789" s="1" t="str">
        <f>IFERROR(VLOOKUP($B789,' Fridge Tracking'!$A$3:$J$999, 5, FALSE), "")</f>
        <v/>
      </c>
      <c r="H789" s="13" t="str">
        <f>IFERROR(VLOOKUP($B789,' Fridge Tracking'!$A$3:$J$999, 8, FALSE), "")</f>
        <v/>
      </c>
      <c r="I789" s="56" t="str">
        <f t="shared" si="11"/>
        <v/>
      </c>
      <c r="J789" s="59"/>
      <c r="K789" s="57" t="str">
        <f>IFERROR(VLOOKUP($J789,'Router Collection'!B787:M1784, 10, FALSE), "")</f>
        <v/>
      </c>
      <c r="L789" s="57" t="str">
        <f>IFERROR(VLOOKUP($J789,'Router Tracking'!$A$3:$H$1000, 2, FALSE), "")</f>
        <v/>
      </c>
      <c r="M789" s="57" t="str">
        <f>IFERROR(VLOOKUP($J789,'Router Tracking'!$A$3:$H$1000, 3, FALSE), "")</f>
        <v/>
      </c>
      <c r="N789" s="58" t="str">
        <f>IFERROR(VLOOKUP($J789,'Router Tracking'!$A$3:$H$1000, 6, FALSE), "")</f>
        <v/>
      </c>
      <c r="Q789" s="13"/>
    </row>
    <row r="790" spans="1:17">
      <c r="A790" s="38" t="str">
        <f t="shared" si="10"/>
        <v/>
      </c>
      <c r="C790" s="1" t="str">
        <f>IFERROR(VLOOKUP($B790,'Fridge Collection'!B788:L1785, 10, FALSE), "")</f>
        <v/>
      </c>
      <c r="D790" s="1" t="str">
        <f>IFERROR(VLOOKUP($B790,' Fridge Tracking'!$A$3:$J$999, 2, FALSE), "")</f>
        <v/>
      </c>
      <c r="E790" s="1" t="str">
        <f>IFERROR(VLOOKUP($B790,' Fridge Tracking'!$A$3:$J$999, 3, FALSE), "")</f>
        <v/>
      </c>
      <c r="F790" s="1" t="str">
        <f>IFERROR(VLOOKUP($B790,' Fridge Tracking'!$A$3:$J$999, 4, FALSE), "")</f>
        <v/>
      </c>
      <c r="G790" s="1" t="str">
        <f>IFERROR(VLOOKUP($B790,' Fridge Tracking'!$A$3:$J$999, 5, FALSE), "")</f>
        <v/>
      </c>
      <c r="H790" s="13" t="str">
        <f>IFERROR(VLOOKUP($B790,' Fridge Tracking'!$A$3:$J$999, 8, FALSE), "")</f>
        <v/>
      </c>
      <c r="I790" s="56" t="str">
        <f t="shared" si="11"/>
        <v/>
      </c>
      <c r="J790" s="59"/>
      <c r="K790" s="57" t="str">
        <f>IFERROR(VLOOKUP($J790,'Router Collection'!B788:M1785, 10, FALSE), "")</f>
        <v/>
      </c>
      <c r="L790" s="57" t="str">
        <f>IFERROR(VLOOKUP($J790,'Router Tracking'!$A$3:$H$1000, 2, FALSE), "")</f>
        <v/>
      </c>
      <c r="M790" s="57" t="str">
        <f>IFERROR(VLOOKUP($J790,'Router Tracking'!$A$3:$H$1000, 3, FALSE), "")</f>
        <v/>
      </c>
      <c r="N790" s="58" t="str">
        <f>IFERROR(VLOOKUP($J790,'Router Tracking'!$A$3:$H$1000, 6, FALSE), "")</f>
        <v/>
      </c>
      <c r="Q790" s="13"/>
    </row>
    <row r="791" spans="1:17">
      <c r="A791" s="38" t="str">
        <f t="shared" si="10"/>
        <v/>
      </c>
      <c r="C791" s="1" t="str">
        <f>IFERROR(VLOOKUP($B791,'Fridge Collection'!B789:L1786, 10, FALSE), "")</f>
        <v/>
      </c>
      <c r="D791" s="1" t="str">
        <f>IFERROR(VLOOKUP($B791,' Fridge Tracking'!$A$3:$J$999, 2, FALSE), "")</f>
        <v/>
      </c>
      <c r="E791" s="1" t="str">
        <f>IFERROR(VLOOKUP($B791,' Fridge Tracking'!$A$3:$J$999, 3, FALSE), "")</f>
        <v/>
      </c>
      <c r="F791" s="1" t="str">
        <f>IFERROR(VLOOKUP($B791,' Fridge Tracking'!$A$3:$J$999, 4, FALSE), "")</f>
        <v/>
      </c>
      <c r="G791" s="1" t="str">
        <f>IFERROR(VLOOKUP($B791,' Fridge Tracking'!$A$3:$J$999, 5, FALSE), "")</f>
        <v/>
      </c>
      <c r="H791" s="13" t="str">
        <f>IFERROR(VLOOKUP($B791,' Fridge Tracking'!$A$3:$J$999, 8, FALSE), "")</f>
        <v/>
      </c>
      <c r="I791" s="56" t="str">
        <f t="shared" si="11"/>
        <v/>
      </c>
      <c r="J791" s="59"/>
      <c r="K791" s="57" t="str">
        <f>IFERROR(VLOOKUP($J791,'Router Collection'!B789:M1786, 10, FALSE), "")</f>
        <v/>
      </c>
      <c r="L791" s="57" t="str">
        <f>IFERROR(VLOOKUP($J791,'Router Tracking'!$A$3:$H$1000, 2, FALSE), "")</f>
        <v/>
      </c>
      <c r="M791" s="57" t="str">
        <f>IFERROR(VLOOKUP($J791,'Router Tracking'!$A$3:$H$1000, 3, FALSE), "")</f>
        <v/>
      </c>
      <c r="N791" s="58" t="str">
        <f>IFERROR(VLOOKUP($J791,'Router Tracking'!$A$3:$H$1000, 6, FALSE), "")</f>
        <v/>
      </c>
      <c r="Q791" s="13"/>
    </row>
    <row r="792" spans="1:17">
      <c r="A792" s="38" t="str">
        <f t="shared" si="10"/>
        <v/>
      </c>
      <c r="C792" s="1" t="str">
        <f>IFERROR(VLOOKUP($B792,'Fridge Collection'!B790:L1787, 10, FALSE), "")</f>
        <v/>
      </c>
      <c r="D792" s="1" t="str">
        <f>IFERROR(VLOOKUP($B792,' Fridge Tracking'!$A$3:$J$999, 2, FALSE), "")</f>
        <v/>
      </c>
      <c r="E792" s="1" t="str">
        <f>IFERROR(VLOOKUP($B792,' Fridge Tracking'!$A$3:$J$999, 3, FALSE), "")</f>
        <v/>
      </c>
      <c r="F792" s="1" t="str">
        <f>IFERROR(VLOOKUP($B792,' Fridge Tracking'!$A$3:$J$999, 4, FALSE), "")</f>
        <v/>
      </c>
      <c r="G792" s="1" t="str">
        <f>IFERROR(VLOOKUP($B792,' Fridge Tracking'!$A$3:$J$999, 5, FALSE), "")</f>
        <v/>
      </c>
      <c r="H792" s="13" t="str">
        <f>IFERROR(VLOOKUP($B792,' Fridge Tracking'!$A$3:$J$999, 8, FALSE), "")</f>
        <v/>
      </c>
      <c r="I792" s="56" t="str">
        <f t="shared" si="11"/>
        <v/>
      </c>
      <c r="J792" s="59"/>
      <c r="K792" s="57" t="str">
        <f>IFERROR(VLOOKUP($J792,'Router Collection'!B790:M1787, 10, FALSE), "")</f>
        <v/>
      </c>
      <c r="L792" s="57" t="str">
        <f>IFERROR(VLOOKUP($J792,'Router Tracking'!$A$3:$H$1000, 2, FALSE), "")</f>
        <v/>
      </c>
      <c r="M792" s="57" t="str">
        <f>IFERROR(VLOOKUP($J792,'Router Tracking'!$A$3:$H$1000, 3, FALSE), "")</f>
        <v/>
      </c>
      <c r="N792" s="58" t="str">
        <f>IFERROR(VLOOKUP($J792,'Router Tracking'!$A$3:$H$1000, 6, FALSE), "")</f>
        <v/>
      </c>
      <c r="Q792" s="13"/>
    </row>
    <row r="793" spans="1:17">
      <c r="A793" s="38" t="str">
        <f t="shared" si="10"/>
        <v/>
      </c>
      <c r="C793" s="1" t="str">
        <f>IFERROR(VLOOKUP($B793,'Fridge Collection'!B791:L1788, 10, FALSE), "")</f>
        <v/>
      </c>
      <c r="D793" s="1" t="str">
        <f>IFERROR(VLOOKUP($B793,' Fridge Tracking'!$A$3:$J$999, 2, FALSE), "")</f>
        <v/>
      </c>
      <c r="E793" s="1" t="str">
        <f>IFERROR(VLOOKUP($B793,' Fridge Tracking'!$A$3:$J$999, 3, FALSE), "")</f>
        <v/>
      </c>
      <c r="F793" s="1" t="str">
        <f>IFERROR(VLOOKUP($B793,' Fridge Tracking'!$A$3:$J$999, 4, FALSE), "")</f>
        <v/>
      </c>
      <c r="G793" s="1" t="str">
        <f>IFERROR(VLOOKUP($B793,' Fridge Tracking'!$A$3:$J$999, 5, FALSE), "")</f>
        <v/>
      </c>
      <c r="H793" s="13" t="str">
        <f>IFERROR(VLOOKUP($B793,' Fridge Tracking'!$A$3:$J$999, 8, FALSE), "")</f>
        <v/>
      </c>
      <c r="I793" s="56" t="str">
        <f t="shared" si="11"/>
        <v/>
      </c>
      <c r="J793" s="59"/>
      <c r="K793" s="57" t="str">
        <f>IFERROR(VLOOKUP($J793,'Router Collection'!B791:M1788, 10, FALSE), "")</f>
        <v/>
      </c>
      <c r="L793" s="57" t="str">
        <f>IFERROR(VLOOKUP($J793,'Router Tracking'!$A$3:$H$1000, 2, FALSE), "")</f>
        <v/>
      </c>
      <c r="M793" s="57" t="str">
        <f>IFERROR(VLOOKUP($J793,'Router Tracking'!$A$3:$H$1000, 3, FALSE), "")</f>
        <v/>
      </c>
      <c r="N793" s="58" t="str">
        <f>IFERROR(VLOOKUP($J793,'Router Tracking'!$A$3:$H$1000, 6, FALSE), "")</f>
        <v/>
      </c>
      <c r="Q793" s="13"/>
    </row>
    <row r="794" spans="1:17">
      <c r="A794" s="38" t="str">
        <f t="shared" si="10"/>
        <v/>
      </c>
      <c r="C794" s="1" t="str">
        <f>IFERROR(VLOOKUP($B794,'Fridge Collection'!B792:L1789, 10, FALSE), "")</f>
        <v/>
      </c>
      <c r="D794" s="1" t="str">
        <f>IFERROR(VLOOKUP($B794,' Fridge Tracking'!$A$3:$J$999, 2, FALSE), "")</f>
        <v/>
      </c>
      <c r="E794" s="1" t="str">
        <f>IFERROR(VLOOKUP($B794,' Fridge Tracking'!$A$3:$J$999, 3, FALSE), "")</f>
        <v/>
      </c>
      <c r="F794" s="1" t="str">
        <f>IFERROR(VLOOKUP($B794,' Fridge Tracking'!$A$3:$J$999, 4, FALSE), "")</f>
        <v/>
      </c>
      <c r="G794" s="1" t="str">
        <f>IFERROR(VLOOKUP($B794,' Fridge Tracking'!$A$3:$J$999, 5, FALSE), "")</f>
        <v/>
      </c>
      <c r="H794" s="13" t="str">
        <f>IFERROR(VLOOKUP($B794,' Fridge Tracking'!$A$3:$J$999, 8, FALSE), "")</f>
        <v/>
      </c>
      <c r="I794" s="56" t="str">
        <f t="shared" si="11"/>
        <v/>
      </c>
      <c r="J794" s="59"/>
      <c r="K794" s="57" t="str">
        <f>IFERROR(VLOOKUP($J794,'Router Collection'!B792:M1789, 10, FALSE), "")</f>
        <v/>
      </c>
      <c r="L794" s="57" t="str">
        <f>IFERROR(VLOOKUP($J794,'Router Tracking'!$A$3:$H$1000, 2, FALSE), "")</f>
        <v/>
      </c>
      <c r="M794" s="57" t="str">
        <f>IFERROR(VLOOKUP($J794,'Router Tracking'!$A$3:$H$1000, 3, FALSE), "")</f>
        <v/>
      </c>
      <c r="N794" s="58" t="str">
        <f>IFERROR(VLOOKUP($J794,'Router Tracking'!$A$3:$H$1000, 6, FALSE), "")</f>
        <v/>
      </c>
      <c r="Q794" s="13"/>
    </row>
    <row r="795" spans="1:17">
      <c r="A795" s="38" t="str">
        <f t="shared" si="10"/>
        <v/>
      </c>
      <c r="C795" s="1" t="str">
        <f>IFERROR(VLOOKUP($B795,'Fridge Collection'!B793:L1790, 10, FALSE), "")</f>
        <v/>
      </c>
      <c r="D795" s="1" t="str">
        <f>IFERROR(VLOOKUP($B795,' Fridge Tracking'!$A$3:$J$999, 2, FALSE), "")</f>
        <v/>
      </c>
      <c r="E795" s="1" t="str">
        <f>IFERROR(VLOOKUP($B795,' Fridge Tracking'!$A$3:$J$999, 3, FALSE), "")</f>
        <v/>
      </c>
      <c r="F795" s="1" t="str">
        <f>IFERROR(VLOOKUP($B795,' Fridge Tracking'!$A$3:$J$999, 4, FALSE), "")</f>
        <v/>
      </c>
      <c r="G795" s="1" t="str">
        <f>IFERROR(VLOOKUP($B795,' Fridge Tracking'!$A$3:$J$999, 5, FALSE), "")</f>
        <v/>
      </c>
      <c r="H795" s="13" t="str">
        <f>IFERROR(VLOOKUP($B795,' Fridge Tracking'!$A$3:$J$999, 8, FALSE), "")</f>
        <v/>
      </c>
      <c r="I795" s="56" t="str">
        <f t="shared" si="11"/>
        <v/>
      </c>
      <c r="J795" s="59"/>
      <c r="K795" s="57" t="str">
        <f>IFERROR(VLOOKUP($J795,'Router Collection'!B793:M1790, 10, FALSE), "")</f>
        <v/>
      </c>
      <c r="L795" s="57" t="str">
        <f>IFERROR(VLOOKUP($J795,'Router Tracking'!$A$3:$H$1000, 2, FALSE), "")</f>
        <v/>
      </c>
      <c r="M795" s="57" t="str">
        <f>IFERROR(VLOOKUP($J795,'Router Tracking'!$A$3:$H$1000, 3, FALSE), "")</f>
        <v/>
      </c>
      <c r="N795" s="58" t="str">
        <f>IFERROR(VLOOKUP($J795,'Router Tracking'!$A$3:$H$1000, 6, FALSE), "")</f>
        <v/>
      </c>
      <c r="Q795" s="13"/>
    </row>
    <row r="796" spans="1:17">
      <c r="A796" s="38" t="str">
        <f t="shared" si="10"/>
        <v/>
      </c>
      <c r="C796" s="1" t="str">
        <f>IFERROR(VLOOKUP($B796,'Fridge Collection'!B794:L1791, 10, FALSE), "")</f>
        <v/>
      </c>
      <c r="D796" s="1" t="str">
        <f>IFERROR(VLOOKUP($B796,' Fridge Tracking'!$A$3:$J$999, 2, FALSE), "")</f>
        <v/>
      </c>
      <c r="E796" s="1" t="str">
        <f>IFERROR(VLOOKUP($B796,' Fridge Tracking'!$A$3:$J$999, 3, FALSE), "")</f>
        <v/>
      </c>
      <c r="F796" s="1" t="str">
        <f>IFERROR(VLOOKUP($B796,' Fridge Tracking'!$A$3:$J$999, 4, FALSE), "")</f>
        <v/>
      </c>
      <c r="G796" s="1" t="str">
        <f>IFERROR(VLOOKUP($B796,' Fridge Tracking'!$A$3:$J$999, 5, FALSE), "")</f>
        <v/>
      </c>
      <c r="H796" s="13" t="str">
        <f>IFERROR(VLOOKUP($B796,' Fridge Tracking'!$A$3:$J$999, 8, FALSE), "")</f>
        <v/>
      </c>
      <c r="I796" s="56" t="str">
        <f t="shared" si="11"/>
        <v/>
      </c>
      <c r="J796" s="59"/>
      <c r="K796" s="57" t="str">
        <f>IFERROR(VLOOKUP($J796,'Router Collection'!B794:M1791, 10, FALSE), "")</f>
        <v/>
      </c>
      <c r="L796" s="57" t="str">
        <f>IFERROR(VLOOKUP($J796,'Router Tracking'!$A$3:$H$1000, 2, FALSE), "")</f>
        <v/>
      </c>
      <c r="M796" s="57" t="str">
        <f>IFERROR(VLOOKUP($J796,'Router Tracking'!$A$3:$H$1000, 3, FALSE), "")</f>
        <v/>
      </c>
      <c r="N796" s="58" t="str">
        <f>IFERROR(VLOOKUP($J796,'Router Tracking'!$A$3:$H$1000, 6, FALSE), "")</f>
        <v/>
      </c>
      <c r="Q796" s="13"/>
    </row>
    <row r="797" spans="1:17">
      <c r="A797" s="38" t="str">
        <f t="shared" si="10"/>
        <v/>
      </c>
      <c r="C797" s="1" t="str">
        <f>IFERROR(VLOOKUP($B797,'Fridge Collection'!B795:L1792, 10, FALSE), "")</f>
        <v/>
      </c>
      <c r="D797" s="1" t="str">
        <f>IFERROR(VLOOKUP($B797,' Fridge Tracking'!$A$3:$J$999, 2, FALSE), "")</f>
        <v/>
      </c>
      <c r="E797" s="1" t="str">
        <f>IFERROR(VLOOKUP($B797,' Fridge Tracking'!$A$3:$J$999, 3, FALSE), "")</f>
        <v/>
      </c>
      <c r="F797" s="1" t="str">
        <f>IFERROR(VLOOKUP($B797,' Fridge Tracking'!$A$3:$J$999, 4, FALSE), "")</f>
        <v/>
      </c>
      <c r="G797" s="1" t="str">
        <f>IFERROR(VLOOKUP($B797,' Fridge Tracking'!$A$3:$J$999, 5, FALSE), "")</f>
        <v/>
      </c>
      <c r="H797" s="13" t="str">
        <f>IFERROR(VLOOKUP($B797,' Fridge Tracking'!$A$3:$J$999, 8, FALSE), "")</f>
        <v/>
      </c>
      <c r="I797" s="56" t="str">
        <f t="shared" si="11"/>
        <v/>
      </c>
      <c r="J797" s="59"/>
      <c r="K797" s="57" t="str">
        <f>IFERROR(VLOOKUP($J797,'Router Collection'!B795:M1792, 10, FALSE), "")</f>
        <v/>
      </c>
      <c r="L797" s="57" t="str">
        <f>IFERROR(VLOOKUP($J797,'Router Tracking'!$A$3:$H$1000, 2, FALSE), "")</f>
        <v/>
      </c>
      <c r="M797" s="57" t="str">
        <f>IFERROR(VLOOKUP($J797,'Router Tracking'!$A$3:$H$1000, 3, FALSE), "")</f>
        <v/>
      </c>
      <c r="N797" s="58" t="str">
        <f>IFERROR(VLOOKUP($J797,'Router Tracking'!$A$3:$H$1000, 6, FALSE), "")</f>
        <v/>
      </c>
      <c r="Q797" s="13"/>
    </row>
    <row r="798" spans="1:17">
      <c r="A798" s="38" t="str">
        <f t="shared" si="10"/>
        <v/>
      </c>
      <c r="C798" s="1" t="str">
        <f>IFERROR(VLOOKUP($B798,'Fridge Collection'!B796:L1793, 10, FALSE), "")</f>
        <v/>
      </c>
      <c r="D798" s="1" t="str">
        <f>IFERROR(VLOOKUP($B798,' Fridge Tracking'!$A$3:$J$999, 2, FALSE), "")</f>
        <v/>
      </c>
      <c r="E798" s="1" t="str">
        <f>IFERROR(VLOOKUP($B798,' Fridge Tracking'!$A$3:$J$999, 3, FALSE), "")</f>
        <v/>
      </c>
      <c r="F798" s="1" t="str">
        <f>IFERROR(VLOOKUP($B798,' Fridge Tracking'!$A$3:$J$999, 4, FALSE), "")</f>
        <v/>
      </c>
      <c r="G798" s="1" t="str">
        <f>IFERROR(VLOOKUP($B798,' Fridge Tracking'!$A$3:$J$999, 5, FALSE), "")</f>
        <v/>
      </c>
      <c r="H798" s="13" t="str">
        <f>IFERROR(VLOOKUP($B798,' Fridge Tracking'!$A$3:$J$999, 8, FALSE), "")</f>
        <v/>
      </c>
      <c r="I798" s="56" t="str">
        <f t="shared" si="11"/>
        <v/>
      </c>
      <c r="J798" s="59"/>
      <c r="K798" s="57" t="str">
        <f>IFERROR(VLOOKUP($J798,'Router Collection'!B796:M1793, 10, FALSE), "")</f>
        <v/>
      </c>
      <c r="L798" s="57" t="str">
        <f>IFERROR(VLOOKUP($J798,'Router Tracking'!$A$3:$H$1000, 2, FALSE), "")</f>
        <v/>
      </c>
      <c r="M798" s="57" t="str">
        <f>IFERROR(VLOOKUP($J798,'Router Tracking'!$A$3:$H$1000, 3, FALSE), "")</f>
        <v/>
      </c>
      <c r="N798" s="58" t="str">
        <f>IFERROR(VLOOKUP($J798,'Router Tracking'!$A$3:$H$1000, 6, FALSE), "")</f>
        <v/>
      </c>
      <c r="Q798" s="13"/>
    </row>
    <row r="799" spans="1:17">
      <c r="A799" s="38" t="str">
        <f t="shared" si="10"/>
        <v/>
      </c>
      <c r="C799" s="1" t="str">
        <f>IFERROR(VLOOKUP($B799,'Fridge Collection'!B797:L1794, 10, FALSE), "")</f>
        <v/>
      </c>
      <c r="D799" s="1" t="str">
        <f>IFERROR(VLOOKUP($B799,' Fridge Tracking'!$A$3:$J$999, 2, FALSE), "")</f>
        <v/>
      </c>
      <c r="E799" s="1" t="str">
        <f>IFERROR(VLOOKUP($B799,' Fridge Tracking'!$A$3:$J$999, 3, FALSE), "")</f>
        <v/>
      </c>
      <c r="F799" s="1" t="str">
        <f>IFERROR(VLOOKUP($B799,' Fridge Tracking'!$A$3:$J$999, 4, FALSE), "")</f>
        <v/>
      </c>
      <c r="G799" s="1" t="str">
        <f>IFERROR(VLOOKUP($B799,' Fridge Tracking'!$A$3:$J$999, 5, FALSE), "")</f>
        <v/>
      </c>
      <c r="H799" s="13" t="str">
        <f>IFERROR(VLOOKUP($B799,' Fridge Tracking'!$A$3:$J$999, 8, FALSE), "")</f>
        <v/>
      </c>
      <c r="I799" s="56" t="str">
        <f t="shared" si="11"/>
        <v/>
      </c>
      <c r="J799" s="59"/>
      <c r="K799" s="57" t="str">
        <f>IFERROR(VLOOKUP($J799,'Router Collection'!B797:M1794, 10, FALSE), "")</f>
        <v/>
      </c>
      <c r="L799" s="57" t="str">
        <f>IFERROR(VLOOKUP($J799,'Router Tracking'!$A$3:$H$1000, 2, FALSE), "")</f>
        <v/>
      </c>
      <c r="M799" s="57" t="str">
        <f>IFERROR(VLOOKUP($J799,'Router Tracking'!$A$3:$H$1000, 3, FALSE), "")</f>
        <v/>
      </c>
      <c r="N799" s="58" t="str">
        <f>IFERROR(VLOOKUP($J799,'Router Tracking'!$A$3:$H$1000, 6, FALSE), "")</f>
        <v/>
      </c>
      <c r="Q799" s="13"/>
    </row>
    <row r="800" spans="1:17">
      <c r="A800" s="38" t="str">
        <f t="shared" si="10"/>
        <v/>
      </c>
      <c r="C800" s="1" t="str">
        <f>IFERROR(VLOOKUP($B800,'Fridge Collection'!B798:L1795, 10, FALSE), "")</f>
        <v/>
      </c>
      <c r="D800" s="1" t="str">
        <f>IFERROR(VLOOKUP($B800,' Fridge Tracking'!$A$3:$J$999, 2, FALSE), "")</f>
        <v/>
      </c>
      <c r="E800" s="1" t="str">
        <f>IFERROR(VLOOKUP($B800,' Fridge Tracking'!$A$3:$J$999, 3, FALSE), "")</f>
        <v/>
      </c>
      <c r="F800" s="1" t="str">
        <f>IFERROR(VLOOKUP($B800,' Fridge Tracking'!$A$3:$J$999, 4, FALSE), "")</f>
        <v/>
      </c>
      <c r="G800" s="1" t="str">
        <f>IFERROR(VLOOKUP($B800,' Fridge Tracking'!$A$3:$J$999, 5, FALSE), "")</f>
        <v/>
      </c>
      <c r="H800" s="13" t="str">
        <f>IFERROR(VLOOKUP($B800,' Fridge Tracking'!$A$3:$J$999, 8, FALSE), "")</f>
        <v/>
      </c>
      <c r="I800" s="56" t="str">
        <f t="shared" si="11"/>
        <v/>
      </c>
      <c r="J800" s="59"/>
      <c r="K800" s="57" t="str">
        <f>IFERROR(VLOOKUP($J800,'Router Collection'!B798:M1795, 10, FALSE), "")</f>
        <v/>
      </c>
      <c r="L800" s="57" t="str">
        <f>IFERROR(VLOOKUP($J800,'Router Tracking'!$A$3:$H$1000, 2, FALSE), "")</f>
        <v/>
      </c>
      <c r="M800" s="57" t="str">
        <f>IFERROR(VLOOKUP($J800,'Router Tracking'!$A$3:$H$1000, 3, FALSE), "")</f>
        <v/>
      </c>
      <c r="N800" s="58" t="str">
        <f>IFERROR(VLOOKUP($J800,'Router Tracking'!$A$3:$H$1000, 6, FALSE), "")</f>
        <v/>
      </c>
      <c r="Q800" s="13"/>
    </row>
    <row r="801" spans="1:17">
      <c r="A801" s="38" t="str">
        <f t="shared" si="10"/>
        <v/>
      </c>
      <c r="C801" s="1" t="str">
        <f>IFERROR(VLOOKUP($B801,'Fridge Collection'!B799:L1796, 10, FALSE), "")</f>
        <v/>
      </c>
      <c r="D801" s="1" t="str">
        <f>IFERROR(VLOOKUP($B801,' Fridge Tracking'!$A$3:$J$999, 2, FALSE), "")</f>
        <v/>
      </c>
      <c r="E801" s="1" t="str">
        <f>IFERROR(VLOOKUP($B801,' Fridge Tracking'!$A$3:$J$999, 3, FALSE), "")</f>
        <v/>
      </c>
      <c r="F801" s="1" t="str">
        <f>IFERROR(VLOOKUP($B801,' Fridge Tracking'!$A$3:$J$999, 4, FALSE), "")</f>
        <v/>
      </c>
      <c r="G801" s="1" t="str">
        <f>IFERROR(VLOOKUP($B801,' Fridge Tracking'!$A$3:$J$999, 5, FALSE), "")</f>
        <v/>
      </c>
      <c r="H801" s="13" t="str">
        <f>IFERROR(VLOOKUP($B801,' Fridge Tracking'!$A$3:$J$999, 8, FALSE), "")</f>
        <v/>
      </c>
      <c r="I801" s="56" t="str">
        <f t="shared" si="11"/>
        <v/>
      </c>
      <c r="J801" s="59"/>
      <c r="K801" s="57" t="str">
        <f>IFERROR(VLOOKUP($J801,'Router Collection'!B799:M1796, 10, FALSE), "")</f>
        <v/>
      </c>
      <c r="L801" s="57" t="str">
        <f>IFERROR(VLOOKUP($J801,'Router Tracking'!$A$3:$H$1000, 2, FALSE), "")</f>
        <v/>
      </c>
      <c r="M801" s="57" t="str">
        <f>IFERROR(VLOOKUP($J801,'Router Tracking'!$A$3:$H$1000, 3, FALSE), "")</f>
        <v/>
      </c>
      <c r="N801" s="58" t="str">
        <f>IFERROR(VLOOKUP($J801,'Router Tracking'!$A$3:$H$1000, 6, FALSE), "")</f>
        <v/>
      </c>
      <c r="Q801" s="13"/>
    </row>
    <row r="802" spans="1:17">
      <c r="A802" s="38" t="str">
        <f t="shared" si="10"/>
        <v/>
      </c>
      <c r="C802" s="1" t="str">
        <f>IFERROR(VLOOKUP($B802,'Fridge Collection'!B800:L1797, 10, FALSE), "")</f>
        <v/>
      </c>
      <c r="D802" s="1" t="str">
        <f>IFERROR(VLOOKUP($B802,' Fridge Tracking'!$A$3:$J$999, 2, FALSE), "")</f>
        <v/>
      </c>
      <c r="E802" s="1" t="str">
        <f>IFERROR(VLOOKUP($B802,' Fridge Tracking'!$A$3:$J$999, 3, FALSE), "")</f>
        <v/>
      </c>
      <c r="F802" s="1" t="str">
        <f>IFERROR(VLOOKUP($B802,' Fridge Tracking'!$A$3:$J$999, 4, FALSE), "")</f>
        <v/>
      </c>
      <c r="G802" s="1" t="str">
        <f>IFERROR(VLOOKUP($B802,' Fridge Tracking'!$A$3:$J$999, 5, FALSE), "")</f>
        <v/>
      </c>
      <c r="H802" s="13" t="str">
        <f>IFERROR(VLOOKUP($B802,' Fridge Tracking'!$A$3:$J$999, 8, FALSE), "")</f>
        <v/>
      </c>
      <c r="I802" s="56" t="str">
        <f t="shared" si="11"/>
        <v/>
      </c>
      <c r="J802" s="59"/>
      <c r="K802" s="57" t="str">
        <f>IFERROR(VLOOKUP($J802,'Router Collection'!B800:M1797, 10, FALSE), "")</f>
        <v/>
      </c>
      <c r="L802" s="57" t="str">
        <f>IFERROR(VLOOKUP($J802,'Router Tracking'!$A$3:$H$1000, 2, FALSE), "")</f>
        <v/>
      </c>
      <c r="M802" s="57" t="str">
        <f>IFERROR(VLOOKUP($J802,'Router Tracking'!$A$3:$H$1000, 3, FALSE), "")</f>
        <v/>
      </c>
      <c r="N802" s="58" t="str">
        <f>IFERROR(VLOOKUP($J802,'Router Tracking'!$A$3:$H$1000, 6, FALSE), "")</f>
        <v/>
      </c>
      <c r="Q802" s="13"/>
    </row>
    <row r="803" spans="1:17">
      <c r="A803" s="38" t="str">
        <f t="shared" si="10"/>
        <v/>
      </c>
      <c r="C803" s="1" t="str">
        <f>IFERROR(VLOOKUP($B803,'Fridge Collection'!B801:L1798, 10, FALSE), "")</f>
        <v/>
      </c>
      <c r="D803" s="1" t="str">
        <f>IFERROR(VLOOKUP($B803,' Fridge Tracking'!$A$3:$J$999, 2, FALSE), "")</f>
        <v/>
      </c>
      <c r="E803" s="1" t="str">
        <f>IFERROR(VLOOKUP($B803,' Fridge Tracking'!$A$3:$J$999, 3, FALSE), "")</f>
        <v/>
      </c>
      <c r="F803" s="1" t="str">
        <f>IFERROR(VLOOKUP($B803,' Fridge Tracking'!$A$3:$J$999, 4, FALSE), "")</f>
        <v/>
      </c>
      <c r="G803" s="1" t="str">
        <f>IFERROR(VLOOKUP($B803,' Fridge Tracking'!$A$3:$J$999, 5, FALSE), "")</f>
        <v/>
      </c>
      <c r="H803" s="13" t="str">
        <f>IFERROR(VLOOKUP($B803,' Fridge Tracking'!$A$3:$J$999, 8, FALSE), "")</f>
        <v/>
      </c>
      <c r="I803" s="56" t="str">
        <f t="shared" si="11"/>
        <v/>
      </c>
      <c r="J803" s="59"/>
      <c r="K803" s="57" t="str">
        <f>IFERROR(VLOOKUP($J803,'Router Collection'!B801:M1798, 10, FALSE), "")</f>
        <v/>
      </c>
      <c r="L803" s="57" t="str">
        <f>IFERROR(VLOOKUP($J803,'Router Tracking'!$A$3:$H$1000, 2, FALSE), "")</f>
        <v/>
      </c>
      <c r="M803" s="57" t="str">
        <f>IFERROR(VLOOKUP($J803,'Router Tracking'!$A$3:$H$1000, 3, FALSE), "")</f>
        <v/>
      </c>
      <c r="N803" s="58" t="str">
        <f>IFERROR(VLOOKUP($J803,'Router Tracking'!$A$3:$H$1000, 6, FALSE), "")</f>
        <v/>
      </c>
      <c r="Q803" s="13"/>
    </row>
    <row r="804" spans="1:17">
      <c r="A804" s="38" t="str">
        <f t="shared" si="10"/>
        <v/>
      </c>
      <c r="C804" s="1" t="str">
        <f>IFERROR(VLOOKUP($B804,'Fridge Collection'!B802:L1799, 10, FALSE), "")</f>
        <v/>
      </c>
      <c r="D804" s="1" t="str">
        <f>IFERROR(VLOOKUP($B804,' Fridge Tracking'!$A$3:$J$999, 2, FALSE), "")</f>
        <v/>
      </c>
      <c r="E804" s="1" t="str">
        <f>IFERROR(VLOOKUP($B804,' Fridge Tracking'!$A$3:$J$999, 3, FALSE), "")</f>
        <v/>
      </c>
      <c r="F804" s="1" t="str">
        <f>IFERROR(VLOOKUP($B804,' Fridge Tracking'!$A$3:$J$999, 4, FALSE), "")</f>
        <v/>
      </c>
      <c r="G804" s="1" t="str">
        <f>IFERROR(VLOOKUP($B804,' Fridge Tracking'!$A$3:$J$999, 5, FALSE), "")</f>
        <v/>
      </c>
      <c r="H804" s="13" t="str">
        <f>IFERROR(VLOOKUP($B804,' Fridge Tracking'!$A$3:$J$999, 8, FALSE), "")</f>
        <v/>
      </c>
      <c r="I804" s="56" t="str">
        <f t="shared" si="11"/>
        <v/>
      </c>
      <c r="J804" s="59"/>
      <c r="K804" s="57" t="str">
        <f>IFERROR(VLOOKUP($J804,'Router Collection'!B802:M1799, 10, FALSE), "")</f>
        <v/>
      </c>
      <c r="L804" s="57" t="str">
        <f>IFERROR(VLOOKUP($J804,'Router Tracking'!$A$3:$H$1000, 2, FALSE), "")</f>
        <v/>
      </c>
      <c r="M804" s="57" t="str">
        <f>IFERROR(VLOOKUP($J804,'Router Tracking'!$A$3:$H$1000, 3, FALSE), "")</f>
        <v/>
      </c>
      <c r="N804" s="58" t="str">
        <f>IFERROR(VLOOKUP($J804,'Router Tracking'!$A$3:$H$1000, 6, FALSE), "")</f>
        <v/>
      </c>
      <c r="Q804" s="13"/>
    </row>
    <row r="805" spans="1:17">
      <c r="A805" s="38" t="str">
        <f t="shared" si="10"/>
        <v/>
      </c>
      <c r="C805" s="1" t="str">
        <f>IFERROR(VLOOKUP($B805,'Fridge Collection'!B803:L1800, 10, FALSE), "")</f>
        <v/>
      </c>
      <c r="D805" s="1" t="str">
        <f>IFERROR(VLOOKUP($B805,' Fridge Tracking'!$A$3:$J$999, 2, FALSE), "")</f>
        <v/>
      </c>
      <c r="E805" s="1" t="str">
        <f>IFERROR(VLOOKUP($B805,' Fridge Tracking'!$A$3:$J$999, 3, FALSE), "")</f>
        <v/>
      </c>
      <c r="F805" s="1" t="str">
        <f>IFERROR(VLOOKUP($B805,' Fridge Tracking'!$A$3:$J$999, 4, FALSE), "")</f>
        <v/>
      </c>
      <c r="G805" s="1" t="str">
        <f>IFERROR(VLOOKUP($B805,' Fridge Tracking'!$A$3:$J$999, 5, FALSE), "")</f>
        <v/>
      </c>
      <c r="H805" s="13" t="str">
        <f>IFERROR(VLOOKUP($B805,' Fridge Tracking'!$A$3:$J$999, 8, FALSE), "")</f>
        <v/>
      </c>
      <c r="I805" s="56" t="str">
        <f t="shared" si="11"/>
        <v/>
      </c>
      <c r="J805" s="59"/>
      <c r="K805" s="57" t="str">
        <f>IFERROR(VLOOKUP($J805,'Router Collection'!B803:M1800, 10, FALSE), "")</f>
        <v/>
      </c>
      <c r="L805" s="57" t="str">
        <f>IFERROR(VLOOKUP($J805,'Router Tracking'!$A$3:$H$1000, 2, FALSE), "")</f>
        <v/>
      </c>
      <c r="M805" s="57" t="str">
        <f>IFERROR(VLOOKUP($J805,'Router Tracking'!$A$3:$H$1000, 3, FALSE), "")</f>
        <v/>
      </c>
      <c r="N805" s="58" t="str">
        <f>IFERROR(VLOOKUP($J805,'Router Tracking'!$A$3:$H$1000, 6, FALSE), "")</f>
        <v/>
      </c>
      <c r="Q805" s="13"/>
    </row>
    <row r="806" spans="1:17">
      <c r="A806" s="38" t="str">
        <f t="shared" si="10"/>
        <v/>
      </c>
      <c r="C806" s="1" t="str">
        <f>IFERROR(VLOOKUP($B806,'Fridge Collection'!B804:L1801, 10, FALSE), "")</f>
        <v/>
      </c>
      <c r="D806" s="1" t="str">
        <f>IFERROR(VLOOKUP($B806,' Fridge Tracking'!$A$3:$J$999, 2, FALSE), "")</f>
        <v/>
      </c>
      <c r="E806" s="1" t="str">
        <f>IFERROR(VLOOKUP($B806,' Fridge Tracking'!$A$3:$J$999, 3, FALSE), "")</f>
        <v/>
      </c>
      <c r="F806" s="1" t="str">
        <f>IFERROR(VLOOKUP($B806,' Fridge Tracking'!$A$3:$J$999, 4, FALSE), "")</f>
        <v/>
      </c>
      <c r="G806" s="1" t="str">
        <f>IFERROR(VLOOKUP($B806,' Fridge Tracking'!$A$3:$J$999, 5, FALSE), "")</f>
        <v/>
      </c>
      <c r="H806" s="13" t="str">
        <f>IFERROR(VLOOKUP($B806,' Fridge Tracking'!$A$3:$J$999, 8, FALSE), "")</f>
        <v/>
      </c>
      <c r="I806" s="56" t="str">
        <f t="shared" si="11"/>
        <v/>
      </c>
      <c r="J806" s="59"/>
      <c r="K806" s="57" t="str">
        <f>IFERROR(VLOOKUP($J806,'Router Collection'!B804:M1801, 10, FALSE), "")</f>
        <v/>
      </c>
      <c r="L806" s="57" t="str">
        <f>IFERROR(VLOOKUP($J806,'Router Tracking'!$A$3:$H$1000, 2, FALSE), "")</f>
        <v/>
      </c>
      <c r="M806" s="57" t="str">
        <f>IFERROR(VLOOKUP($J806,'Router Tracking'!$A$3:$H$1000, 3, FALSE), "")</f>
        <v/>
      </c>
      <c r="N806" s="58" t="str">
        <f>IFERROR(VLOOKUP($J806,'Router Tracking'!$A$3:$H$1000, 6, FALSE), "")</f>
        <v/>
      </c>
      <c r="Q806" s="13"/>
    </row>
    <row r="807" spans="1:17">
      <c r="A807" s="38" t="str">
        <f t="shared" si="10"/>
        <v/>
      </c>
      <c r="C807" s="1" t="str">
        <f>IFERROR(VLOOKUP($B807,'Fridge Collection'!B805:L1802, 10, FALSE), "")</f>
        <v/>
      </c>
      <c r="D807" s="1" t="str">
        <f>IFERROR(VLOOKUP($B807,' Fridge Tracking'!$A$3:$J$999, 2, FALSE), "")</f>
        <v/>
      </c>
      <c r="E807" s="1" t="str">
        <f>IFERROR(VLOOKUP($B807,' Fridge Tracking'!$A$3:$J$999, 3, FALSE), "")</f>
        <v/>
      </c>
      <c r="F807" s="1" t="str">
        <f>IFERROR(VLOOKUP($B807,' Fridge Tracking'!$A$3:$J$999, 4, FALSE), "")</f>
        <v/>
      </c>
      <c r="G807" s="1" t="str">
        <f>IFERROR(VLOOKUP($B807,' Fridge Tracking'!$A$3:$J$999, 5, FALSE), "")</f>
        <v/>
      </c>
      <c r="H807" s="13" t="str">
        <f>IFERROR(VLOOKUP($B807,' Fridge Tracking'!$A$3:$J$999, 8, FALSE), "")</f>
        <v/>
      </c>
      <c r="I807" s="56" t="str">
        <f t="shared" si="11"/>
        <v/>
      </c>
      <c r="J807" s="59"/>
      <c r="K807" s="57" t="str">
        <f>IFERROR(VLOOKUP($J807,'Router Collection'!B805:M1802, 10, FALSE), "")</f>
        <v/>
      </c>
      <c r="L807" s="57" t="str">
        <f>IFERROR(VLOOKUP($J807,'Router Tracking'!$A$3:$H$1000, 2, FALSE), "")</f>
        <v/>
      </c>
      <c r="M807" s="57" t="str">
        <f>IFERROR(VLOOKUP($J807,'Router Tracking'!$A$3:$H$1000, 3, FALSE), "")</f>
        <v/>
      </c>
      <c r="N807" s="58" t="str">
        <f>IFERROR(VLOOKUP($J807,'Router Tracking'!$A$3:$H$1000, 6, FALSE), "")</f>
        <v/>
      </c>
      <c r="Q807" s="13"/>
    </row>
    <row r="808" spans="1:17">
      <c r="A808" s="38" t="str">
        <f t="shared" si="10"/>
        <v/>
      </c>
      <c r="C808" s="1" t="str">
        <f>IFERROR(VLOOKUP($B808,'Fridge Collection'!B806:L1803, 10, FALSE), "")</f>
        <v/>
      </c>
      <c r="D808" s="1" t="str">
        <f>IFERROR(VLOOKUP($B808,' Fridge Tracking'!$A$3:$J$999, 2, FALSE), "")</f>
        <v/>
      </c>
      <c r="E808" s="1" t="str">
        <f>IFERROR(VLOOKUP($B808,' Fridge Tracking'!$A$3:$J$999, 3, FALSE), "")</f>
        <v/>
      </c>
      <c r="F808" s="1" t="str">
        <f>IFERROR(VLOOKUP($B808,' Fridge Tracking'!$A$3:$J$999, 4, FALSE), "")</f>
        <v/>
      </c>
      <c r="G808" s="1" t="str">
        <f>IFERROR(VLOOKUP($B808,' Fridge Tracking'!$A$3:$J$999, 5, FALSE), "")</f>
        <v/>
      </c>
      <c r="H808" s="13" t="str">
        <f>IFERROR(VLOOKUP($B808,' Fridge Tracking'!$A$3:$J$999, 8, FALSE), "")</f>
        <v/>
      </c>
      <c r="I808" s="56" t="str">
        <f t="shared" si="11"/>
        <v/>
      </c>
      <c r="J808" s="59"/>
      <c r="K808" s="57" t="str">
        <f>IFERROR(VLOOKUP($J808,'Router Collection'!B806:M1803, 10, FALSE), "")</f>
        <v/>
      </c>
      <c r="L808" s="57" t="str">
        <f>IFERROR(VLOOKUP($J808,'Router Tracking'!$A$3:$H$1000, 2, FALSE), "")</f>
        <v/>
      </c>
      <c r="M808" s="57" t="str">
        <f>IFERROR(VLOOKUP($J808,'Router Tracking'!$A$3:$H$1000, 3, FALSE), "")</f>
        <v/>
      </c>
      <c r="N808" s="58" t="str">
        <f>IFERROR(VLOOKUP($J808,'Router Tracking'!$A$3:$H$1000, 6, FALSE), "")</f>
        <v/>
      </c>
      <c r="Q808" s="13"/>
    </row>
    <row r="809" spans="1:17">
      <c r="A809" s="38" t="str">
        <f t="shared" si="10"/>
        <v/>
      </c>
      <c r="C809" s="1" t="str">
        <f>IFERROR(VLOOKUP($B809,'Fridge Collection'!B807:L1804, 10, FALSE), "")</f>
        <v/>
      </c>
      <c r="D809" s="1" t="str">
        <f>IFERROR(VLOOKUP($B809,' Fridge Tracking'!$A$3:$J$999, 2, FALSE), "")</f>
        <v/>
      </c>
      <c r="E809" s="1" t="str">
        <f>IFERROR(VLOOKUP($B809,' Fridge Tracking'!$A$3:$J$999, 3, FALSE), "")</f>
        <v/>
      </c>
      <c r="F809" s="1" t="str">
        <f>IFERROR(VLOOKUP($B809,' Fridge Tracking'!$A$3:$J$999, 4, FALSE), "")</f>
        <v/>
      </c>
      <c r="G809" s="1" t="str">
        <f>IFERROR(VLOOKUP($B809,' Fridge Tracking'!$A$3:$J$999, 5, FALSE), "")</f>
        <v/>
      </c>
      <c r="H809" s="13" t="str">
        <f>IFERROR(VLOOKUP($B809,' Fridge Tracking'!$A$3:$J$999, 8, FALSE), "")</f>
        <v/>
      </c>
      <c r="I809" s="56" t="str">
        <f t="shared" si="11"/>
        <v/>
      </c>
      <c r="J809" s="59"/>
      <c r="K809" s="57" t="str">
        <f>IFERROR(VLOOKUP($J809,'Router Collection'!B807:M1804, 10, FALSE), "")</f>
        <v/>
      </c>
      <c r="L809" s="57" t="str">
        <f>IFERROR(VLOOKUP($J809,'Router Tracking'!$A$3:$H$1000, 2, FALSE), "")</f>
        <v/>
      </c>
      <c r="M809" s="57" t="str">
        <f>IFERROR(VLOOKUP($J809,'Router Tracking'!$A$3:$H$1000, 3, FALSE), "")</f>
        <v/>
      </c>
      <c r="N809" s="58" t="str">
        <f>IFERROR(VLOOKUP($J809,'Router Tracking'!$A$3:$H$1000, 6, FALSE), "")</f>
        <v/>
      </c>
      <c r="Q809" s="13"/>
    </row>
    <row r="810" spans="1:17">
      <c r="A810" s="38" t="str">
        <f t="shared" si="10"/>
        <v/>
      </c>
      <c r="C810" s="1" t="str">
        <f>IFERROR(VLOOKUP($B810,'Fridge Collection'!B808:L1805, 10, FALSE), "")</f>
        <v/>
      </c>
      <c r="D810" s="1" t="str">
        <f>IFERROR(VLOOKUP($B810,' Fridge Tracking'!$A$3:$J$999, 2, FALSE), "")</f>
        <v/>
      </c>
      <c r="E810" s="1" t="str">
        <f>IFERROR(VLOOKUP($B810,' Fridge Tracking'!$A$3:$J$999, 3, FALSE), "")</f>
        <v/>
      </c>
      <c r="F810" s="1" t="str">
        <f>IFERROR(VLOOKUP($B810,' Fridge Tracking'!$A$3:$J$999, 4, FALSE), "")</f>
        <v/>
      </c>
      <c r="G810" s="1" t="str">
        <f>IFERROR(VLOOKUP($B810,' Fridge Tracking'!$A$3:$J$999, 5, FALSE), "")</f>
        <v/>
      </c>
      <c r="H810" s="13" t="str">
        <f>IFERROR(VLOOKUP($B810,' Fridge Tracking'!$A$3:$J$999, 8, FALSE), "")</f>
        <v/>
      </c>
      <c r="I810" s="56" t="str">
        <f t="shared" si="11"/>
        <v/>
      </c>
      <c r="J810" s="59"/>
      <c r="K810" s="57" t="str">
        <f>IFERROR(VLOOKUP($J810,'Router Collection'!B808:M1805, 10, FALSE), "")</f>
        <v/>
      </c>
      <c r="L810" s="57" t="str">
        <f>IFERROR(VLOOKUP($J810,'Router Tracking'!$A$3:$H$1000, 2, FALSE), "")</f>
        <v/>
      </c>
      <c r="M810" s="57" t="str">
        <f>IFERROR(VLOOKUP($J810,'Router Tracking'!$A$3:$H$1000, 3, FALSE), "")</f>
        <v/>
      </c>
      <c r="N810" s="58" t="str">
        <f>IFERROR(VLOOKUP($J810,'Router Tracking'!$A$3:$H$1000, 6, FALSE), "")</f>
        <v/>
      </c>
      <c r="Q810" s="13"/>
    </row>
    <row r="811" spans="1:17">
      <c r="A811" s="38" t="str">
        <f t="shared" si="10"/>
        <v/>
      </c>
      <c r="C811" s="1" t="str">
        <f>IFERROR(VLOOKUP($B811,'Fridge Collection'!B809:L1806, 10, FALSE), "")</f>
        <v/>
      </c>
      <c r="D811" s="1" t="str">
        <f>IFERROR(VLOOKUP($B811,' Fridge Tracking'!$A$3:$J$999, 2, FALSE), "")</f>
        <v/>
      </c>
      <c r="E811" s="1" t="str">
        <f>IFERROR(VLOOKUP($B811,' Fridge Tracking'!$A$3:$J$999, 3, FALSE), "")</f>
        <v/>
      </c>
      <c r="F811" s="1" t="str">
        <f>IFERROR(VLOOKUP($B811,' Fridge Tracking'!$A$3:$J$999, 4, FALSE), "")</f>
        <v/>
      </c>
      <c r="G811" s="1" t="str">
        <f>IFERROR(VLOOKUP($B811,' Fridge Tracking'!$A$3:$J$999, 5, FALSE), "")</f>
        <v/>
      </c>
      <c r="H811" s="13" t="str">
        <f>IFERROR(VLOOKUP($B811,' Fridge Tracking'!$A$3:$J$999, 8, FALSE), "")</f>
        <v/>
      </c>
      <c r="I811" s="56" t="str">
        <f t="shared" si="11"/>
        <v/>
      </c>
      <c r="J811" s="59"/>
      <c r="K811" s="57" t="str">
        <f>IFERROR(VLOOKUP($J811,'Router Collection'!B809:M1806, 10, FALSE), "")</f>
        <v/>
      </c>
      <c r="L811" s="57" t="str">
        <f>IFERROR(VLOOKUP($J811,'Router Tracking'!$A$3:$H$1000, 2, FALSE), "")</f>
        <v/>
      </c>
      <c r="M811" s="57" t="str">
        <f>IFERROR(VLOOKUP($J811,'Router Tracking'!$A$3:$H$1000, 3, FALSE), "")</f>
        <v/>
      </c>
      <c r="N811" s="58" t="str">
        <f>IFERROR(VLOOKUP($J811,'Router Tracking'!$A$3:$H$1000, 6, FALSE), "")</f>
        <v/>
      </c>
      <c r="Q811" s="13"/>
    </row>
    <row r="812" spans="1:17">
      <c r="A812" s="38" t="str">
        <f t="shared" si="10"/>
        <v/>
      </c>
      <c r="C812" s="1" t="str">
        <f>IFERROR(VLOOKUP($B812,'Fridge Collection'!B810:L1807, 10, FALSE), "")</f>
        <v/>
      </c>
      <c r="D812" s="1" t="str">
        <f>IFERROR(VLOOKUP($B812,' Fridge Tracking'!$A$3:$J$999, 2, FALSE), "")</f>
        <v/>
      </c>
      <c r="E812" s="1" t="str">
        <f>IFERROR(VLOOKUP($B812,' Fridge Tracking'!$A$3:$J$999, 3, FALSE), "")</f>
        <v/>
      </c>
      <c r="F812" s="1" t="str">
        <f>IFERROR(VLOOKUP($B812,' Fridge Tracking'!$A$3:$J$999, 4, FALSE), "")</f>
        <v/>
      </c>
      <c r="G812" s="1" t="str">
        <f>IFERROR(VLOOKUP($B812,' Fridge Tracking'!$A$3:$J$999, 5, FALSE), "")</f>
        <v/>
      </c>
      <c r="H812" s="13" t="str">
        <f>IFERROR(VLOOKUP($B812,' Fridge Tracking'!$A$3:$J$999, 8, FALSE), "")</f>
        <v/>
      </c>
      <c r="I812" s="56" t="str">
        <f t="shared" si="11"/>
        <v/>
      </c>
      <c r="J812" s="59"/>
      <c r="K812" s="57" t="str">
        <f>IFERROR(VLOOKUP($J812,'Router Collection'!B810:M1807, 10, FALSE), "")</f>
        <v/>
      </c>
      <c r="L812" s="57" t="str">
        <f>IFERROR(VLOOKUP($J812,'Router Tracking'!$A$3:$H$1000, 2, FALSE), "")</f>
        <v/>
      </c>
      <c r="M812" s="57" t="str">
        <f>IFERROR(VLOOKUP($J812,'Router Tracking'!$A$3:$H$1000, 3, FALSE), "")</f>
        <v/>
      </c>
      <c r="N812" s="58" t="str">
        <f>IFERROR(VLOOKUP($J812,'Router Tracking'!$A$3:$H$1000, 6, FALSE), "")</f>
        <v/>
      </c>
      <c r="Q812" s="13"/>
    </row>
    <row r="813" spans="1:17">
      <c r="A813" s="38" t="str">
        <f t="shared" si="10"/>
        <v/>
      </c>
      <c r="C813" s="1" t="str">
        <f>IFERROR(VLOOKUP($B813,'Fridge Collection'!B811:L1808, 10, FALSE), "")</f>
        <v/>
      </c>
      <c r="D813" s="1" t="str">
        <f>IFERROR(VLOOKUP($B813,' Fridge Tracking'!$A$3:$J$999, 2, FALSE), "")</f>
        <v/>
      </c>
      <c r="E813" s="1" t="str">
        <f>IFERROR(VLOOKUP($B813,' Fridge Tracking'!$A$3:$J$999, 3, FALSE), "")</f>
        <v/>
      </c>
      <c r="F813" s="1" t="str">
        <f>IFERROR(VLOOKUP($B813,' Fridge Tracking'!$A$3:$J$999, 4, FALSE), "")</f>
        <v/>
      </c>
      <c r="G813" s="1" t="str">
        <f>IFERROR(VLOOKUP($B813,' Fridge Tracking'!$A$3:$J$999, 5, FALSE), "")</f>
        <v/>
      </c>
      <c r="H813" s="13" t="str">
        <f>IFERROR(VLOOKUP($B813,' Fridge Tracking'!$A$3:$J$999, 8, FALSE), "")</f>
        <v/>
      </c>
      <c r="I813" s="56" t="str">
        <f t="shared" si="11"/>
        <v/>
      </c>
      <c r="J813" s="59"/>
      <c r="K813" s="57" t="str">
        <f>IFERROR(VLOOKUP($J813,'Router Collection'!B811:M1808, 10, FALSE), "")</f>
        <v/>
      </c>
      <c r="L813" s="57" t="str">
        <f>IFERROR(VLOOKUP($J813,'Router Tracking'!$A$3:$H$1000, 2, FALSE), "")</f>
        <v/>
      </c>
      <c r="M813" s="57" t="str">
        <f>IFERROR(VLOOKUP($J813,'Router Tracking'!$A$3:$H$1000, 3, FALSE), "")</f>
        <v/>
      </c>
      <c r="N813" s="58" t="str">
        <f>IFERROR(VLOOKUP($J813,'Router Tracking'!$A$3:$H$1000, 6, FALSE), "")</f>
        <v/>
      </c>
      <c r="Q813" s="13"/>
    </row>
    <row r="814" spans="1:17">
      <c r="A814" s="38" t="str">
        <f t="shared" si="10"/>
        <v/>
      </c>
      <c r="C814" s="1" t="str">
        <f>IFERROR(VLOOKUP($B814,'Fridge Collection'!B812:L1809, 10, FALSE), "")</f>
        <v/>
      </c>
      <c r="D814" s="1" t="str">
        <f>IFERROR(VLOOKUP($B814,' Fridge Tracking'!$A$3:$J$999, 2, FALSE), "")</f>
        <v/>
      </c>
      <c r="E814" s="1" t="str">
        <f>IFERROR(VLOOKUP($B814,' Fridge Tracking'!$A$3:$J$999, 3, FALSE), "")</f>
        <v/>
      </c>
      <c r="F814" s="1" t="str">
        <f>IFERROR(VLOOKUP($B814,' Fridge Tracking'!$A$3:$J$999, 4, FALSE), "")</f>
        <v/>
      </c>
      <c r="G814" s="1" t="str">
        <f>IFERROR(VLOOKUP($B814,' Fridge Tracking'!$A$3:$J$999, 5, FALSE), "")</f>
        <v/>
      </c>
      <c r="H814" s="13" t="str">
        <f>IFERROR(VLOOKUP($B814,' Fridge Tracking'!$A$3:$J$999, 8, FALSE), "")</f>
        <v/>
      </c>
      <c r="I814" s="56" t="str">
        <f t="shared" si="11"/>
        <v/>
      </c>
      <c r="J814" s="59"/>
      <c r="K814" s="57" t="str">
        <f>IFERROR(VLOOKUP($J814,'Router Collection'!B812:M1809, 10, FALSE), "")</f>
        <v/>
      </c>
      <c r="L814" s="57" t="str">
        <f>IFERROR(VLOOKUP($J814,'Router Tracking'!$A$3:$H$1000, 2, FALSE), "")</f>
        <v/>
      </c>
      <c r="M814" s="57" t="str">
        <f>IFERROR(VLOOKUP($J814,'Router Tracking'!$A$3:$H$1000, 3, FALSE), "")</f>
        <v/>
      </c>
      <c r="N814" s="58" t="str">
        <f>IFERROR(VLOOKUP($J814,'Router Tracking'!$A$3:$H$1000, 6, FALSE), "")</f>
        <v/>
      </c>
      <c r="Q814" s="13"/>
    </row>
    <row r="815" spans="1:17">
      <c r="A815" s="38" t="str">
        <f t="shared" si="10"/>
        <v/>
      </c>
      <c r="C815" s="1" t="str">
        <f>IFERROR(VLOOKUP($B815,'Fridge Collection'!B813:L1810, 10, FALSE), "")</f>
        <v/>
      </c>
      <c r="D815" s="1" t="str">
        <f>IFERROR(VLOOKUP($B815,' Fridge Tracking'!$A$3:$J$999, 2, FALSE), "")</f>
        <v/>
      </c>
      <c r="E815" s="1" t="str">
        <f>IFERROR(VLOOKUP($B815,' Fridge Tracking'!$A$3:$J$999, 3, FALSE), "")</f>
        <v/>
      </c>
      <c r="F815" s="1" t="str">
        <f>IFERROR(VLOOKUP($B815,' Fridge Tracking'!$A$3:$J$999, 4, FALSE), "")</f>
        <v/>
      </c>
      <c r="G815" s="1" t="str">
        <f>IFERROR(VLOOKUP($B815,' Fridge Tracking'!$A$3:$J$999, 5, FALSE), "")</f>
        <v/>
      </c>
      <c r="H815" s="13" t="str">
        <f>IFERROR(VLOOKUP($B815,' Fridge Tracking'!$A$3:$J$999, 8, FALSE), "")</f>
        <v/>
      </c>
      <c r="I815" s="56" t="str">
        <f t="shared" si="11"/>
        <v/>
      </c>
      <c r="J815" s="59"/>
      <c r="K815" s="57" t="str">
        <f>IFERROR(VLOOKUP($J815,'Router Collection'!B813:M1810, 10, FALSE), "")</f>
        <v/>
      </c>
      <c r="L815" s="57" t="str">
        <f>IFERROR(VLOOKUP($J815,'Router Tracking'!$A$3:$H$1000, 2, FALSE), "")</f>
        <v/>
      </c>
      <c r="M815" s="57" t="str">
        <f>IFERROR(VLOOKUP($J815,'Router Tracking'!$A$3:$H$1000, 3, FALSE), "")</f>
        <v/>
      </c>
      <c r="N815" s="58" t="str">
        <f>IFERROR(VLOOKUP($J815,'Router Tracking'!$A$3:$H$1000, 6, FALSE), "")</f>
        <v/>
      </c>
      <c r="Q815" s="13"/>
    </row>
    <row r="816" spans="1:17">
      <c r="A816" s="38" t="str">
        <f t="shared" si="10"/>
        <v/>
      </c>
      <c r="C816" s="1" t="str">
        <f>IFERROR(VLOOKUP($B816,'Fridge Collection'!B814:L1811, 10, FALSE), "")</f>
        <v/>
      </c>
      <c r="D816" s="1" t="str">
        <f>IFERROR(VLOOKUP($B816,' Fridge Tracking'!$A$3:$J$999, 2, FALSE), "")</f>
        <v/>
      </c>
      <c r="E816" s="1" t="str">
        <f>IFERROR(VLOOKUP($B816,' Fridge Tracking'!$A$3:$J$999, 3, FALSE), "")</f>
        <v/>
      </c>
      <c r="F816" s="1" t="str">
        <f>IFERROR(VLOOKUP($B816,' Fridge Tracking'!$A$3:$J$999, 4, FALSE), "")</f>
        <v/>
      </c>
      <c r="G816" s="1" t="str">
        <f>IFERROR(VLOOKUP($B816,' Fridge Tracking'!$A$3:$J$999, 5, FALSE), "")</f>
        <v/>
      </c>
      <c r="H816" s="13" t="str">
        <f>IFERROR(VLOOKUP($B816,' Fridge Tracking'!$A$3:$J$999, 8, FALSE), "")</f>
        <v/>
      </c>
      <c r="I816" s="56" t="str">
        <f t="shared" si="11"/>
        <v/>
      </c>
      <c r="J816" s="59"/>
      <c r="K816" s="57" t="str">
        <f>IFERROR(VLOOKUP($J816,'Router Collection'!B814:M1811, 10, FALSE), "")</f>
        <v/>
      </c>
      <c r="L816" s="57" t="str">
        <f>IFERROR(VLOOKUP($J816,'Router Tracking'!$A$3:$H$1000, 2, FALSE), "")</f>
        <v/>
      </c>
      <c r="M816" s="57" t="str">
        <f>IFERROR(VLOOKUP($J816,'Router Tracking'!$A$3:$H$1000, 3, FALSE), "")</f>
        <v/>
      </c>
      <c r="N816" s="58" t="str">
        <f>IFERROR(VLOOKUP($J816,'Router Tracking'!$A$3:$H$1000, 6, FALSE), "")</f>
        <v/>
      </c>
      <c r="Q816" s="13"/>
    </row>
    <row r="817" spans="1:17">
      <c r="A817" s="38" t="str">
        <f t="shared" si="10"/>
        <v/>
      </c>
      <c r="C817" s="1" t="str">
        <f>IFERROR(VLOOKUP($B817,'Fridge Collection'!B815:L1812, 10, FALSE), "")</f>
        <v/>
      </c>
      <c r="D817" s="1" t="str">
        <f>IFERROR(VLOOKUP($B817,' Fridge Tracking'!$A$3:$J$999, 2, FALSE), "")</f>
        <v/>
      </c>
      <c r="E817" s="1" t="str">
        <f>IFERROR(VLOOKUP($B817,' Fridge Tracking'!$A$3:$J$999, 3, FALSE), "")</f>
        <v/>
      </c>
      <c r="F817" s="1" t="str">
        <f>IFERROR(VLOOKUP($B817,' Fridge Tracking'!$A$3:$J$999, 4, FALSE), "")</f>
        <v/>
      </c>
      <c r="G817" s="1" t="str">
        <f>IFERROR(VLOOKUP($B817,' Fridge Tracking'!$A$3:$J$999, 5, FALSE), "")</f>
        <v/>
      </c>
      <c r="H817" s="13" t="str">
        <f>IFERROR(VLOOKUP($B817,' Fridge Tracking'!$A$3:$J$999, 8, FALSE), "")</f>
        <v/>
      </c>
      <c r="I817" s="56" t="str">
        <f t="shared" si="11"/>
        <v/>
      </c>
      <c r="J817" s="59"/>
      <c r="K817" s="57" t="str">
        <f>IFERROR(VLOOKUP($J817,'Router Collection'!B815:M1812, 10, FALSE), "")</f>
        <v/>
      </c>
      <c r="L817" s="57" t="str">
        <f>IFERROR(VLOOKUP($J817,'Router Tracking'!$A$3:$H$1000, 2, FALSE), "")</f>
        <v/>
      </c>
      <c r="M817" s="57" t="str">
        <f>IFERROR(VLOOKUP($J817,'Router Tracking'!$A$3:$H$1000, 3, FALSE), "")</f>
        <v/>
      </c>
      <c r="N817" s="58" t="str">
        <f>IFERROR(VLOOKUP($J817,'Router Tracking'!$A$3:$H$1000, 6, FALSE), "")</f>
        <v/>
      </c>
      <c r="Q817" s="13"/>
    </row>
    <row r="818" spans="1:17">
      <c r="A818" s="38" t="str">
        <f t="shared" si="10"/>
        <v/>
      </c>
      <c r="C818" s="1" t="str">
        <f>IFERROR(VLOOKUP($B818,'Fridge Collection'!B816:L1813, 10, FALSE), "")</f>
        <v/>
      </c>
      <c r="D818" s="1" t="str">
        <f>IFERROR(VLOOKUP($B818,' Fridge Tracking'!$A$3:$J$999, 2, FALSE), "")</f>
        <v/>
      </c>
      <c r="E818" s="1" t="str">
        <f>IFERROR(VLOOKUP($B818,' Fridge Tracking'!$A$3:$J$999, 3, FALSE), "")</f>
        <v/>
      </c>
      <c r="F818" s="1" t="str">
        <f>IFERROR(VLOOKUP($B818,' Fridge Tracking'!$A$3:$J$999, 4, FALSE), "")</f>
        <v/>
      </c>
      <c r="G818" s="1" t="str">
        <f>IFERROR(VLOOKUP($B818,' Fridge Tracking'!$A$3:$J$999, 5, FALSE), "")</f>
        <v/>
      </c>
      <c r="H818" s="13" t="str">
        <f>IFERROR(VLOOKUP($B818,' Fridge Tracking'!$A$3:$J$999, 8, FALSE), "")</f>
        <v/>
      </c>
      <c r="I818" s="56" t="str">
        <f t="shared" si="11"/>
        <v/>
      </c>
      <c r="J818" s="59"/>
      <c r="K818" s="57" t="str">
        <f>IFERROR(VLOOKUP($J818,'Router Collection'!B816:M1813, 10, FALSE), "")</f>
        <v/>
      </c>
      <c r="L818" s="57" t="str">
        <f>IFERROR(VLOOKUP($J818,'Router Tracking'!$A$3:$H$1000, 2, FALSE), "")</f>
        <v/>
      </c>
      <c r="M818" s="57" t="str">
        <f>IFERROR(VLOOKUP($J818,'Router Tracking'!$A$3:$H$1000, 3, FALSE), "")</f>
        <v/>
      </c>
      <c r="N818" s="58" t="str">
        <f>IFERROR(VLOOKUP($J818,'Router Tracking'!$A$3:$H$1000, 6, FALSE), "")</f>
        <v/>
      </c>
      <c r="Q818" s="13"/>
    </row>
    <row r="819" spans="1:17">
      <c r="A819" s="38" t="str">
        <f t="shared" si="10"/>
        <v/>
      </c>
      <c r="C819" s="1" t="str">
        <f>IFERROR(VLOOKUP($B819,'Fridge Collection'!B817:L1814, 10, FALSE), "")</f>
        <v/>
      </c>
      <c r="D819" s="1" t="str">
        <f>IFERROR(VLOOKUP($B819,' Fridge Tracking'!$A$3:$J$999, 2, FALSE), "")</f>
        <v/>
      </c>
      <c r="E819" s="1" t="str">
        <f>IFERROR(VLOOKUP($B819,' Fridge Tracking'!$A$3:$J$999, 3, FALSE), "")</f>
        <v/>
      </c>
      <c r="F819" s="1" t="str">
        <f>IFERROR(VLOOKUP($B819,' Fridge Tracking'!$A$3:$J$999, 4, FALSE), "")</f>
        <v/>
      </c>
      <c r="G819" s="1" t="str">
        <f>IFERROR(VLOOKUP($B819,' Fridge Tracking'!$A$3:$J$999, 5, FALSE), "")</f>
        <v/>
      </c>
      <c r="H819" s="13" t="str">
        <f>IFERROR(VLOOKUP($B819,' Fridge Tracking'!$A$3:$J$999, 8, FALSE), "")</f>
        <v/>
      </c>
      <c r="I819" s="56" t="str">
        <f t="shared" si="11"/>
        <v/>
      </c>
      <c r="J819" s="59"/>
      <c r="K819" s="57" t="str">
        <f>IFERROR(VLOOKUP($J819,'Router Collection'!B817:M1814, 10, FALSE), "")</f>
        <v/>
      </c>
      <c r="L819" s="57" t="str">
        <f>IFERROR(VLOOKUP($J819,'Router Tracking'!$A$3:$H$1000, 2, FALSE), "")</f>
        <v/>
      </c>
      <c r="M819" s="57" t="str">
        <f>IFERROR(VLOOKUP($J819,'Router Tracking'!$A$3:$H$1000, 3, FALSE), "")</f>
        <v/>
      </c>
      <c r="N819" s="58" t="str">
        <f>IFERROR(VLOOKUP($J819,'Router Tracking'!$A$3:$H$1000, 6, FALSE), "")</f>
        <v/>
      </c>
      <c r="Q819" s="13"/>
    </row>
    <row r="820" spans="1:17">
      <c r="A820" s="38" t="str">
        <f t="shared" si="10"/>
        <v/>
      </c>
      <c r="C820" s="1" t="str">
        <f>IFERROR(VLOOKUP($B820,'Fridge Collection'!B818:L1815, 10, FALSE), "")</f>
        <v/>
      </c>
      <c r="D820" s="1" t="str">
        <f>IFERROR(VLOOKUP($B820,' Fridge Tracking'!$A$3:$J$999, 2, FALSE), "")</f>
        <v/>
      </c>
      <c r="E820" s="1" t="str">
        <f>IFERROR(VLOOKUP($B820,' Fridge Tracking'!$A$3:$J$999, 3, FALSE), "")</f>
        <v/>
      </c>
      <c r="F820" s="1" t="str">
        <f>IFERROR(VLOOKUP($B820,' Fridge Tracking'!$A$3:$J$999, 4, FALSE), "")</f>
        <v/>
      </c>
      <c r="G820" s="1" t="str">
        <f>IFERROR(VLOOKUP($B820,' Fridge Tracking'!$A$3:$J$999, 5, FALSE), "")</f>
        <v/>
      </c>
      <c r="H820" s="13" t="str">
        <f>IFERROR(VLOOKUP($B820,' Fridge Tracking'!$A$3:$J$999, 8, FALSE), "")</f>
        <v/>
      </c>
      <c r="I820" s="56" t="str">
        <f t="shared" si="11"/>
        <v/>
      </c>
      <c r="J820" s="59"/>
      <c r="K820" s="57" t="str">
        <f>IFERROR(VLOOKUP($J820,'Router Collection'!B818:M1815, 10, FALSE), "")</f>
        <v/>
      </c>
      <c r="L820" s="57" t="str">
        <f>IFERROR(VLOOKUP($J820,'Router Tracking'!$A$3:$H$1000, 2, FALSE), "")</f>
        <v/>
      </c>
      <c r="M820" s="57" t="str">
        <f>IFERROR(VLOOKUP($J820,'Router Tracking'!$A$3:$H$1000, 3, FALSE), "")</f>
        <v/>
      </c>
      <c r="N820" s="58" t="str">
        <f>IFERROR(VLOOKUP($J820,'Router Tracking'!$A$3:$H$1000, 6, FALSE), "")</f>
        <v/>
      </c>
      <c r="Q820" s="13"/>
    </row>
    <row r="821" spans="1:17">
      <c r="A821" s="38" t="str">
        <f t="shared" si="10"/>
        <v/>
      </c>
      <c r="C821" s="1" t="str">
        <f>IFERROR(VLOOKUP($B821,'Fridge Collection'!B819:L1816, 10, FALSE), "")</f>
        <v/>
      </c>
      <c r="D821" s="1" t="str">
        <f>IFERROR(VLOOKUP($B821,' Fridge Tracking'!$A$3:$J$999, 2, FALSE), "")</f>
        <v/>
      </c>
      <c r="E821" s="1" t="str">
        <f>IFERROR(VLOOKUP($B821,' Fridge Tracking'!$A$3:$J$999, 3, FALSE), "")</f>
        <v/>
      </c>
      <c r="F821" s="1" t="str">
        <f>IFERROR(VLOOKUP($B821,' Fridge Tracking'!$A$3:$J$999, 4, FALSE), "")</f>
        <v/>
      </c>
      <c r="G821" s="1" t="str">
        <f>IFERROR(VLOOKUP($B821,' Fridge Tracking'!$A$3:$J$999, 5, FALSE), "")</f>
        <v/>
      </c>
      <c r="H821" s="13" t="str">
        <f>IFERROR(VLOOKUP($B821,' Fridge Tracking'!$A$3:$J$999, 8, FALSE), "")</f>
        <v/>
      </c>
      <c r="I821" s="56" t="str">
        <f t="shared" si="11"/>
        <v/>
      </c>
      <c r="J821" s="59"/>
      <c r="K821" s="57" t="str">
        <f>IFERROR(VLOOKUP($J821,'Router Collection'!B819:M1816, 10, FALSE), "")</f>
        <v/>
      </c>
      <c r="L821" s="57" t="str">
        <f>IFERROR(VLOOKUP($J821,'Router Tracking'!$A$3:$H$1000, 2, FALSE), "")</f>
        <v/>
      </c>
      <c r="M821" s="57" t="str">
        <f>IFERROR(VLOOKUP($J821,'Router Tracking'!$A$3:$H$1000, 3, FALSE), "")</f>
        <v/>
      </c>
      <c r="N821" s="58" t="str">
        <f>IFERROR(VLOOKUP($J821,'Router Tracking'!$A$3:$H$1000, 6, FALSE), "")</f>
        <v/>
      </c>
      <c r="Q821" s="13"/>
    </row>
    <row r="822" spans="1:17">
      <c r="A822" s="38" t="str">
        <f t="shared" si="10"/>
        <v/>
      </c>
      <c r="C822" s="1" t="str">
        <f>IFERROR(VLOOKUP($B822,'Fridge Collection'!B820:L1817, 10, FALSE), "")</f>
        <v/>
      </c>
      <c r="D822" s="1" t="str">
        <f>IFERROR(VLOOKUP($B822,' Fridge Tracking'!$A$3:$J$999, 2, FALSE), "")</f>
        <v/>
      </c>
      <c r="E822" s="1" t="str">
        <f>IFERROR(VLOOKUP($B822,' Fridge Tracking'!$A$3:$J$999, 3, FALSE), "")</f>
        <v/>
      </c>
      <c r="F822" s="1" t="str">
        <f>IFERROR(VLOOKUP($B822,' Fridge Tracking'!$A$3:$J$999, 4, FALSE), "")</f>
        <v/>
      </c>
      <c r="G822" s="1" t="str">
        <f>IFERROR(VLOOKUP($B822,' Fridge Tracking'!$A$3:$J$999, 5, FALSE), "")</f>
        <v/>
      </c>
      <c r="H822" s="13" t="str">
        <f>IFERROR(VLOOKUP($B822,' Fridge Tracking'!$A$3:$J$999, 8, FALSE), "")</f>
        <v/>
      </c>
      <c r="I822" s="56" t="str">
        <f t="shared" si="11"/>
        <v/>
      </c>
      <c r="J822" s="59"/>
      <c r="K822" s="57" t="str">
        <f>IFERROR(VLOOKUP($J822,'Router Collection'!B820:M1817, 10, FALSE), "")</f>
        <v/>
      </c>
      <c r="L822" s="57" t="str">
        <f>IFERROR(VLOOKUP($J822,'Router Tracking'!$A$3:$H$1000, 2, FALSE), "")</f>
        <v/>
      </c>
      <c r="M822" s="57" t="str">
        <f>IFERROR(VLOOKUP($J822,'Router Tracking'!$A$3:$H$1000, 3, FALSE), "")</f>
        <v/>
      </c>
      <c r="N822" s="58" t="str">
        <f>IFERROR(VLOOKUP($J822,'Router Tracking'!$A$3:$H$1000, 6, FALSE), "")</f>
        <v/>
      </c>
      <c r="Q822" s="13"/>
    </row>
    <row r="823" spans="1:17">
      <c r="A823" s="38" t="str">
        <f t="shared" si="10"/>
        <v/>
      </c>
      <c r="C823" s="1" t="str">
        <f>IFERROR(VLOOKUP($B823,'Fridge Collection'!B821:L1818, 10, FALSE), "")</f>
        <v/>
      </c>
      <c r="D823" s="1" t="str">
        <f>IFERROR(VLOOKUP($B823,' Fridge Tracking'!$A$3:$J$999, 2, FALSE), "")</f>
        <v/>
      </c>
      <c r="E823" s="1" t="str">
        <f>IFERROR(VLOOKUP($B823,' Fridge Tracking'!$A$3:$J$999, 3, FALSE), "")</f>
        <v/>
      </c>
      <c r="F823" s="1" t="str">
        <f>IFERROR(VLOOKUP($B823,' Fridge Tracking'!$A$3:$J$999, 4, FALSE), "")</f>
        <v/>
      </c>
      <c r="G823" s="1" t="str">
        <f>IFERROR(VLOOKUP($B823,' Fridge Tracking'!$A$3:$J$999, 5, FALSE), "")</f>
        <v/>
      </c>
      <c r="H823" s="13" t="str">
        <f>IFERROR(VLOOKUP($B823,' Fridge Tracking'!$A$3:$J$999, 8, FALSE), "")</f>
        <v/>
      </c>
      <c r="I823" s="56" t="str">
        <f t="shared" si="11"/>
        <v/>
      </c>
      <c r="J823" s="59"/>
      <c r="K823" s="57" t="str">
        <f>IFERROR(VLOOKUP($J823,'Router Collection'!B821:M1818, 10, FALSE), "")</f>
        <v/>
      </c>
      <c r="L823" s="57" t="str">
        <f>IFERROR(VLOOKUP($J823,'Router Tracking'!$A$3:$H$1000, 2, FALSE), "")</f>
        <v/>
      </c>
      <c r="M823" s="57" t="str">
        <f>IFERROR(VLOOKUP($J823,'Router Tracking'!$A$3:$H$1000, 3, FALSE), "")</f>
        <v/>
      </c>
      <c r="N823" s="58" t="str">
        <f>IFERROR(VLOOKUP($J823,'Router Tracking'!$A$3:$H$1000, 6, FALSE), "")</f>
        <v/>
      </c>
      <c r="Q823" s="13"/>
    </row>
    <row r="824" spans="1:17">
      <c r="A824" s="38" t="str">
        <f t="shared" si="10"/>
        <v/>
      </c>
      <c r="C824" s="1" t="str">
        <f>IFERROR(VLOOKUP($B824,'Fridge Collection'!B822:L1819, 10, FALSE), "")</f>
        <v/>
      </c>
      <c r="D824" s="1" t="str">
        <f>IFERROR(VLOOKUP($B824,' Fridge Tracking'!$A$3:$J$999, 2, FALSE), "")</f>
        <v/>
      </c>
      <c r="E824" s="1" t="str">
        <f>IFERROR(VLOOKUP($B824,' Fridge Tracking'!$A$3:$J$999, 3, FALSE), "")</f>
        <v/>
      </c>
      <c r="F824" s="1" t="str">
        <f>IFERROR(VLOOKUP($B824,' Fridge Tracking'!$A$3:$J$999, 4, FALSE), "")</f>
        <v/>
      </c>
      <c r="G824" s="1" t="str">
        <f>IFERROR(VLOOKUP($B824,' Fridge Tracking'!$A$3:$J$999, 5, FALSE), "")</f>
        <v/>
      </c>
      <c r="H824" s="13" t="str">
        <f>IFERROR(VLOOKUP($B824,' Fridge Tracking'!$A$3:$J$999, 8, FALSE), "")</f>
        <v/>
      </c>
      <c r="I824" s="56" t="str">
        <f t="shared" si="11"/>
        <v/>
      </c>
      <c r="J824" s="59"/>
      <c r="K824" s="57" t="str">
        <f>IFERROR(VLOOKUP($J824,'Router Collection'!B822:M1819, 10, FALSE), "")</f>
        <v/>
      </c>
      <c r="L824" s="57" t="str">
        <f>IFERROR(VLOOKUP($J824,'Router Tracking'!$A$3:$H$1000, 2, FALSE), "")</f>
        <v/>
      </c>
      <c r="M824" s="57" t="str">
        <f>IFERROR(VLOOKUP($J824,'Router Tracking'!$A$3:$H$1000, 3, FALSE), "")</f>
        <v/>
      </c>
      <c r="N824" s="58" t="str">
        <f>IFERROR(VLOOKUP($J824,'Router Tracking'!$A$3:$H$1000, 6, FALSE), "")</f>
        <v/>
      </c>
      <c r="Q824" s="13"/>
    </row>
    <row r="825" spans="1:17">
      <c r="A825" s="38" t="str">
        <f t="shared" si="10"/>
        <v/>
      </c>
      <c r="C825" s="1" t="str">
        <f>IFERROR(VLOOKUP($B825,'Fridge Collection'!B823:L1820, 10, FALSE), "")</f>
        <v/>
      </c>
      <c r="D825" s="1" t="str">
        <f>IFERROR(VLOOKUP($B825,' Fridge Tracking'!$A$3:$J$999, 2, FALSE), "")</f>
        <v/>
      </c>
      <c r="E825" s="1" t="str">
        <f>IFERROR(VLOOKUP($B825,' Fridge Tracking'!$A$3:$J$999, 3, FALSE), "")</f>
        <v/>
      </c>
      <c r="F825" s="1" t="str">
        <f>IFERROR(VLOOKUP($B825,' Fridge Tracking'!$A$3:$J$999, 4, FALSE), "")</f>
        <v/>
      </c>
      <c r="G825" s="1" t="str">
        <f>IFERROR(VLOOKUP($B825,' Fridge Tracking'!$A$3:$J$999, 5, FALSE), "")</f>
        <v/>
      </c>
      <c r="H825" s="13" t="str">
        <f>IFERROR(VLOOKUP($B825,' Fridge Tracking'!$A$3:$J$999, 8, FALSE), "")</f>
        <v/>
      </c>
      <c r="I825" s="56" t="str">
        <f t="shared" si="11"/>
        <v/>
      </c>
      <c r="J825" s="59"/>
      <c r="K825" s="57" t="str">
        <f>IFERROR(VLOOKUP($J825,'Router Collection'!B823:M1820, 10, FALSE), "")</f>
        <v/>
      </c>
      <c r="L825" s="57" t="str">
        <f>IFERROR(VLOOKUP($J825,'Router Tracking'!$A$3:$H$1000, 2, FALSE), "")</f>
        <v/>
      </c>
      <c r="M825" s="57" t="str">
        <f>IFERROR(VLOOKUP($J825,'Router Tracking'!$A$3:$H$1000, 3, FALSE), "")</f>
        <v/>
      </c>
      <c r="N825" s="58" t="str">
        <f>IFERROR(VLOOKUP($J825,'Router Tracking'!$A$3:$H$1000, 6, FALSE), "")</f>
        <v/>
      </c>
      <c r="Q825" s="13"/>
    </row>
    <row r="826" spans="1:17">
      <c r="A826" s="38" t="str">
        <f t="shared" si="10"/>
        <v/>
      </c>
      <c r="C826" s="1" t="str">
        <f>IFERROR(VLOOKUP($B826,'Fridge Collection'!B824:L1821, 10, FALSE), "")</f>
        <v/>
      </c>
      <c r="D826" s="1" t="str">
        <f>IFERROR(VLOOKUP($B826,' Fridge Tracking'!$A$3:$J$999, 2, FALSE), "")</f>
        <v/>
      </c>
      <c r="E826" s="1" t="str">
        <f>IFERROR(VLOOKUP($B826,' Fridge Tracking'!$A$3:$J$999, 3, FALSE), "")</f>
        <v/>
      </c>
      <c r="F826" s="1" t="str">
        <f>IFERROR(VLOOKUP($B826,' Fridge Tracking'!$A$3:$J$999, 4, FALSE), "")</f>
        <v/>
      </c>
      <c r="G826" s="1" t="str">
        <f>IFERROR(VLOOKUP($B826,' Fridge Tracking'!$A$3:$J$999, 5, FALSE), "")</f>
        <v/>
      </c>
      <c r="H826" s="13" t="str">
        <f>IFERROR(VLOOKUP($B826,' Fridge Tracking'!$A$3:$J$999, 8, FALSE), "")</f>
        <v/>
      </c>
      <c r="I826" s="56" t="str">
        <f t="shared" si="11"/>
        <v/>
      </c>
      <c r="J826" s="59"/>
      <c r="K826" s="57" t="str">
        <f>IFERROR(VLOOKUP($J826,'Router Collection'!B824:M1821, 10, FALSE), "")</f>
        <v/>
      </c>
      <c r="L826" s="57" t="str">
        <f>IFERROR(VLOOKUP($J826,'Router Tracking'!$A$3:$H$1000, 2, FALSE), "")</f>
        <v/>
      </c>
      <c r="M826" s="57" t="str">
        <f>IFERROR(VLOOKUP($J826,'Router Tracking'!$A$3:$H$1000, 3, FALSE), "")</f>
        <v/>
      </c>
      <c r="N826" s="58" t="str">
        <f>IFERROR(VLOOKUP($J826,'Router Tracking'!$A$3:$H$1000, 6, FALSE), "")</f>
        <v/>
      </c>
      <c r="Q826" s="13"/>
    </row>
    <row r="827" spans="1:17">
      <c r="A827" s="38" t="str">
        <f t="shared" si="10"/>
        <v/>
      </c>
      <c r="C827" s="1" t="str">
        <f>IFERROR(VLOOKUP($B827,'Fridge Collection'!B825:L1822, 10, FALSE), "")</f>
        <v/>
      </c>
      <c r="D827" s="1" t="str">
        <f>IFERROR(VLOOKUP($B827,' Fridge Tracking'!$A$3:$J$999, 2, FALSE), "")</f>
        <v/>
      </c>
      <c r="E827" s="1" t="str">
        <f>IFERROR(VLOOKUP($B827,' Fridge Tracking'!$A$3:$J$999, 3, FALSE), "")</f>
        <v/>
      </c>
      <c r="F827" s="1" t="str">
        <f>IFERROR(VLOOKUP($B827,' Fridge Tracking'!$A$3:$J$999, 4, FALSE), "")</f>
        <v/>
      </c>
      <c r="G827" s="1" t="str">
        <f>IFERROR(VLOOKUP($B827,' Fridge Tracking'!$A$3:$J$999, 5, FALSE), "")</f>
        <v/>
      </c>
      <c r="H827" s="13" t="str">
        <f>IFERROR(VLOOKUP($B827,' Fridge Tracking'!$A$3:$J$999, 8, FALSE), "")</f>
        <v/>
      </c>
      <c r="I827" s="56" t="str">
        <f t="shared" si="11"/>
        <v/>
      </c>
      <c r="J827" s="59"/>
      <c r="K827" s="57" t="str">
        <f>IFERROR(VLOOKUP($J827,'Router Collection'!B825:M1822, 10, FALSE), "")</f>
        <v/>
      </c>
      <c r="L827" s="57" t="str">
        <f>IFERROR(VLOOKUP($J827,'Router Tracking'!$A$3:$H$1000, 2, FALSE), "")</f>
        <v/>
      </c>
      <c r="M827" s="57" t="str">
        <f>IFERROR(VLOOKUP($J827,'Router Tracking'!$A$3:$H$1000, 3, FALSE), "")</f>
        <v/>
      </c>
      <c r="N827" s="58" t="str">
        <f>IFERROR(VLOOKUP($J827,'Router Tracking'!$A$3:$H$1000, 6, FALSE), "")</f>
        <v/>
      </c>
      <c r="Q827" s="13"/>
    </row>
    <row r="828" spans="1:17">
      <c r="A828" s="38" t="str">
        <f t="shared" si="10"/>
        <v/>
      </c>
      <c r="C828" s="1" t="str">
        <f>IFERROR(VLOOKUP($B828,'Fridge Collection'!B826:L1823, 10, FALSE), "")</f>
        <v/>
      </c>
      <c r="D828" s="1" t="str">
        <f>IFERROR(VLOOKUP($B828,' Fridge Tracking'!$A$3:$J$999, 2, FALSE), "")</f>
        <v/>
      </c>
      <c r="E828" s="1" t="str">
        <f>IFERROR(VLOOKUP($B828,' Fridge Tracking'!$A$3:$J$999, 3, FALSE), "")</f>
        <v/>
      </c>
      <c r="F828" s="1" t="str">
        <f>IFERROR(VLOOKUP($B828,' Fridge Tracking'!$A$3:$J$999, 4, FALSE), "")</f>
        <v/>
      </c>
      <c r="G828" s="1" t="str">
        <f>IFERROR(VLOOKUP($B828,' Fridge Tracking'!$A$3:$J$999, 5, FALSE), "")</f>
        <v/>
      </c>
      <c r="H828" s="13" t="str">
        <f>IFERROR(VLOOKUP($B828,' Fridge Tracking'!$A$3:$J$999, 8, FALSE), "")</f>
        <v/>
      </c>
      <c r="I828" s="56" t="str">
        <f t="shared" si="11"/>
        <v/>
      </c>
      <c r="J828" s="59"/>
      <c r="K828" s="57" t="str">
        <f>IFERROR(VLOOKUP($J828,'Router Collection'!B826:M1823, 10, FALSE), "")</f>
        <v/>
      </c>
      <c r="L828" s="57" t="str">
        <f>IFERROR(VLOOKUP($J828,'Router Tracking'!$A$3:$H$1000, 2, FALSE), "")</f>
        <v/>
      </c>
      <c r="M828" s="57" t="str">
        <f>IFERROR(VLOOKUP($J828,'Router Tracking'!$A$3:$H$1000, 3, FALSE), "")</f>
        <v/>
      </c>
      <c r="N828" s="58" t="str">
        <f>IFERROR(VLOOKUP($J828,'Router Tracking'!$A$3:$H$1000, 6, FALSE), "")</f>
        <v/>
      </c>
      <c r="Q828" s="13"/>
    </row>
    <row r="829" spans="1:17">
      <c r="A829" s="38" t="str">
        <f t="shared" si="10"/>
        <v/>
      </c>
      <c r="C829" s="1" t="str">
        <f>IFERROR(VLOOKUP($B829,'Fridge Collection'!B827:L1824, 10, FALSE), "")</f>
        <v/>
      </c>
      <c r="D829" s="1" t="str">
        <f>IFERROR(VLOOKUP($B829,' Fridge Tracking'!$A$3:$J$999, 2, FALSE), "")</f>
        <v/>
      </c>
      <c r="E829" s="1" t="str">
        <f>IFERROR(VLOOKUP($B829,' Fridge Tracking'!$A$3:$J$999, 3, FALSE), "")</f>
        <v/>
      </c>
      <c r="F829" s="1" t="str">
        <f>IFERROR(VLOOKUP($B829,' Fridge Tracking'!$A$3:$J$999, 4, FALSE), "")</f>
        <v/>
      </c>
      <c r="G829" s="1" t="str">
        <f>IFERROR(VLOOKUP($B829,' Fridge Tracking'!$A$3:$J$999, 5, FALSE), "")</f>
        <v/>
      </c>
      <c r="H829" s="13" t="str">
        <f>IFERROR(VLOOKUP($B829,' Fridge Tracking'!$A$3:$J$999, 8, FALSE), "")</f>
        <v/>
      </c>
      <c r="I829" s="56" t="str">
        <f t="shared" si="11"/>
        <v/>
      </c>
      <c r="J829" s="59"/>
      <c r="K829" s="57" t="str">
        <f>IFERROR(VLOOKUP($J829,'Router Collection'!B827:M1824, 10, FALSE), "")</f>
        <v/>
      </c>
      <c r="L829" s="57" t="str">
        <f>IFERROR(VLOOKUP($J829,'Router Tracking'!$A$3:$H$1000, 2, FALSE), "")</f>
        <v/>
      </c>
      <c r="M829" s="57" t="str">
        <f>IFERROR(VLOOKUP($J829,'Router Tracking'!$A$3:$H$1000, 3, FALSE), "")</f>
        <v/>
      </c>
      <c r="N829" s="58" t="str">
        <f>IFERROR(VLOOKUP($J829,'Router Tracking'!$A$3:$H$1000, 6, FALSE), "")</f>
        <v/>
      </c>
      <c r="Q829" s="13"/>
    </row>
    <row r="830" spans="1:17">
      <c r="A830" s="38" t="str">
        <f t="shared" si="10"/>
        <v/>
      </c>
      <c r="C830" s="1" t="str">
        <f>IFERROR(VLOOKUP($B830,'Fridge Collection'!B828:L1825, 10, FALSE), "")</f>
        <v/>
      </c>
      <c r="D830" s="1" t="str">
        <f>IFERROR(VLOOKUP($B830,' Fridge Tracking'!$A$3:$J$999, 2, FALSE), "")</f>
        <v/>
      </c>
      <c r="E830" s="1" t="str">
        <f>IFERROR(VLOOKUP($B830,' Fridge Tracking'!$A$3:$J$999, 3, FALSE), "")</f>
        <v/>
      </c>
      <c r="F830" s="1" t="str">
        <f>IFERROR(VLOOKUP($B830,' Fridge Tracking'!$A$3:$J$999, 4, FALSE), "")</f>
        <v/>
      </c>
      <c r="G830" s="1" t="str">
        <f>IFERROR(VLOOKUP($B830,' Fridge Tracking'!$A$3:$J$999, 5, FALSE), "")</f>
        <v/>
      </c>
      <c r="H830" s="13" t="str">
        <f>IFERROR(VLOOKUP($B830,' Fridge Tracking'!$A$3:$J$999, 8, FALSE), "")</f>
        <v/>
      </c>
      <c r="I830" s="56" t="str">
        <f t="shared" si="11"/>
        <v/>
      </c>
      <c r="J830" s="59"/>
      <c r="K830" s="57" t="str">
        <f>IFERROR(VLOOKUP($J830,'Router Collection'!B828:M1825, 10, FALSE), "")</f>
        <v/>
      </c>
      <c r="L830" s="57" t="str">
        <f>IFERROR(VLOOKUP($J830,'Router Tracking'!$A$3:$H$1000, 2, FALSE), "")</f>
        <v/>
      </c>
      <c r="M830" s="57" t="str">
        <f>IFERROR(VLOOKUP($J830,'Router Tracking'!$A$3:$H$1000, 3, FALSE), "")</f>
        <v/>
      </c>
      <c r="N830" s="58" t="str">
        <f>IFERROR(VLOOKUP($J830,'Router Tracking'!$A$3:$H$1000, 6, FALSE), "")</f>
        <v/>
      </c>
      <c r="Q830" s="13"/>
    </row>
    <row r="831" spans="1:17">
      <c r="A831" s="38" t="str">
        <f t="shared" si="10"/>
        <v/>
      </c>
      <c r="C831" s="1" t="str">
        <f>IFERROR(VLOOKUP($B831,'Fridge Collection'!B829:L1826, 10, FALSE), "")</f>
        <v/>
      </c>
      <c r="D831" s="1" t="str">
        <f>IFERROR(VLOOKUP($B831,' Fridge Tracking'!$A$3:$J$999, 2, FALSE), "")</f>
        <v/>
      </c>
      <c r="E831" s="1" t="str">
        <f>IFERROR(VLOOKUP($B831,' Fridge Tracking'!$A$3:$J$999, 3, FALSE), "")</f>
        <v/>
      </c>
      <c r="F831" s="1" t="str">
        <f>IFERROR(VLOOKUP($B831,' Fridge Tracking'!$A$3:$J$999, 4, FALSE), "")</f>
        <v/>
      </c>
      <c r="G831" s="1" t="str">
        <f>IFERROR(VLOOKUP($B831,' Fridge Tracking'!$A$3:$J$999, 5, FALSE), "")</f>
        <v/>
      </c>
      <c r="H831" s="13" t="str">
        <f>IFERROR(VLOOKUP($B831,' Fridge Tracking'!$A$3:$J$999, 8, FALSE), "")</f>
        <v/>
      </c>
      <c r="I831" s="56" t="str">
        <f t="shared" si="11"/>
        <v/>
      </c>
      <c r="J831" s="59"/>
      <c r="K831" s="57" t="str">
        <f>IFERROR(VLOOKUP($J831,'Router Collection'!B829:M1826, 10, FALSE), "")</f>
        <v/>
      </c>
      <c r="L831" s="57" t="str">
        <f>IFERROR(VLOOKUP($J831,'Router Tracking'!$A$3:$H$1000, 2, FALSE), "")</f>
        <v/>
      </c>
      <c r="M831" s="57" t="str">
        <f>IFERROR(VLOOKUP($J831,'Router Tracking'!$A$3:$H$1000, 3, FALSE), "")</f>
        <v/>
      </c>
      <c r="N831" s="58" t="str">
        <f>IFERROR(VLOOKUP($J831,'Router Tracking'!$A$3:$H$1000, 6, FALSE), "")</f>
        <v/>
      </c>
      <c r="Q831" s="13"/>
    </row>
    <row r="832" spans="1:17">
      <c r="A832" s="38" t="str">
        <f t="shared" si="10"/>
        <v/>
      </c>
      <c r="C832" s="1" t="str">
        <f>IFERROR(VLOOKUP($B832,'Fridge Collection'!B830:L1827, 10, FALSE), "")</f>
        <v/>
      </c>
      <c r="D832" s="1" t="str">
        <f>IFERROR(VLOOKUP($B832,' Fridge Tracking'!$A$3:$J$999, 2, FALSE), "")</f>
        <v/>
      </c>
      <c r="E832" s="1" t="str">
        <f>IFERROR(VLOOKUP($B832,' Fridge Tracking'!$A$3:$J$999, 3, FALSE), "")</f>
        <v/>
      </c>
      <c r="F832" s="1" t="str">
        <f>IFERROR(VLOOKUP($B832,' Fridge Tracking'!$A$3:$J$999, 4, FALSE), "")</f>
        <v/>
      </c>
      <c r="G832" s="1" t="str">
        <f>IFERROR(VLOOKUP($B832,' Fridge Tracking'!$A$3:$J$999, 5, FALSE), "")</f>
        <v/>
      </c>
      <c r="H832" s="13" t="str">
        <f>IFERROR(VLOOKUP($B832,' Fridge Tracking'!$A$3:$J$999, 8, FALSE), "")</f>
        <v/>
      </c>
      <c r="I832" s="56" t="str">
        <f t="shared" si="11"/>
        <v/>
      </c>
      <c r="J832" s="59"/>
      <c r="K832" s="57" t="str">
        <f>IFERROR(VLOOKUP($J832,'Router Collection'!B830:M1827, 10, FALSE), "")</f>
        <v/>
      </c>
      <c r="L832" s="57" t="str">
        <f>IFERROR(VLOOKUP($J832,'Router Tracking'!$A$3:$H$1000, 2, FALSE), "")</f>
        <v/>
      </c>
      <c r="M832" s="57" t="str">
        <f>IFERROR(VLOOKUP($J832,'Router Tracking'!$A$3:$H$1000, 3, FALSE), "")</f>
        <v/>
      </c>
      <c r="N832" s="58" t="str">
        <f>IFERROR(VLOOKUP($J832,'Router Tracking'!$A$3:$H$1000, 6, FALSE), "")</f>
        <v/>
      </c>
      <c r="Q832" s="13"/>
    </row>
    <row r="833" spans="1:17">
      <c r="A833" s="38" t="str">
        <f t="shared" si="10"/>
        <v/>
      </c>
      <c r="C833" s="1" t="str">
        <f>IFERROR(VLOOKUP($B833,'Fridge Collection'!B831:L1828, 10, FALSE), "")</f>
        <v/>
      </c>
      <c r="D833" s="1" t="str">
        <f>IFERROR(VLOOKUP($B833,' Fridge Tracking'!$A$3:$J$999, 2, FALSE), "")</f>
        <v/>
      </c>
      <c r="E833" s="1" t="str">
        <f>IFERROR(VLOOKUP($B833,' Fridge Tracking'!$A$3:$J$999, 3, FALSE), "")</f>
        <v/>
      </c>
      <c r="F833" s="1" t="str">
        <f>IFERROR(VLOOKUP($B833,' Fridge Tracking'!$A$3:$J$999, 4, FALSE), "")</f>
        <v/>
      </c>
      <c r="G833" s="1" t="str">
        <f>IFERROR(VLOOKUP($B833,' Fridge Tracking'!$A$3:$J$999, 5, FALSE), "")</f>
        <v/>
      </c>
      <c r="H833" s="13" t="str">
        <f>IFERROR(VLOOKUP($B833,' Fridge Tracking'!$A$3:$J$999, 8, FALSE), "")</f>
        <v/>
      </c>
      <c r="I833" s="56" t="str">
        <f t="shared" si="11"/>
        <v/>
      </c>
      <c r="J833" s="59"/>
      <c r="K833" s="57" t="str">
        <f>IFERROR(VLOOKUP($J833,'Router Collection'!B831:M1828, 10, FALSE), "")</f>
        <v/>
      </c>
      <c r="L833" s="57" t="str">
        <f>IFERROR(VLOOKUP($J833,'Router Tracking'!$A$3:$H$1000, 2, FALSE), "")</f>
        <v/>
      </c>
      <c r="M833" s="57" t="str">
        <f>IFERROR(VLOOKUP($J833,'Router Tracking'!$A$3:$H$1000, 3, FALSE), "")</f>
        <v/>
      </c>
      <c r="N833" s="58" t="str">
        <f>IFERROR(VLOOKUP($J833,'Router Tracking'!$A$3:$H$1000, 6, FALSE), "")</f>
        <v/>
      </c>
      <c r="Q833" s="13"/>
    </row>
    <row r="834" spans="1:17">
      <c r="A834" s="38" t="str">
        <f t="shared" si="10"/>
        <v/>
      </c>
      <c r="C834" s="1" t="str">
        <f>IFERROR(VLOOKUP($B834,'Fridge Collection'!B832:L1829, 10, FALSE), "")</f>
        <v/>
      </c>
      <c r="D834" s="1" t="str">
        <f>IFERROR(VLOOKUP($B834,' Fridge Tracking'!$A$3:$J$999, 2, FALSE), "")</f>
        <v/>
      </c>
      <c r="E834" s="1" t="str">
        <f>IFERROR(VLOOKUP($B834,' Fridge Tracking'!$A$3:$J$999, 3, FALSE), "")</f>
        <v/>
      </c>
      <c r="F834" s="1" t="str">
        <f>IFERROR(VLOOKUP($B834,' Fridge Tracking'!$A$3:$J$999, 4, FALSE), "")</f>
        <v/>
      </c>
      <c r="G834" s="1" t="str">
        <f>IFERROR(VLOOKUP($B834,' Fridge Tracking'!$A$3:$J$999, 5, FALSE), "")</f>
        <v/>
      </c>
      <c r="H834" s="13" t="str">
        <f>IFERROR(VLOOKUP($B834,' Fridge Tracking'!$A$3:$J$999, 8, FALSE), "")</f>
        <v/>
      </c>
      <c r="I834" s="56" t="str">
        <f t="shared" si="11"/>
        <v/>
      </c>
      <c r="J834" s="59"/>
      <c r="K834" s="57" t="str">
        <f>IFERROR(VLOOKUP($J834,'Router Collection'!B832:M1829, 10, FALSE), "")</f>
        <v/>
      </c>
      <c r="L834" s="57" t="str">
        <f>IFERROR(VLOOKUP($J834,'Router Tracking'!$A$3:$H$1000, 2, FALSE), "")</f>
        <v/>
      </c>
      <c r="M834" s="57" t="str">
        <f>IFERROR(VLOOKUP($J834,'Router Tracking'!$A$3:$H$1000, 3, FALSE), "")</f>
        <v/>
      </c>
      <c r="N834" s="58" t="str">
        <f>IFERROR(VLOOKUP($J834,'Router Tracking'!$A$3:$H$1000, 6, FALSE), "")</f>
        <v/>
      </c>
      <c r="Q834" s="13"/>
    </row>
    <row r="835" spans="1:17">
      <c r="A835" s="38" t="str">
        <f t="shared" si="10"/>
        <v/>
      </c>
      <c r="C835" s="1" t="str">
        <f>IFERROR(VLOOKUP($B835,'Fridge Collection'!B833:L1830, 10, FALSE), "")</f>
        <v/>
      </c>
      <c r="D835" s="1" t="str">
        <f>IFERROR(VLOOKUP($B835,' Fridge Tracking'!$A$3:$J$999, 2, FALSE), "")</f>
        <v/>
      </c>
      <c r="E835" s="1" t="str">
        <f>IFERROR(VLOOKUP($B835,' Fridge Tracking'!$A$3:$J$999, 3, FALSE), "")</f>
        <v/>
      </c>
      <c r="F835" s="1" t="str">
        <f>IFERROR(VLOOKUP($B835,' Fridge Tracking'!$A$3:$J$999, 4, FALSE), "")</f>
        <v/>
      </c>
      <c r="G835" s="1" t="str">
        <f>IFERROR(VLOOKUP($B835,' Fridge Tracking'!$A$3:$J$999, 5, FALSE), "")</f>
        <v/>
      </c>
      <c r="H835" s="13" t="str">
        <f>IFERROR(VLOOKUP($B835,' Fridge Tracking'!$A$3:$J$999, 8, FALSE), "")</f>
        <v/>
      </c>
      <c r="I835" s="56" t="str">
        <f t="shared" si="11"/>
        <v/>
      </c>
      <c r="J835" s="59"/>
      <c r="K835" s="57" t="str">
        <f>IFERROR(VLOOKUP($J835,'Router Collection'!B833:M1830, 10, FALSE), "")</f>
        <v/>
      </c>
      <c r="L835" s="57" t="str">
        <f>IFERROR(VLOOKUP($J835,'Router Tracking'!$A$3:$H$1000, 2, FALSE), "")</f>
        <v/>
      </c>
      <c r="M835" s="57" t="str">
        <f>IFERROR(VLOOKUP($J835,'Router Tracking'!$A$3:$H$1000, 3, FALSE), "")</f>
        <v/>
      </c>
      <c r="N835" s="58" t="str">
        <f>IFERROR(VLOOKUP($J835,'Router Tracking'!$A$3:$H$1000, 6, FALSE), "")</f>
        <v/>
      </c>
      <c r="Q835" s="13"/>
    </row>
    <row r="836" spans="1:17">
      <c r="A836" s="38" t="str">
        <f t="shared" si="10"/>
        <v/>
      </c>
      <c r="C836" s="1" t="str">
        <f>IFERROR(VLOOKUP($B836,'Fridge Collection'!B834:L1831, 10, FALSE), "")</f>
        <v/>
      </c>
      <c r="D836" s="1" t="str">
        <f>IFERROR(VLOOKUP($B836,' Fridge Tracking'!$A$3:$J$999, 2, FALSE), "")</f>
        <v/>
      </c>
      <c r="E836" s="1" t="str">
        <f>IFERROR(VLOOKUP($B836,' Fridge Tracking'!$A$3:$J$999, 3, FALSE), "")</f>
        <v/>
      </c>
      <c r="F836" s="1" t="str">
        <f>IFERROR(VLOOKUP($B836,' Fridge Tracking'!$A$3:$J$999, 4, FALSE), "")</f>
        <v/>
      </c>
      <c r="G836" s="1" t="str">
        <f>IFERROR(VLOOKUP($B836,' Fridge Tracking'!$A$3:$J$999, 5, FALSE), "")</f>
        <v/>
      </c>
      <c r="H836" s="13" t="str">
        <f>IFERROR(VLOOKUP($B836,' Fridge Tracking'!$A$3:$J$999, 8, FALSE), "")</f>
        <v/>
      </c>
      <c r="I836" s="56" t="str">
        <f t="shared" si="11"/>
        <v/>
      </c>
      <c r="J836" s="59"/>
      <c r="K836" s="57" t="str">
        <f>IFERROR(VLOOKUP($J836,'Router Collection'!B834:M1831, 10, FALSE), "")</f>
        <v/>
      </c>
      <c r="L836" s="57" t="str">
        <f>IFERROR(VLOOKUP($J836,'Router Tracking'!$A$3:$H$1000, 2, FALSE), "")</f>
        <v/>
      </c>
      <c r="M836" s="57" t="str">
        <f>IFERROR(VLOOKUP($J836,'Router Tracking'!$A$3:$H$1000, 3, FALSE), "")</f>
        <v/>
      </c>
      <c r="N836" s="58" t="str">
        <f>IFERROR(VLOOKUP($J836,'Router Tracking'!$A$3:$H$1000, 6, FALSE), "")</f>
        <v/>
      </c>
      <c r="Q836" s="13"/>
    </row>
    <row r="837" spans="1:17">
      <c r="A837" s="38" t="str">
        <f t="shared" si="10"/>
        <v/>
      </c>
      <c r="C837" s="1" t="str">
        <f>IFERROR(VLOOKUP($B837,'Fridge Collection'!B835:L1832, 10, FALSE), "")</f>
        <v/>
      </c>
      <c r="D837" s="1" t="str">
        <f>IFERROR(VLOOKUP($B837,' Fridge Tracking'!$A$3:$J$999, 2, FALSE), "")</f>
        <v/>
      </c>
      <c r="E837" s="1" t="str">
        <f>IFERROR(VLOOKUP($B837,' Fridge Tracking'!$A$3:$J$999, 3, FALSE), "")</f>
        <v/>
      </c>
      <c r="F837" s="1" t="str">
        <f>IFERROR(VLOOKUP($B837,' Fridge Tracking'!$A$3:$J$999, 4, FALSE), "")</f>
        <v/>
      </c>
      <c r="G837" s="1" t="str">
        <f>IFERROR(VLOOKUP($B837,' Fridge Tracking'!$A$3:$J$999, 5, FALSE), "")</f>
        <v/>
      </c>
      <c r="H837" s="13" t="str">
        <f>IFERROR(VLOOKUP($B837,' Fridge Tracking'!$A$3:$J$999, 8, FALSE), "")</f>
        <v/>
      </c>
      <c r="I837" s="56" t="str">
        <f t="shared" si="11"/>
        <v/>
      </c>
      <c r="J837" s="59"/>
      <c r="K837" s="57" t="str">
        <f>IFERROR(VLOOKUP($J837,'Router Collection'!B835:M1832, 10, FALSE), "")</f>
        <v/>
      </c>
      <c r="L837" s="57" t="str">
        <f>IFERROR(VLOOKUP($J837,'Router Tracking'!$A$3:$H$1000, 2, FALSE), "")</f>
        <v/>
      </c>
      <c r="M837" s="57" t="str">
        <f>IFERROR(VLOOKUP($J837,'Router Tracking'!$A$3:$H$1000, 3, FALSE), "")</f>
        <v/>
      </c>
      <c r="N837" s="58" t="str">
        <f>IFERROR(VLOOKUP($J837,'Router Tracking'!$A$3:$H$1000, 6, FALSE), "")</f>
        <v/>
      </c>
      <c r="Q837" s="13"/>
    </row>
    <row r="838" spans="1:17">
      <c r="A838" s="38" t="str">
        <f t="shared" si="10"/>
        <v/>
      </c>
      <c r="C838" s="1" t="str">
        <f>IFERROR(VLOOKUP($B838,'Fridge Collection'!B836:L1833, 10, FALSE), "")</f>
        <v/>
      </c>
      <c r="D838" s="1" t="str">
        <f>IFERROR(VLOOKUP($B838,' Fridge Tracking'!$A$3:$J$999, 2, FALSE), "")</f>
        <v/>
      </c>
      <c r="E838" s="1" t="str">
        <f>IFERROR(VLOOKUP($B838,' Fridge Tracking'!$A$3:$J$999, 3, FALSE), "")</f>
        <v/>
      </c>
      <c r="F838" s="1" t="str">
        <f>IFERROR(VLOOKUP($B838,' Fridge Tracking'!$A$3:$J$999, 4, FALSE), "")</f>
        <v/>
      </c>
      <c r="G838" s="1" t="str">
        <f>IFERROR(VLOOKUP($B838,' Fridge Tracking'!$A$3:$J$999, 5, FALSE), "")</f>
        <v/>
      </c>
      <c r="H838" s="13" t="str">
        <f>IFERROR(VLOOKUP($B838,' Fridge Tracking'!$A$3:$J$999, 8, FALSE), "")</f>
        <v/>
      </c>
      <c r="I838" s="56" t="str">
        <f t="shared" si="11"/>
        <v/>
      </c>
      <c r="J838" s="59"/>
      <c r="K838" s="57" t="str">
        <f>IFERROR(VLOOKUP($J838,'Router Collection'!B836:M1833, 10, FALSE), "")</f>
        <v/>
      </c>
      <c r="L838" s="57" t="str">
        <f>IFERROR(VLOOKUP($J838,'Router Tracking'!$A$3:$H$1000, 2, FALSE), "")</f>
        <v/>
      </c>
      <c r="M838" s="57" t="str">
        <f>IFERROR(VLOOKUP($J838,'Router Tracking'!$A$3:$H$1000, 3, FALSE), "")</f>
        <v/>
      </c>
      <c r="N838" s="58" t="str">
        <f>IFERROR(VLOOKUP($J838,'Router Tracking'!$A$3:$H$1000, 6, FALSE), "")</f>
        <v/>
      </c>
      <c r="Q838" s="13"/>
    </row>
    <row r="839" spans="1:17">
      <c r="A839" s="38" t="str">
        <f t="shared" si="10"/>
        <v/>
      </c>
      <c r="C839" s="1" t="str">
        <f>IFERROR(VLOOKUP($B839,'Fridge Collection'!B837:L1834, 10, FALSE), "")</f>
        <v/>
      </c>
      <c r="D839" s="1" t="str">
        <f>IFERROR(VLOOKUP($B839,' Fridge Tracking'!$A$3:$J$999, 2, FALSE), "")</f>
        <v/>
      </c>
      <c r="E839" s="1" t="str">
        <f>IFERROR(VLOOKUP($B839,' Fridge Tracking'!$A$3:$J$999, 3, FALSE), "")</f>
        <v/>
      </c>
      <c r="F839" s="1" t="str">
        <f>IFERROR(VLOOKUP($B839,' Fridge Tracking'!$A$3:$J$999, 4, FALSE), "")</f>
        <v/>
      </c>
      <c r="G839" s="1" t="str">
        <f>IFERROR(VLOOKUP($B839,' Fridge Tracking'!$A$3:$J$999, 5, FALSE), "")</f>
        <v/>
      </c>
      <c r="H839" s="13" t="str">
        <f>IFERROR(VLOOKUP($B839,' Fridge Tracking'!$A$3:$J$999, 8, FALSE), "")</f>
        <v/>
      </c>
      <c r="I839" s="56" t="str">
        <f t="shared" si="11"/>
        <v/>
      </c>
      <c r="J839" s="59"/>
      <c r="K839" s="57" t="str">
        <f>IFERROR(VLOOKUP($J839,'Router Collection'!B837:M1834, 10, FALSE), "")</f>
        <v/>
      </c>
      <c r="L839" s="57" t="str">
        <f>IFERROR(VLOOKUP($J839,'Router Tracking'!$A$3:$H$1000, 2, FALSE), "")</f>
        <v/>
      </c>
      <c r="M839" s="57" t="str">
        <f>IFERROR(VLOOKUP($J839,'Router Tracking'!$A$3:$H$1000, 3, FALSE), "")</f>
        <v/>
      </c>
      <c r="N839" s="58" t="str">
        <f>IFERROR(VLOOKUP($J839,'Router Tracking'!$A$3:$H$1000, 6, FALSE), "")</f>
        <v/>
      </c>
      <c r="Q839" s="13"/>
    </row>
    <row r="840" spans="1:17">
      <c r="A840" s="38" t="str">
        <f t="shared" si="10"/>
        <v/>
      </c>
      <c r="C840" s="1" t="str">
        <f>IFERROR(VLOOKUP($B840,'Fridge Collection'!B838:L1835, 10, FALSE), "")</f>
        <v/>
      </c>
      <c r="D840" s="1" t="str">
        <f>IFERROR(VLOOKUP($B840,' Fridge Tracking'!$A$3:$J$999, 2, FALSE), "")</f>
        <v/>
      </c>
      <c r="E840" s="1" t="str">
        <f>IFERROR(VLOOKUP($B840,' Fridge Tracking'!$A$3:$J$999, 3, FALSE), "")</f>
        <v/>
      </c>
      <c r="F840" s="1" t="str">
        <f>IFERROR(VLOOKUP($B840,' Fridge Tracking'!$A$3:$J$999, 4, FALSE), "")</f>
        <v/>
      </c>
      <c r="G840" s="1" t="str">
        <f>IFERROR(VLOOKUP($B840,' Fridge Tracking'!$A$3:$J$999, 5, FALSE), "")</f>
        <v/>
      </c>
      <c r="H840" s="13" t="str">
        <f>IFERROR(VLOOKUP($B840,' Fridge Tracking'!$A$3:$J$999, 8, FALSE), "")</f>
        <v/>
      </c>
      <c r="I840" s="56" t="str">
        <f t="shared" si="11"/>
        <v/>
      </c>
      <c r="J840" s="59"/>
      <c r="K840" s="57" t="str">
        <f>IFERROR(VLOOKUP($J840,'Router Collection'!B838:M1835, 10, FALSE), "")</f>
        <v/>
      </c>
      <c r="L840" s="57" t="str">
        <f>IFERROR(VLOOKUP($J840,'Router Tracking'!$A$3:$H$1000, 2, FALSE), "")</f>
        <v/>
      </c>
      <c r="M840" s="57" t="str">
        <f>IFERROR(VLOOKUP($J840,'Router Tracking'!$A$3:$H$1000, 3, FALSE), "")</f>
        <v/>
      </c>
      <c r="N840" s="58" t="str">
        <f>IFERROR(VLOOKUP($J840,'Router Tracking'!$A$3:$H$1000, 6, FALSE), "")</f>
        <v/>
      </c>
      <c r="Q840" s="13"/>
    </row>
    <row r="841" spans="1:17">
      <c r="A841" s="38" t="str">
        <f t="shared" si="10"/>
        <v/>
      </c>
      <c r="C841" s="1" t="str">
        <f>IFERROR(VLOOKUP($B841,'Fridge Collection'!B839:L1836, 10, FALSE), "")</f>
        <v/>
      </c>
      <c r="D841" s="1" t="str">
        <f>IFERROR(VLOOKUP($B841,' Fridge Tracking'!$A$3:$J$999, 2, FALSE), "")</f>
        <v/>
      </c>
      <c r="E841" s="1" t="str">
        <f>IFERROR(VLOOKUP($B841,' Fridge Tracking'!$A$3:$J$999, 3, FALSE), "")</f>
        <v/>
      </c>
      <c r="F841" s="1" t="str">
        <f>IFERROR(VLOOKUP($B841,' Fridge Tracking'!$A$3:$J$999, 4, FALSE), "")</f>
        <v/>
      </c>
      <c r="G841" s="1" t="str">
        <f>IFERROR(VLOOKUP($B841,' Fridge Tracking'!$A$3:$J$999, 5, FALSE), "")</f>
        <v/>
      </c>
      <c r="H841" s="13" t="str">
        <f>IFERROR(VLOOKUP($B841,' Fridge Tracking'!$A$3:$J$999, 8, FALSE), "")</f>
        <v/>
      </c>
      <c r="I841" s="56" t="str">
        <f t="shared" si="11"/>
        <v/>
      </c>
      <c r="J841" s="59"/>
      <c r="K841" s="57" t="str">
        <f>IFERROR(VLOOKUP($J841,'Router Collection'!B839:M1836, 10, FALSE), "")</f>
        <v/>
      </c>
      <c r="L841" s="57" t="str">
        <f>IFERROR(VLOOKUP($J841,'Router Tracking'!$A$3:$H$1000, 2, FALSE), "")</f>
        <v/>
      </c>
      <c r="M841" s="57" t="str">
        <f>IFERROR(VLOOKUP($J841,'Router Tracking'!$A$3:$H$1000, 3, FALSE), "")</f>
        <v/>
      </c>
      <c r="N841" s="58" t="str">
        <f>IFERROR(VLOOKUP($J841,'Router Tracking'!$A$3:$H$1000, 6, FALSE), "")</f>
        <v/>
      </c>
      <c r="Q841" s="13"/>
    </row>
    <row r="842" spans="1:17">
      <c r="A842" s="38" t="str">
        <f t="shared" si="10"/>
        <v/>
      </c>
      <c r="C842" s="1" t="str">
        <f>IFERROR(VLOOKUP($B842,'Fridge Collection'!B840:L1837, 10, FALSE), "")</f>
        <v/>
      </c>
      <c r="D842" s="1" t="str">
        <f>IFERROR(VLOOKUP($B842,' Fridge Tracking'!$A$3:$J$999, 2, FALSE), "")</f>
        <v/>
      </c>
      <c r="E842" s="1" t="str">
        <f>IFERROR(VLOOKUP($B842,' Fridge Tracking'!$A$3:$J$999, 3, FALSE), "")</f>
        <v/>
      </c>
      <c r="F842" s="1" t="str">
        <f>IFERROR(VLOOKUP($B842,' Fridge Tracking'!$A$3:$J$999, 4, FALSE), "")</f>
        <v/>
      </c>
      <c r="G842" s="1" t="str">
        <f>IFERROR(VLOOKUP($B842,' Fridge Tracking'!$A$3:$J$999, 5, FALSE), "")</f>
        <v/>
      </c>
      <c r="H842" s="13" t="str">
        <f>IFERROR(VLOOKUP($B842,' Fridge Tracking'!$A$3:$J$999, 8, FALSE), "")</f>
        <v/>
      </c>
      <c r="I842" s="56" t="str">
        <f t="shared" si="11"/>
        <v/>
      </c>
      <c r="J842" s="59"/>
      <c r="K842" s="57" t="str">
        <f>IFERROR(VLOOKUP($J842,'Router Collection'!B840:M1837, 10, FALSE), "")</f>
        <v/>
      </c>
      <c r="L842" s="57" t="str">
        <f>IFERROR(VLOOKUP($J842,'Router Tracking'!$A$3:$H$1000, 2, FALSE), "")</f>
        <v/>
      </c>
      <c r="M842" s="57" t="str">
        <f>IFERROR(VLOOKUP($J842,'Router Tracking'!$A$3:$H$1000, 3, FALSE), "")</f>
        <v/>
      </c>
      <c r="N842" s="58" t="str">
        <f>IFERROR(VLOOKUP($J842,'Router Tracking'!$A$3:$H$1000, 6, FALSE), "")</f>
        <v/>
      </c>
      <c r="Q842" s="13"/>
    </row>
    <row r="843" spans="1:17">
      <c r="A843" s="38" t="str">
        <f t="shared" si="10"/>
        <v/>
      </c>
      <c r="C843" s="1" t="str">
        <f>IFERROR(VLOOKUP($B843,'Fridge Collection'!B841:L1838, 10, FALSE), "")</f>
        <v/>
      </c>
      <c r="D843" s="1" t="str">
        <f>IFERROR(VLOOKUP($B843,' Fridge Tracking'!$A$3:$J$999, 2, FALSE), "")</f>
        <v/>
      </c>
      <c r="E843" s="1" t="str">
        <f>IFERROR(VLOOKUP($B843,' Fridge Tracking'!$A$3:$J$999, 3, FALSE), "")</f>
        <v/>
      </c>
      <c r="F843" s="1" t="str">
        <f>IFERROR(VLOOKUP($B843,' Fridge Tracking'!$A$3:$J$999, 4, FALSE), "")</f>
        <v/>
      </c>
      <c r="G843" s="1" t="str">
        <f>IFERROR(VLOOKUP($B843,' Fridge Tracking'!$A$3:$J$999, 5, FALSE), "")</f>
        <v/>
      </c>
      <c r="H843" s="13" t="str">
        <f>IFERROR(VLOOKUP($B843,' Fridge Tracking'!$A$3:$J$999, 8, FALSE), "")</f>
        <v/>
      </c>
      <c r="I843" s="56" t="str">
        <f t="shared" si="11"/>
        <v/>
      </c>
      <c r="J843" s="59"/>
      <c r="K843" s="57" t="str">
        <f>IFERROR(VLOOKUP($J843,'Router Collection'!B841:M1838, 10, FALSE), "")</f>
        <v/>
      </c>
      <c r="L843" s="57" t="str">
        <f>IFERROR(VLOOKUP($J843,'Router Tracking'!$A$3:$H$1000, 2, FALSE), "")</f>
        <v/>
      </c>
      <c r="M843" s="57" t="str">
        <f>IFERROR(VLOOKUP($J843,'Router Tracking'!$A$3:$H$1000, 3, FALSE), "")</f>
        <v/>
      </c>
      <c r="N843" s="58" t="str">
        <f>IFERROR(VLOOKUP($J843,'Router Tracking'!$A$3:$H$1000, 6, FALSE), "")</f>
        <v/>
      </c>
      <c r="Q843" s="13"/>
    </row>
    <row r="844" spans="1:17">
      <c r="A844" s="38" t="str">
        <f t="shared" si="10"/>
        <v/>
      </c>
      <c r="C844" s="1" t="str">
        <f>IFERROR(VLOOKUP($B844,'Fridge Collection'!B842:L1839, 10, FALSE), "")</f>
        <v/>
      </c>
      <c r="D844" s="1" t="str">
        <f>IFERROR(VLOOKUP($B844,' Fridge Tracking'!$A$3:$J$999, 2, FALSE), "")</f>
        <v/>
      </c>
      <c r="E844" s="1" t="str">
        <f>IFERROR(VLOOKUP($B844,' Fridge Tracking'!$A$3:$J$999, 3, FALSE), "")</f>
        <v/>
      </c>
      <c r="F844" s="1" t="str">
        <f>IFERROR(VLOOKUP($B844,' Fridge Tracking'!$A$3:$J$999, 4, FALSE), "")</f>
        <v/>
      </c>
      <c r="G844" s="1" t="str">
        <f>IFERROR(VLOOKUP($B844,' Fridge Tracking'!$A$3:$J$999, 5, FALSE), "")</f>
        <v/>
      </c>
      <c r="H844" s="13" t="str">
        <f>IFERROR(VLOOKUP($B844,' Fridge Tracking'!$A$3:$J$999, 8, FALSE), "")</f>
        <v/>
      </c>
      <c r="I844" s="56" t="str">
        <f t="shared" si="11"/>
        <v/>
      </c>
      <c r="J844" s="59"/>
      <c r="K844" s="57" t="str">
        <f>IFERROR(VLOOKUP($J844,'Router Collection'!B842:M1839, 10, FALSE), "")</f>
        <v/>
      </c>
      <c r="L844" s="57" t="str">
        <f>IFERROR(VLOOKUP($J844,'Router Tracking'!$A$3:$H$1000, 2, FALSE), "")</f>
        <v/>
      </c>
      <c r="M844" s="57" t="str">
        <f>IFERROR(VLOOKUP($J844,'Router Tracking'!$A$3:$H$1000, 3, FALSE), "")</f>
        <v/>
      </c>
      <c r="N844" s="58" t="str">
        <f>IFERROR(VLOOKUP($J844,'Router Tracking'!$A$3:$H$1000, 6, FALSE), "")</f>
        <v/>
      </c>
      <c r="Q844" s="13"/>
    </row>
    <row r="845" spans="1:17">
      <c r="A845" s="38" t="str">
        <f t="shared" si="10"/>
        <v/>
      </c>
      <c r="C845" s="1" t="str">
        <f>IFERROR(VLOOKUP($B845,'Fridge Collection'!B843:L1840, 10, FALSE), "")</f>
        <v/>
      </c>
      <c r="D845" s="1" t="str">
        <f>IFERROR(VLOOKUP($B845,' Fridge Tracking'!$A$3:$J$999, 2, FALSE), "")</f>
        <v/>
      </c>
      <c r="E845" s="1" t="str">
        <f>IFERROR(VLOOKUP($B845,' Fridge Tracking'!$A$3:$J$999, 3, FALSE), "")</f>
        <v/>
      </c>
      <c r="F845" s="1" t="str">
        <f>IFERROR(VLOOKUP($B845,' Fridge Tracking'!$A$3:$J$999, 4, FALSE), "")</f>
        <v/>
      </c>
      <c r="G845" s="1" t="str">
        <f>IFERROR(VLOOKUP($B845,' Fridge Tracking'!$A$3:$J$999, 5, FALSE), "")</f>
        <v/>
      </c>
      <c r="H845" s="13" t="str">
        <f>IFERROR(VLOOKUP($B845,' Fridge Tracking'!$A$3:$J$999, 8, FALSE), "")</f>
        <v/>
      </c>
      <c r="I845" s="56" t="str">
        <f t="shared" si="11"/>
        <v/>
      </c>
      <c r="J845" s="59"/>
      <c r="K845" s="57" t="str">
        <f>IFERROR(VLOOKUP($J845,'Router Collection'!B843:M1840, 10, FALSE), "")</f>
        <v/>
      </c>
      <c r="L845" s="57" t="str">
        <f>IFERROR(VLOOKUP($J845,'Router Tracking'!$A$3:$H$1000, 2, FALSE), "")</f>
        <v/>
      </c>
      <c r="M845" s="57" t="str">
        <f>IFERROR(VLOOKUP($J845,'Router Tracking'!$A$3:$H$1000, 3, FALSE), "")</f>
        <v/>
      </c>
      <c r="N845" s="58" t="str">
        <f>IFERROR(VLOOKUP($J845,'Router Tracking'!$A$3:$H$1000, 6, FALSE), "")</f>
        <v/>
      </c>
      <c r="Q845" s="13"/>
    </row>
    <row r="846" spans="1:17">
      <c r="A846" s="38" t="str">
        <f t="shared" si="10"/>
        <v/>
      </c>
      <c r="C846" s="1" t="str">
        <f>IFERROR(VLOOKUP($B846,'Fridge Collection'!B844:L1841, 10, FALSE), "")</f>
        <v/>
      </c>
      <c r="D846" s="1" t="str">
        <f>IFERROR(VLOOKUP($B846,' Fridge Tracking'!$A$3:$J$999, 2, FALSE), "")</f>
        <v/>
      </c>
      <c r="E846" s="1" t="str">
        <f>IFERROR(VLOOKUP($B846,' Fridge Tracking'!$A$3:$J$999, 3, FALSE), "")</f>
        <v/>
      </c>
      <c r="F846" s="1" t="str">
        <f>IFERROR(VLOOKUP($B846,' Fridge Tracking'!$A$3:$J$999, 4, FALSE), "")</f>
        <v/>
      </c>
      <c r="G846" s="1" t="str">
        <f>IFERROR(VLOOKUP($B846,' Fridge Tracking'!$A$3:$J$999, 5, FALSE), "")</f>
        <v/>
      </c>
      <c r="H846" s="13" t="str">
        <f>IFERROR(VLOOKUP($B846,' Fridge Tracking'!$A$3:$J$999, 8, FALSE), "")</f>
        <v/>
      </c>
      <c r="I846" s="56" t="str">
        <f t="shared" si="11"/>
        <v/>
      </c>
      <c r="J846" s="59"/>
      <c r="K846" s="57" t="str">
        <f>IFERROR(VLOOKUP($J846,'Router Collection'!B844:M1841, 10, FALSE), "")</f>
        <v/>
      </c>
      <c r="L846" s="57" t="str">
        <f>IFERROR(VLOOKUP($J846,'Router Tracking'!$A$3:$H$1000, 2, FALSE), "")</f>
        <v/>
      </c>
      <c r="M846" s="57" t="str">
        <f>IFERROR(VLOOKUP($J846,'Router Tracking'!$A$3:$H$1000, 3, FALSE), "")</f>
        <v/>
      </c>
      <c r="N846" s="58" t="str">
        <f>IFERROR(VLOOKUP($J846,'Router Tracking'!$A$3:$H$1000, 6, FALSE), "")</f>
        <v/>
      </c>
      <c r="Q846" s="13"/>
    </row>
    <row r="847" spans="1:17">
      <c r="A847" s="38" t="str">
        <f t="shared" si="10"/>
        <v/>
      </c>
      <c r="C847" s="1" t="str">
        <f>IFERROR(VLOOKUP($B847,'Fridge Collection'!B845:L1842, 10, FALSE), "")</f>
        <v/>
      </c>
      <c r="D847" s="1" t="str">
        <f>IFERROR(VLOOKUP($B847,' Fridge Tracking'!$A$3:$J$999, 2, FALSE), "")</f>
        <v/>
      </c>
      <c r="E847" s="1" t="str">
        <f>IFERROR(VLOOKUP($B847,' Fridge Tracking'!$A$3:$J$999, 3, FALSE), "")</f>
        <v/>
      </c>
      <c r="F847" s="1" t="str">
        <f>IFERROR(VLOOKUP($B847,' Fridge Tracking'!$A$3:$J$999, 4, FALSE), "")</f>
        <v/>
      </c>
      <c r="G847" s="1" t="str">
        <f>IFERROR(VLOOKUP($B847,' Fridge Tracking'!$A$3:$J$999, 5, FALSE), "")</f>
        <v/>
      </c>
      <c r="H847" s="13" t="str">
        <f>IFERROR(VLOOKUP($B847,' Fridge Tracking'!$A$3:$J$999, 8, FALSE), "")</f>
        <v/>
      </c>
      <c r="I847" s="56" t="str">
        <f t="shared" si="11"/>
        <v/>
      </c>
      <c r="J847" s="59"/>
      <c r="K847" s="57" t="str">
        <f>IFERROR(VLOOKUP($J847,'Router Collection'!B845:M1842, 10, FALSE), "")</f>
        <v/>
      </c>
      <c r="L847" s="57" t="str">
        <f>IFERROR(VLOOKUP($J847,'Router Tracking'!$A$3:$H$1000, 2, FALSE), "")</f>
        <v/>
      </c>
      <c r="M847" s="57" t="str">
        <f>IFERROR(VLOOKUP($J847,'Router Tracking'!$A$3:$H$1000, 3, FALSE), "")</f>
        <v/>
      </c>
      <c r="N847" s="58" t="str">
        <f>IFERROR(VLOOKUP($J847,'Router Tracking'!$A$3:$H$1000, 6, FALSE), "")</f>
        <v/>
      </c>
      <c r="Q847" s="13"/>
    </row>
    <row r="848" spans="1:17">
      <c r="A848" s="38" t="str">
        <f t="shared" si="10"/>
        <v/>
      </c>
      <c r="C848" s="1" t="str">
        <f>IFERROR(VLOOKUP($B848,'Fridge Collection'!B846:L1843, 10, FALSE), "")</f>
        <v/>
      </c>
      <c r="D848" s="1" t="str">
        <f>IFERROR(VLOOKUP($B848,' Fridge Tracking'!$A$3:$J$999, 2, FALSE), "")</f>
        <v/>
      </c>
      <c r="E848" s="1" t="str">
        <f>IFERROR(VLOOKUP($B848,' Fridge Tracking'!$A$3:$J$999, 3, FALSE), "")</f>
        <v/>
      </c>
      <c r="F848" s="1" t="str">
        <f>IFERROR(VLOOKUP($B848,' Fridge Tracking'!$A$3:$J$999, 4, FALSE), "")</f>
        <v/>
      </c>
      <c r="G848" s="1" t="str">
        <f>IFERROR(VLOOKUP($B848,' Fridge Tracking'!$A$3:$J$999, 5, FALSE), "")</f>
        <v/>
      </c>
      <c r="H848" s="13" t="str">
        <f>IFERROR(VLOOKUP($B848,' Fridge Tracking'!$A$3:$J$999, 8, FALSE), "")</f>
        <v/>
      </c>
      <c r="I848" s="56" t="str">
        <f t="shared" si="11"/>
        <v/>
      </c>
      <c r="J848" s="59"/>
      <c r="K848" s="57" t="str">
        <f>IFERROR(VLOOKUP($J848,'Router Collection'!B846:M1843, 10, FALSE), "")</f>
        <v/>
      </c>
      <c r="L848" s="57" t="str">
        <f>IFERROR(VLOOKUP($J848,'Router Tracking'!$A$3:$H$1000, 2, FALSE), "")</f>
        <v/>
      </c>
      <c r="M848" s="57" t="str">
        <f>IFERROR(VLOOKUP($J848,'Router Tracking'!$A$3:$H$1000, 3, FALSE), "")</f>
        <v/>
      </c>
      <c r="N848" s="58" t="str">
        <f>IFERROR(VLOOKUP($J848,'Router Tracking'!$A$3:$H$1000, 6, FALSE), "")</f>
        <v/>
      </c>
      <c r="Q848" s="13"/>
    </row>
    <row r="849" spans="1:17">
      <c r="A849" s="38" t="str">
        <f t="shared" si="10"/>
        <v/>
      </c>
      <c r="C849" s="1" t="str">
        <f>IFERROR(VLOOKUP($B849,'Fridge Collection'!B847:L1844, 10, FALSE), "")</f>
        <v/>
      </c>
      <c r="D849" s="1" t="str">
        <f>IFERROR(VLOOKUP($B849,' Fridge Tracking'!$A$3:$J$999, 2, FALSE), "")</f>
        <v/>
      </c>
      <c r="E849" s="1" t="str">
        <f>IFERROR(VLOOKUP($B849,' Fridge Tracking'!$A$3:$J$999, 3, FALSE), "")</f>
        <v/>
      </c>
      <c r="F849" s="1" t="str">
        <f>IFERROR(VLOOKUP($B849,' Fridge Tracking'!$A$3:$J$999, 4, FALSE), "")</f>
        <v/>
      </c>
      <c r="G849" s="1" t="str">
        <f>IFERROR(VLOOKUP($B849,' Fridge Tracking'!$A$3:$J$999, 5, FALSE), "")</f>
        <v/>
      </c>
      <c r="H849" s="13" t="str">
        <f>IFERROR(VLOOKUP($B849,' Fridge Tracking'!$A$3:$J$999, 8, FALSE), "")</f>
        <v/>
      </c>
      <c r="I849" s="56" t="str">
        <f t="shared" si="11"/>
        <v/>
      </c>
      <c r="J849" s="59"/>
      <c r="K849" s="57" t="str">
        <f>IFERROR(VLOOKUP($J849,'Router Collection'!B847:M1844, 10, FALSE), "")</f>
        <v/>
      </c>
      <c r="L849" s="57" t="str">
        <f>IFERROR(VLOOKUP($J849,'Router Tracking'!$A$3:$H$1000, 2, FALSE), "")</f>
        <v/>
      </c>
      <c r="M849" s="57" t="str">
        <f>IFERROR(VLOOKUP($J849,'Router Tracking'!$A$3:$H$1000, 3, FALSE), "")</f>
        <v/>
      </c>
      <c r="N849" s="58" t="str">
        <f>IFERROR(VLOOKUP($J849,'Router Tracking'!$A$3:$H$1000, 6, FALSE), "")</f>
        <v/>
      </c>
      <c r="Q849" s="13"/>
    </row>
    <row r="850" spans="1:17">
      <c r="A850" s="38" t="str">
        <f t="shared" si="10"/>
        <v/>
      </c>
      <c r="C850" s="1" t="str">
        <f>IFERROR(VLOOKUP($B850,'Fridge Collection'!B848:L1845, 10, FALSE), "")</f>
        <v/>
      </c>
      <c r="D850" s="1" t="str">
        <f>IFERROR(VLOOKUP($B850,' Fridge Tracking'!$A$3:$J$999, 2, FALSE), "")</f>
        <v/>
      </c>
      <c r="E850" s="1" t="str">
        <f>IFERROR(VLOOKUP($B850,' Fridge Tracking'!$A$3:$J$999, 3, FALSE), "")</f>
        <v/>
      </c>
      <c r="F850" s="1" t="str">
        <f>IFERROR(VLOOKUP($B850,' Fridge Tracking'!$A$3:$J$999, 4, FALSE), "")</f>
        <v/>
      </c>
      <c r="G850" s="1" t="str">
        <f>IFERROR(VLOOKUP($B850,' Fridge Tracking'!$A$3:$J$999, 5, FALSE), "")</f>
        <v/>
      </c>
      <c r="H850" s="13" t="str">
        <f>IFERROR(VLOOKUP($B850,' Fridge Tracking'!$A$3:$J$999, 8, FALSE), "")</f>
        <v/>
      </c>
      <c r="I850" s="56" t="str">
        <f t="shared" si="11"/>
        <v/>
      </c>
      <c r="J850" s="59"/>
      <c r="K850" s="57" t="str">
        <f>IFERROR(VLOOKUP($J850,'Router Collection'!B848:M1845, 10, FALSE), "")</f>
        <v/>
      </c>
      <c r="L850" s="57" t="str">
        <f>IFERROR(VLOOKUP($J850,'Router Tracking'!$A$3:$H$1000, 2, FALSE), "")</f>
        <v/>
      </c>
      <c r="M850" s="57" t="str">
        <f>IFERROR(VLOOKUP($J850,'Router Tracking'!$A$3:$H$1000, 3, FALSE), "")</f>
        <v/>
      </c>
      <c r="N850" s="58" t="str">
        <f>IFERROR(VLOOKUP($J850,'Router Tracking'!$A$3:$H$1000, 6, FALSE), "")</f>
        <v/>
      </c>
      <c r="Q850" s="13"/>
    </row>
    <row r="851" spans="1:17">
      <c r="A851" s="38" t="str">
        <f t="shared" si="10"/>
        <v/>
      </c>
      <c r="C851" s="1" t="str">
        <f>IFERROR(VLOOKUP($B851,'Fridge Collection'!B849:L1846, 10, FALSE), "")</f>
        <v/>
      </c>
      <c r="D851" s="1" t="str">
        <f>IFERROR(VLOOKUP($B851,' Fridge Tracking'!$A$3:$J$999, 2, FALSE), "")</f>
        <v/>
      </c>
      <c r="E851" s="1" t="str">
        <f>IFERROR(VLOOKUP($B851,' Fridge Tracking'!$A$3:$J$999, 3, FALSE), "")</f>
        <v/>
      </c>
      <c r="F851" s="1" t="str">
        <f>IFERROR(VLOOKUP($B851,' Fridge Tracking'!$A$3:$J$999, 4, FALSE), "")</f>
        <v/>
      </c>
      <c r="G851" s="1" t="str">
        <f>IFERROR(VLOOKUP($B851,' Fridge Tracking'!$A$3:$J$999, 5, FALSE), "")</f>
        <v/>
      </c>
      <c r="H851" s="13" t="str">
        <f>IFERROR(VLOOKUP($B851,' Fridge Tracking'!$A$3:$J$999, 8, FALSE), "")</f>
        <v/>
      </c>
      <c r="I851" s="56" t="str">
        <f t="shared" si="11"/>
        <v/>
      </c>
      <c r="J851" s="59"/>
      <c r="K851" s="57" t="str">
        <f>IFERROR(VLOOKUP($J851,'Router Collection'!B849:M1846, 10, FALSE), "")</f>
        <v/>
      </c>
      <c r="L851" s="57" t="str">
        <f>IFERROR(VLOOKUP($J851,'Router Tracking'!$A$3:$H$1000, 2, FALSE), "")</f>
        <v/>
      </c>
      <c r="M851" s="57" t="str">
        <f>IFERROR(VLOOKUP($J851,'Router Tracking'!$A$3:$H$1000, 3, FALSE), "")</f>
        <v/>
      </c>
      <c r="N851" s="58" t="str">
        <f>IFERROR(VLOOKUP($J851,'Router Tracking'!$A$3:$H$1000, 6, FALSE), "")</f>
        <v/>
      </c>
      <c r="Q851" s="13"/>
    </row>
    <row r="852" spans="1:17">
      <c r="A852" s="38" t="str">
        <f t="shared" si="10"/>
        <v/>
      </c>
      <c r="C852" s="1" t="str">
        <f>IFERROR(VLOOKUP($B852,'Fridge Collection'!B850:L1847, 10, FALSE), "")</f>
        <v/>
      </c>
      <c r="D852" s="1" t="str">
        <f>IFERROR(VLOOKUP($B852,' Fridge Tracking'!$A$3:$J$999, 2, FALSE), "")</f>
        <v/>
      </c>
      <c r="E852" s="1" t="str">
        <f>IFERROR(VLOOKUP($B852,' Fridge Tracking'!$A$3:$J$999, 3, FALSE), "")</f>
        <v/>
      </c>
      <c r="F852" s="1" t="str">
        <f>IFERROR(VLOOKUP($B852,' Fridge Tracking'!$A$3:$J$999, 4, FALSE), "")</f>
        <v/>
      </c>
      <c r="G852" s="1" t="str">
        <f>IFERROR(VLOOKUP($B852,' Fridge Tracking'!$A$3:$J$999, 5, FALSE), "")</f>
        <v/>
      </c>
      <c r="H852" s="13" t="str">
        <f>IFERROR(VLOOKUP($B852,' Fridge Tracking'!$A$3:$J$999, 8, FALSE), "")</f>
        <v/>
      </c>
      <c r="I852" s="56" t="str">
        <f t="shared" si="11"/>
        <v/>
      </c>
      <c r="J852" s="59"/>
      <c r="K852" s="57" t="str">
        <f>IFERROR(VLOOKUP($J852,'Router Collection'!B850:M1847, 10, FALSE), "")</f>
        <v/>
      </c>
      <c r="L852" s="57" t="str">
        <f>IFERROR(VLOOKUP($J852,'Router Tracking'!$A$3:$H$1000, 2, FALSE), "")</f>
        <v/>
      </c>
      <c r="M852" s="57" t="str">
        <f>IFERROR(VLOOKUP($J852,'Router Tracking'!$A$3:$H$1000, 3, FALSE), "")</f>
        <v/>
      </c>
      <c r="N852" s="58" t="str">
        <f>IFERROR(VLOOKUP($J852,'Router Tracking'!$A$3:$H$1000, 6, FALSE), "")</f>
        <v/>
      </c>
      <c r="Q852" s="13"/>
    </row>
    <row r="853" spans="1:17">
      <c r="A853" s="38" t="str">
        <f t="shared" si="10"/>
        <v/>
      </c>
      <c r="C853" s="1" t="str">
        <f>IFERROR(VLOOKUP($B853,'Fridge Collection'!B851:L1848, 10, FALSE), "")</f>
        <v/>
      </c>
      <c r="D853" s="1" t="str">
        <f>IFERROR(VLOOKUP($B853,' Fridge Tracking'!$A$3:$J$999, 2, FALSE), "")</f>
        <v/>
      </c>
      <c r="E853" s="1" t="str">
        <f>IFERROR(VLOOKUP($B853,' Fridge Tracking'!$A$3:$J$999, 3, FALSE), "")</f>
        <v/>
      </c>
      <c r="F853" s="1" t="str">
        <f>IFERROR(VLOOKUP($B853,' Fridge Tracking'!$A$3:$J$999, 4, FALSE), "")</f>
        <v/>
      </c>
      <c r="G853" s="1" t="str">
        <f>IFERROR(VLOOKUP($B853,' Fridge Tracking'!$A$3:$J$999, 5, FALSE), "")</f>
        <v/>
      </c>
      <c r="H853" s="13" t="str">
        <f>IFERROR(VLOOKUP($B853,' Fridge Tracking'!$A$3:$J$999, 8, FALSE), "")</f>
        <v/>
      </c>
      <c r="I853" s="56" t="str">
        <f t="shared" si="11"/>
        <v/>
      </c>
      <c r="J853" s="59"/>
      <c r="K853" s="57" t="str">
        <f>IFERROR(VLOOKUP($J853,'Router Collection'!B851:M1848, 10, FALSE), "")</f>
        <v/>
      </c>
      <c r="L853" s="57" t="str">
        <f>IFERROR(VLOOKUP($J853,'Router Tracking'!$A$3:$H$1000, 2, FALSE), "")</f>
        <v/>
      </c>
      <c r="M853" s="57" t="str">
        <f>IFERROR(VLOOKUP($J853,'Router Tracking'!$A$3:$H$1000, 3, FALSE), "")</f>
        <v/>
      </c>
      <c r="N853" s="58" t="str">
        <f>IFERROR(VLOOKUP($J853,'Router Tracking'!$A$3:$H$1000, 6, FALSE), "")</f>
        <v/>
      </c>
      <c r="Q853" s="13"/>
    </row>
    <row r="854" spans="1:17">
      <c r="A854" s="38" t="str">
        <f t="shared" si="10"/>
        <v/>
      </c>
      <c r="C854" s="1" t="str">
        <f>IFERROR(VLOOKUP($B854,'Fridge Collection'!B852:L1849, 10, FALSE), "")</f>
        <v/>
      </c>
      <c r="D854" s="1" t="str">
        <f>IFERROR(VLOOKUP($B854,' Fridge Tracking'!$A$3:$J$999, 2, FALSE), "")</f>
        <v/>
      </c>
      <c r="E854" s="1" t="str">
        <f>IFERROR(VLOOKUP($B854,' Fridge Tracking'!$A$3:$J$999, 3, FALSE), "")</f>
        <v/>
      </c>
      <c r="F854" s="1" t="str">
        <f>IFERROR(VLOOKUP($B854,' Fridge Tracking'!$A$3:$J$999, 4, FALSE), "")</f>
        <v/>
      </c>
      <c r="G854" s="1" t="str">
        <f>IFERROR(VLOOKUP($B854,' Fridge Tracking'!$A$3:$J$999, 5, FALSE), "")</f>
        <v/>
      </c>
      <c r="H854" s="13" t="str">
        <f>IFERROR(VLOOKUP($B854,' Fridge Tracking'!$A$3:$J$999, 8, FALSE), "")</f>
        <v/>
      </c>
      <c r="I854" s="56" t="str">
        <f t="shared" si="11"/>
        <v/>
      </c>
      <c r="J854" s="59"/>
      <c r="K854" s="57" t="str">
        <f>IFERROR(VLOOKUP($J854,'Router Collection'!B852:M1849, 10, FALSE), "")</f>
        <v/>
      </c>
      <c r="L854" s="57" t="str">
        <f>IFERROR(VLOOKUP($J854,'Router Tracking'!$A$3:$H$1000, 2, FALSE), "")</f>
        <v/>
      </c>
      <c r="M854" s="57" t="str">
        <f>IFERROR(VLOOKUP($J854,'Router Tracking'!$A$3:$H$1000, 3, FALSE), "")</f>
        <v/>
      </c>
      <c r="N854" s="58" t="str">
        <f>IFERROR(VLOOKUP($J854,'Router Tracking'!$A$3:$H$1000, 6, FALSE), "")</f>
        <v/>
      </c>
      <c r="Q854" s="13"/>
    </row>
    <row r="855" spans="1:17">
      <c r="A855" s="38" t="str">
        <f t="shared" si="10"/>
        <v/>
      </c>
      <c r="C855" s="1" t="str">
        <f>IFERROR(VLOOKUP($B855,'Fridge Collection'!B853:L1850, 10, FALSE), "")</f>
        <v/>
      </c>
      <c r="D855" s="1" t="str">
        <f>IFERROR(VLOOKUP($B855,' Fridge Tracking'!$A$3:$J$999, 2, FALSE), "")</f>
        <v/>
      </c>
      <c r="E855" s="1" t="str">
        <f>IFERROR(VLOOKUP($B855,' Fridge Tracking'!$A$3:$J$999, 3, FALSE), "")</f>
        <v/>
      </c>
      <c r="F855" s="1" t="str">
        <f>IFERROR(VLOOKUP($B855,' Fridge Tracking'!$A$3:$J$999, 4, FALSE), "")</f>
        <v/>
      </c>
      <c r="G855" s="1" t="str">
        <f>IFERROR(VLOOKUP($B855,' Fridge Tracking'!$A$3:$J$999, 5, FALSE), "")</f>
        <v/>
      </c>
      <c r="H855" s="13" t="str">
        <f>IFERROR(VLOOKUP($B855,' Fridge Tracking'!$A$3:$J$999, 8, FALSE), "")</f>
        <v/>
      </c>
      <c r="I855" s="56" t="str">
        <f t="shared" si="11"/>
        <v/>
      </c>
      <c r="J855" s="59"/>
      <c r="K855" s="57" t="str">
        <f>IFERROR(VLOOKUP($J855,'Router Collection'!B853:M1850, 10, FALSE), "")</f>
        <v/>
      </c>
      <c r="L855" s="57" t="str">
        <f>IFERROR(VLOOKUP($J855,'Router Tracking'!$A$3:$H$1000, 2, FALSE), "")</f>
        <v/>
      </c>
      <c r="M855" s="57" t="str">
        <f>IFERROR(VLOOKUP($J855,'Router Tracking'!$A$3:$H$1000, 3, FALSE), "")</f>
        <v/>
      </c>
      <c r="N855" s="58" t="str">
        <f>IFERROR(VLOOKUP($J855,'Router Tracking'!$A$3:$H$1000, 6, FALSE), "")</f>
        <v/>
      </c>
      <c r="Q855" s="13"/>
    </row>
    <row r="856" spans="1:17">
      <c r="A856" s="38" t="str">
        <f t="shared" si="10"/>
        <v/>
      </c>
      <c r="C856" s="1" t="str">
        <f>IFERROR(VLOOKUP($B856,'Fridge Collection'!B854:L1851, 10, FALSE), "")</f>
        <v/>
      </c>
      <c r="D856" s="1" t="str">
        <f>IFERROR(VLOOKUP($B856,' Fridge Tracking'!$A$3:$J$999, 2, FALSE), "")</f>
        <v/>
      </c>
      <c r="E856" s="1" t="str">
        <f>IFERROR(VLOOKUP($B856,' Fridge Tracking'!$A$3:$J$999, 3, FALSE), "")</f>
        <v/>
      </c>
      <c r="F856" s="1" t="str">
        <f>IFERROR(VLOOKUP($B856,' Fridge Tracking'!$A$3:$J$999, 4, FALSE), "")</f>
        <v/>
      </c>
      <c r="G856" s="1" t="str">
        <f>IFERROR(VLOOKUP($B856,' Fridge Tracking'!$A$3:$J$999, 5, FALSE), "")</f>
        <v/>
      </c>
      <c r="H856" s="13" t="str">
        <f>IFERROR(VLOOKUP($B856,' Fridge Tracking'!$A$3:$J$999, 8, FALSE), "")</f>
        <v/>
      </c>
      <c r="I856" s="56" t="str">
        <f t="shared" si="11"/>
        <v/>
      </c>
      <c r="J856" s="59"/>
      <c r="K856" s="57" t="str">
        <f>IFERROR(VLOOKUP($J856,'Router Collection'!B854:M1851, 10, FALSE), "")</f>
        <v/>
      </c>
      <c r="L856" s="57" t="str">
        <f>IFERROR(VLOOKUP($J856,'Router Tracking'!$A$3:$H$1000, 2, FALSE), "")</f>
        <v/>
      </c>
      <c r="M856" s="57" t="str">
        <f>IFERROR(VLOOKUP($J856,'Router Tracking'!$A$3:$H$1000, 3, FALSE), "")</f>
        <v/>
      </c>
      <c r="N856" s="58" t="str">
        <f>IFERROR(VLOOKUP($J856,'Router Tracking'!$A$3:$H$1000, 6, FALSE), "")</f>
        <v/>
      </c>
      <c r="Q856" s="13"/>
    </row>
    <row r="857" spans="1:17">
      <c r="A857" s="38" t="str">
        <f t="shared" si="10"/>
        <v/>
      </c>
      <c r="C857" s="1" t="str">
        <f>IFERROR(VLOOKUP($B857,'Fridge Collection'!B855:L1852, 10, FALSE), "")</f>
        <v/>
      </c>
      <c r="D857" s="1" t="str">
        <f>IFERROR(VLOOKUP($B857,' Fridge Tracking'!$A$3:$J$999, 2, FALSE), "")</f>
        <v/>
      </c>
      <c r="E857" s="1" t="str">
        <f>IFERROR(VLOOKUP($B857,' Fridge Tracking'!$A$3:$J$999, 3, FALSE), "")</f>
        <v/>
      </c>
      <c r="F857" s="1" t="str">
        <f>IFERROR(VLOOKUP($B857,' Fridge Tracking'!$A$3:$J$999, 4, FALSE), "")</f>
        <v/>
      </c>
      <c r="G857" s="1" t="str">
        <f>IFERROR(VLOOKUP($B857,' Fridge Tracking'!$A$3:$J$999, 5, FALSE), "")</f>
        <v/>
      </c>
      <c r="H857" s="13" t="str">
        <f>IFERROR(VLOOKUP($B857,' Fridge Tracking'!$A$3:$J$999, 8, FALSE), "")</f>
        <v/>
      </c>
      <c r="I857" s="56" t="str">
        <f t="shared" si="11"/>
        <v/>
      </c>
      <c r="J857" s="59"/>
      <c r="K857" s="57" t="str">
        <f>IFERROR(VLOOKUP($J857,'Router Collection'!B855:M1852, 10, FALSE), "")</f>
        <v/>
      </c>
      <c r="L857" s="57" t="str">
        <f>IFERROR(VLOOKUP($J857,'Router Tracking'!$A$3:$H$1000, 2, FALSE), "")</f>
        <v/>
      </c>
      <c r="M857" s="57" t="str">
        <f>IFERROR(VLOOKUP($J857,'Router Tracking'!$A$3:$H$1000, 3, FALSE), "")</f>
        <v/>
      </c>
      <c r="N857" s="58" t="str">
        <f>IFERROR(VLOOKUP($J857,'Router Tracking'!$A$3:$H$1000, 6, FALSE), "")</f>
        <v/>
      </c>
      <c r="Q857" s="13"/>
    </row>
    <row r="858" spans="1:17">
      <c r="A858" s="38" t="str">
        <f t="shared" si="10"/>
        <v/>
      </c>
      <c r="C858" s="1" t="str">
        <f>IFERROR(VLOOKUP($B858,'Fridge Collection'!B856:L1853, 10, FALSE), "")</f>
        <v/>
      </c>
      <c r="D858" s="1" t="str">
        <f>IFERROR(VLOOKUP($B858,' Fridge Tracking'!$A$3:$J$999, 2, FALSE), "")</f>
        <v/>
      </c>
      <c r="E858" s="1" t="str">
        <f>IFERROR(VLOOKUP($B858,' Fridge Tracking'!$A$3:$J$999, 3, FALSE), "")</f>
        <v/>
      </c>
      <c r="F858" s="1" t="str">
        <f>IFERROR(VLOOKUP($B858,' Fridge Tracking'!$A$3:$J$999, 4, FALSE), "")</f>
        <v/>
      </c>
      <c r="G858" s="1" t="str">
        <f>IFERROR(VLOOKUP($B858,' Fridge Tracking'!$A$3:$J$999, 5, FALSE), "")</f>
        <v/>
      </c>
      <c r="H858" s="13" t="str">
        <f>IFERROR(VLOOKUP($B858,' Fridge Tracking'!$A$3:$J$999, 8, FALSE), "")</f>
        <v/>
      </c>
      <c r="I858" s="56" t="str">
        <f t="shared" si="11"/>
        <v/>
      </c>
      <c r="J858" s="59"/>
      <c r="K858" s="57" t="str">
        <f>IFERROR(VLOOKUP($J858,'Router Collection'!B856:M1853, 10, FALSE), "")</f>
        <v/>
      </c>
      <c r="L858" s="57" t="str">
        <f>IFERROR(VLOOKUP($J858,'Router Tracking'!$A$3:$H$1000, 2, FALSE), "")</f>
        <v/>
      </c>
      <c r="M858" s="57" t="str">
        <f>IFERROR(VLOOKUP($J858,'Router Tracking'!$A$3:$H$1000, 3, FALSE), "")</f>
        <v/>
      </c>
      <c r="N858" s="58" t="str">
        <f>IFERROR(VLOOKUP($J858,'Router Tracking'!$A$3:$H$1000, 6, FALSE), "")</f>
        <v/>
      </c>
      <c r="Q858" s="13"/>
    </row>
    <row r="859" spans="1:17">
      <c r="A859" s="38" t="str">
        <f t="shared" si="10"/>
        <v/>
      </c>
      <c r="C859" s="1" t="str">
        <f>IFERROR(VLOOKUP($B859,'Fridge Collection'!B857:L1854, 10, FALSE), "")</f>
        <v/>
      </c>
      <c r="D859" s="1" t="str">
        <f>IFERROR(VLOOKUP($B859,' Fridge Tracking'!$A$3:$J$999, 2, FALSE), "")</f>
        <v/>
      </c>
      <c r="E859" s="1" t="str">
        <f>IFERROR(VLOOKUP($B859,' Fridge Tracking'!$A$3:$J$999, 3, FALSE), "")</f>
        <v/>
      </c>
      <c r="F859" s="1" t="str">
        <f>IFERROR(VLOOKUP($B859,' Fridge Tracking'!$A$3:$J$999, 4, FALSE), "")</f>
        <v/>
      </c>
      <c r="G859" s="1" t="str">
        <f>IFERROR(VLOOKUP($B859,' Fridge Tracking'!$A$3:$J$999, 5, FALSE), "")</f>
        <v/>
      </c>
      <c r="H859" s="13" t="str">
        <f>IFERROR(VLOOKUP($B859,' Fridge Tracking'!$A$3:$J$999, 8, FALSE), "")</f>
        <v/>
      </c>
      <c r="I859" s="56" t="str">
        <f t="shared" si="11"/>
        <v/>
      </c>
      <c r="J859" s="59"/>
      <c r="K859" s="57" t="str">
        <f>IFERROR(VLOOKUP($J859,'Router Collection'!B857:M1854, 10, FALSE), "")</f>
        <v/>
      </c>
      <c r="L859" s="57" t="str">
        <f>IFERROR(VLOOKUP($J859,'Router Tracking'!$A$3:$H$1000, 2, FALSE), "")</f>
        <v/>
      </c>
      <c r="M859" s="57" t="str">
        <f>IFERROR(VLOOKUP($J859,'Router Tracking'!$A$3:$H$1000, 3, FALSE), "")</f>
        <v/>
      </c>
      <c r="N859" s="58" t="str">
        <f>IFERROR(VLOOKUP($J859,'Router Tracking'!$A$3:$H$1000, 6, FALSE), "")</f>
        <v/>
      </c>
      <c r="Q859" s="13"/>
    </row>
    <row r="860" spans="1:17">
      <c r="A860" s="38" t="str">
        <f t="shared" si="10"/>
        <v/>
      </c>
      <c r="C860" s="1" t="str">
        <f>IFERROR(VLOOKUP($B860,'Fridge Collection'!B858:L1855, 10, FALSE), "")</f>
        <v/>
      </c>
      <c r="D860" s="1" t="str">
        <f>IFERROR(VLOOKUP($B860,' Fridge Tracking'!$A$3:$J$999, 2, FALSE), "")</f>
        <v/>
      </c>
      <c r="E860" s="1" t="str">
        <f>IFERROR(VLOOKUP($B860,' Fridge Tracking'!$A$3:$J$999, 3, FALSE), "")</f>
        <v/>
      </c>
      <c r="F860" s="1" t="str">
        <f>IFERROR(VLOOKUP($B860,' Fridge Tracking'!$A$3:$J$999, 4, FALSE), "")</f>
        <v/>
      </c>
      <c r="G860" s="1" t="str">
        <f>IFERROR(VLOOKUP($B860,' Fridge Tracking'!$A$3:$J$999, 5, FALSE), "")</f>
        <v/>
      </c>
      <c r="H860" s="13" t="str">
        <f>IFERROR(VLOOKUP($B860,' Fridge Tracking'!$A$3:$J$999, 8, FALSE), "")</f>
        <v/>
      </c>
      <c r="I860" s="56" t="str">
        <f t="shared" si="11"/>
        <v/>
      </c>
      <c r="J860" s="59"/>
      <c r="K860" s="57" t="str">
        <f>IFERROR(VLOOKUP($J860,'Router Collection'!B858:M1855, 10, FALSE), "")</f>
        <v/>
      </c>
      <c r="L860" s="57" t="str">
        <f>IFERROR(VLOOKUP($J860,'Router Tracking'!$A$3:$H$1000, 2, FALSE), "")</f>
        <v/>
      </c>
      <c r="M860" s="57" t="str">
        <f>IFERROR(VLOOKUP($J860,'Router Tracking'!$A$3:$H$1000, 3, FALSE), "")</f>
        <v/>
      </c>
      <c r="N860" s="58" t="str">
        <f>IFERROR(VLOOKUP($J860,'Router Tracking'!$A$3:$H$1000, 6, FALSE), "")</f>
        <v/>
      </c>
      <c r="Q860" s="13"/>
    </row>
    <row r="861" spans="1:17">
      <c r="A861" s="38" t="str">
        <f t="shared" si="10"/>
        <v/>
      </c>
      <c r="C861" s="1" t="str">
        <f>IFERROR(VLOOKUP($B861,'Fridge Collection'!B859:L1856, 10, FALSE), "")</f>
        <v/>
      </c>
      <c r="D861" s="1" t="str">
        <f>IFERROR(VLOOKUP($B861,' Fridge Tracking'!$A$3:$J$999, 2, FALSE), "")</f>
        <v/>
      </c>
      <c r="E861" s="1" t="str">
        <f>IFERROR(VLOOKUP($B861,' Fridge Tracking'!$A$3:$J$999, 3, FALSE), "")</f>
        <v/>
      </c>
      <c r="F861" s="1" t="str">
        <f>IFERROR(VLOOKUP($B861,' Fridge Tracking'!$A$3:$J$999, 4, FALSE), "")</f>
        <v/>
      </c>
      <c r="G861" s="1" t="str">
        <f>IFERROR(VLOOKUP($B861,' Fridge Tracking'!$A$3:$J$999, 5, FALSE), "")</f>
        <v/>
      </c>
      <c r="H861" s="13" t="str">
        <f>IFERROR(VLOOKUP($B861,' Fridge Tracking'!$A$3:$J$999, 8, FALSE), "")</f>
        <v/>
      </c>
      <c r="I861" s="56" t="str">
        <f t="shared" si="11"/>
        <v/>
      </c>
      <c r="J861" s="59"/>
      <c r="K861" s="57" t="str">
        <f>IFERROR(VLOOKUP($J861,'Router Collection'!B859:M1856, 10, FALSE), "")</f>
        <v/>
      </c>
      <c r="L861" s="57" t="str">
        <f>IFERROR(VLOOKUP($J861,'Router Tracking'!$A$3:$H$1000, 2, FALSE), "")</f>
        <v/>
      </c>
      <c r="M861" s="57" t="str">
        <f>IFERROR(VLOOKUP($J861,'Router Tracking'!$A$3:$H$1000, 3, FALSE), "")</f>
        <v/>
      </c>
      <c r="N861" s="58" t="str">
        <f>IFERROR(VLOOKUP($J861,'Router Tracking'!$A$3:$H$1000, 6, FALSE), "")</f>
        <v/>
      </c>
      <c r="Q861" s="13"/>
    </row>
    <row r="862" spans="1:17">
      <c r="A862" s="38" t="str">
        <f t="shared" si="10"/>
        <v/>
      </c>
      <c r="C862" s="1" t="str">
        <f>IFERROR(VLOOKUP($B862,'Fridge Collection'!B860:L1857, 10, FALSE), "")</f>
        <v/>
      </c>
      <c r="D862" s="1" t="str">
        <f>IFERROR(VLOOKUP($B862,' Fridge Tracking'!$A$3:$J$999, 2, FALSE), "")</f>
        <v/>
      </c>
      <c r="E862" s="1" t="str">
        <f>IFERROR(VLOOKUP($B862,' Fridge Tracking'!$A$3:$J$999, 3, FALSE), "")</f>
        <v/>
      </c>
      <c r="F862" s="1" t="str">
        <f>IFERROR(VLOOKUP($B862,' Fridge Tracking'!$A$3:$J$999, 4, FALSE), "")</f>
        <v/>
      </c>
      <c r="G862" s="1" t="str">
        <f>IFERROR(VLOOKUP($B862,' Fridge Tracking'!$A$3:$J$999, 5, FALSE), "")</f>
        <v/>
      </c>
      <c r="H862" s="13" t="str">
        <f>IFERROR(VLOOKUP($B862,' Fridge Tracking'!$A$3:$J$999, 8, FALSE), "")</f>
        <v/>
      </c>
      <c r="I862" s="56" t="str">
        <f t="shared" si="11"/>
        <v/>
      </c>
      <c r="J862" s="59"/>
      <c r="K862" s="57" t="str">
        <f>IFERROR(VLOOKUP($J862,'Router Collection'!B860:M1857, 10, FALSE), "")</f>
        <v/>
      </c>
      <c r="L862" s="57" t="str">
        <f>IFERROR(VLOOKUP($J862,'Router Tracking'!$A$3:$H$1000, 2, FALSE), "")</f>
        <v/>
      </c>
      <c r="M862" s="57" t="str">
        <f>IFERROR(VLOOKUP($J862,'Router Tracking'!$A$3:$H$1000, 3, FALSE), "")</f>
        <v/>
      </c>
      <c r="N862" s="58" t="str">
        <f>IFERROR(VLOOKUP($J862,'Router Tracking'!$A$3:$H$1000, 6, FALSE), "")</f>
        <v/>
      </c>
      <c r="Q862" s="13"/>
    </row>
    <row r="863" spans="1:17">
      <c r="A863" s="38" t="str">
        <f t="shared" si="10"/>
        <v/>
      </c>
      <c r="C863" s="1" t="str">
        <f>IFERROR(VLOOKUP($B863,'Fridge Collection'!B861:L1858, 10, FALSE), "")</f>
        <v/>
      </c>
      <c r="D863" s="1" t="str">
        <f>IFERROR(VLOOKUP($B863,' Fridge Tracking'!$A$3:$J$999, 2, FALSE), "")</f>
        <v/>
      </c>
      <c r="E863" s="1" t="str">
        <f>IFERROR(VLOOKUP($B863,' Fridge Tracking'!$A$3:$J$999, 3, FALSE), "")</f>
        <v/>
      </c>
      <c r="F863" s="1" t="str">
        <f>IFERROR(VLOOKUP($B863,' Fridge Tracking'!$A$3:$J$999, 4, FALSE), "")</f>
        <v/>
      </c>
      <c r="G863" s="1" t="str">
        <f>IFERROR(VLOOKUP($B863,' Fridge Tracking'!$A$3:$J$999, 5, FALSE), "")</f>
        <v/>
      </c>
      <c r="H863" s="13" t="str">
        <f>IFERROR(VLOOKUP($B863,' Fridge Tracking'!$A$3:$J$999, 8, FALSE), "")</f>
        <v/>
      </c>
      <c r="I863" s="56" t="str">
        <f t="shared" si="11"/>
        <v/>
      </c>
      <c r="J863" s="59"/>
      <c r="K863" s="57" t="str">
        <f>IFERROR(VLOOKUP($J863,'Router Collection'!B861:M1858, 10, FALSE), "")</f>
        <v/>
      </c>
      <c r="L863" s="57" t="str">
        <f>IFERROR(VLOOKUP($J863,'Router Tracking'!$A$3:$H$1000, 2, FALSE), "")</f>
        <v/>
      </c>
      <c r="M863" s="57" t="str">
        <f>IFERROR(VLOOKUP($J863,'Router Tracking'!$A$3:$H$1000, 3, FALSE), "")</f>
        <v/>
      </c>
      <c r="N863" s="58" t="str">
        <f>IFERROR(VLOOKUP($J863,'Router Tracking'!$A$3:$H$1000, 6, FALSE), "")</f>
        <v/>
      </c>
      <c r="Q863" s="13"/>
    </row>
    <row r="864" spans="1:17">
      <c r="A864" s="38" t="str">
        <f t="shared" si="10"/>
        <v/>
      </c>
      <c r="C864" s="1" t="str">
        <f>IFERROR(VLOOKUP($B864,'Fridge Collection'!B862:L1859, 10, FALSE), "")</f>
        <v/>
      </c>
      <c r="D864" s="1" t="str">
        <f>IFERROR(VLOOKUP($B864,' Fridge Tracking'!$A$3:$J$999, 2, FALSE), "")</f>
        <v/>
      </c>
      <c r="E864" s="1" t="str">
        <f>IFERROR(VLOOKUP($B864,' Fridge Tracking'!$A$3:$J$999, 3, FALSE), "")</f>
        <v/>
      </c>
      <c r="F864" s="1" t="str">
        <f>IFERROR(VLOOKUP($B864,' Fridge Tracking'!$A$3:$J$999, 4, FALSE), "")</f>
        <v/>
      </c>
      <c r="G864" s="1" t="str">
        <f>IFERROR(VLOOKUP($B864,' Fridge Tracking'!$A$3:$J$999, 5, FALSE), "")</f>
        <v/>
      </c>
      <c r="H864" s="13" t="str">
        <f>IFERROR(VLOOKUP($B864,' Fridge Tracking'!$A$3:$J$999, 8, FALSE), "")</f>
        <v/>
      </c>
      <c r="I864" s="56" t="str">
        <f t="shared" si="11"/>
        <v/>
      </c>
      <c r="J864" s="59"/>
      <c r="K864" s="57" t="str">
        <f>IFERROR(VLOOKUP($J864,'Router Collection'!B862:M1859, 10, FALSE), "")</f>
        <v/>
      </c>
      <c r="L864" s="57" t="str">
        <f>IFERROR(VLOOKUP($J864,'Router Tracking'!$A$3:$H$1000, 2, FALSE), "")</f>
        <v/>
      </c>
      <c r="M864" s="57" t="str">
        <f>IFERROR(VLOOKUP($J864,'Router Tracking'!$A$3:$H$1000, 3, FALSE), "")</f>
        <v/>
      </c>
      <c r="N864" s="58" t="str">
        <f>IFERROR(VLOOKUP($J864,'Router Tracking'!$A$3:$H$1000, 6, FALSE), "")</f>
        <v/>
      </c>
      <c r="Q864" s="13"/>
    </row>
    <row r="865" spans="1:17">
      <c r="A865" s="38" t="str">
        <f t="shared" si="10"/>
        <v/>
      </c>
      <c r="C865" s="1" t="str">
        <f>IFERROR(VLOOKUP($B865,'Fridge Collection'!B863:L1860, 10, FALSE), "")</f>
        <v/>
      </c>
      <c r="D865" s="1" t="str">
        <f>IFERROR(VLOOKUP($B865,' Fridge Tracking'!$A$3:$J$999, 2, FALSE), "")</f>
        <v/>
      </c>
      <c r="E865" s="1" t="str">
        <f>IFERROR(VLOOKUP($B865,' Fridge Tracking'!$A$3:$J$999, 3, FALSE), "")</f>
        <v/>
      </c>
      <c r="F865" s="1" t="str">
        <f>IFERROR(VLOOKUP($B865,' Fridge Tracking'!$A$3:$J$999, 4, FALSE), "")</f>
        <v/>
      </c>
      <c r="G865" s="1" t="str">
        <f>IFERROR(VLOOKUP($B865,' Fridge Tracking'!$A$3:$J$999, 5, FALSE), "")</f>
        <v/>
      </c>
      <c r="H865" s="13" t="str">
        <f>IFERROR(VLOOKUP($B865,' Fridge Tracking'!$A$3:$J$999, 8, FALSE), "")</f>
        <v/>
      </c>
      <c r="I865" s="56" t="str">
        <f t="shared" si="11"/>
        <v/>
      </c>
      <c r="J865" s="59"/>
      <c r="K865" s="57" t="str">
        <f>IFERROR(VLOOKUP($J865,'Router Collection'!B863:M1860, 10, FALSE), "")</f>
        <v/>
      </c>
      <c r="L865" s="57" t="str">
        <f>IFERROR(VLOOKUP($J865,'Router Tracking'!$A$3:$H$1000, 2, FALSE), "")</f>
        <v/>
      </c>
      <c r="M865" s="57" t="str">
        <f>IFERROR(VLOOKUP($J865,'Router Tracking'!$A$3:$H$1000, 3, FALSE), "")</f>
        <v/>
      </c>
      <c r="N865" s="58" t="str">
        <f>IFERROR(VLOOKUP($J865,'Router Tracking'!$A$3:$H$1000, 6, FALSE), "")</f>
        <v/>
      </c>
      <c r="Q865" s="13"/>
    </row>
    <row r="866" spans="1:17">
      <c r="A866" s="38" t="str">
        <f t="shared" si="10"/>
        <v/>
      </c>
      <c r="C866" s="1" t="str">
        <f>IFERROR(VLOOKUP($B866,'Fridge Collection'!B864:L1861, 10, FALSE), "")</f>
        <v/>
      </c>
      <c r="D866" s="1" t="str">
        <f>IFERROR(VLOOKUP($B866,' Fridge Tracking'!$A$3:$J$999, 2, FALSE), "")</f>
        <v/>
      </c>
      <c r="E866" s="1" t="str">
        <f>IFERROR(VLOOKUP($B866,' Fridge Tracking'!$A$3:$J$999, 3, FALSE), "")</f>
        <v/>
      </c>
      <c r="F866" s="1" t="str">
        <f>IFERROR(VLOOKUP($B866,' Fridge Tracking'!$A$3:$J$999, 4, FALSE), "")</f>
        <v/>
      </c>
      <c r="G866" s="1" t="str">
        <f>IFERROR(VLOOKUP($B866,' Fridge Tracking'!$A$3:$J$999, 5, FALSE), "")</f>
        <v/>
      </c>
      <c r="H866" s="13" t="str">
        <f>IFERROR(VLOOKUP($B866,' Fridge Tracking'!$A$3:$J$999, 8, FALSE), "")</f>
        <v/>
      </c>
      <c r="I866" s="56" t="str">
        <f t="shared" si="11"/>
        <v/>
      </c>
      <c r="J866" s="59"/>
      <c r="K866" s="57" t="str">
        <f>IFERROR(VLOOKUP($J866,'Router Collection'!B864:M1861, 10, FALSE), "")</f>
        <v/>
      </c>
      <c r="L866" s="57" t="str">
        <f>IFERROR(VLOOKUP($J866,'Router Tracking'!$A$3:$H$1000, 2, FALSE), "")</f>
        <v/>
      </c>
      <c r="M866" s="57" t="str">
        <f>IFERROR(VLOOKUP($J866,'Router Tracking'!$A$3:$H$1000, 3, FALSE), "")</f>
        <v/>
      </c>
      <c r="N866" s="58" t="str">
        <f>IFERROR(VLOOKUP($J866,'Router Tracking'!$A$3:$H$1000, 6, FALSE), "")</f>
        <v/>
      </c>
      <c r="Q866" s="13"/>
    </row>
    <row r="867" spans="1:17">
      <c r="A867" s="38" t="str">
        <f t="shared" si="10"/>
        <v/>
      </c>
      <c r="C867" s="1" t="str">
        <f>IFERROR(VLOOKUP($B867,'Fridge Collection'!B865:L1862, 10, FALSE), "")</f>
        <v/>
      </c>
      <c r="D867" s="1" t="str">
        <f>IFERROR(VLOOKUP($B867,' Fridge Tracking'!$A$3:$J$999, 2, FALSE), "")</f>
        <v/>
      </c>
      <c r="E867" s="1" t="str">
        <f>IFERROR(VLOOKUP($B867,' Fridge Tracking'!$A$3:$J$999, 3, FALSE), "")</f>
        <v/>
      </c>
      <c r="F867" s="1" t="str">
        <f>IFERROR(VLOOKUP($B867,' Fridge Tracking'!$A$3:$J$999, 4, FALSE), "")</f>
        <v/>
      </c>
      <c r="G867" s="1" t="str">
        <f>IFERROR(VLOOKUP($B867,' Fridge Tracking'!$A$3:$J$999, 5, FALSE), "")</f>
        <v/>
      </c>
      <c r="H867" s="13" t="str">
        <f>IFERROR(VLOOKUP($B867,' Fridge Tracking'!$A$3:$J$999, 8, FALSE), "")</f>
        <v/>
      </c>
      <c r="I867" s="56" t="str">
        <f t="shared" si="11"/>
        <v/>
      </c>
      <c r="J867" s="59"/>
      <c r="K867" s="57" t="str">
        <f>IFERROR(VLOOKUP($J867,'Router Collection'!B865:M1862, 10, FALSE), "")</f>
        <v/>
      </c>
      <c r="L867" s="57" t="str">
        <f>IFERROR(VLOOKUP($J867,'Router Tracking'!$A$3:$H$1000, 2, FALSE), "")</f>
        <v/>
      </c>
      <c r="M867" s="57" t="str">
        <f>IFERROR(VLOOKUP($J867,'Router Tracking'!$A$3:$H$1000, 3, FALSE), "")</f>
        <v/>
      </c>
      <c r="N867" s="58" t="str">
        <f>IFERROR(VLOOKUP($J867,'Router Tracking'!$A$3:$H$1000, 6, FALSE), "")</f>
        <v/>
      </c>
      <c r="Q867" s="13"/>
    </row>
    <row r="868" spans="1:17">
      <c r="A868" s="38" t="str">
        <f t="shared" si="10"/>
        <v/>
      </c>
      <c r="C868" s="1" t="str">
        <f>IFERROR(VLOOKUP($B868,'Fridge Collection'!B866:L1863, 10, FALSE), "")</f>
        <v/>
      </c>
      <c r="D868" s="1" t="str">
        <f>IFERROR(VLOOKUP($B868,' Fridge Tracking'!$A$3:$J$999, 2, FALSE), "")</f>
        <v/>
      </c>
      <c r="E868" s="1" t="str">
        <f>IFERROR(VLOOKUP($B868,' Fridge Tracking'!$A$3:$J$999, 3, FALSE), "")</f>
        <v/>
      </c>
      <c r="F868" s="1" t="str">
        <f>IFERROR(VLOOKUP($B868,' Fridge Tracking'!$A$3:$J$999, 4, FALSE), "")</f>
        <v/>
      </c>
      <c r="G868" s="1" t="str">
        <f>IFERROR(VLOOKUP($B868,' Fridge Tracking'!$A$3:$J$999, 5, FALSE), "")</f>
        <v/>
      </c>
      <c r="H868" s="13" t="str">
        <f>IFERROR(VLOOKUP($B868,' Fridge Tracking'!$A$3:$J$999, 8, FALSE), "")</f>
        <v/>
      </c>
      <c r="I868" s="56" t="str">
        <f t="shared" si="11"/>
        <v/>
      </c>
      <c r="J868" s="59"/>
      <c r="K868" s="57" t="str">
        <f>IFERROR(VLOOKUP($J868,'Router Collection'!B866:M1863, 10, FALSE), "")</f>
        <v/>
      </c>
      <c r="L868" s="57" t="str">
        <f>IFERROR(VLOOKUP($J868,'Router Tracking'!$A$3:$H$1000, 2, FALSE), "")</f>
        <v/>
      </c>
      <c r="M868" s="57" t="str">
        <f>IFERROR(VLOOKUP($J868,'Router Tracking'!$A$3:$H$1000, 3, FALSE), "")</f>
        <v/>
      </c>
      <c r="N868" s="58" t="str">
        <f>IFERROR(VLOOKUP($J868,'Router Tracking'!$A$3:$H$1000, 6, FALSE), "")</f>
        <v/>
      </c>
      <c r="Q868" s="13"/>
    </row>
    <row r="869" spans="1:17">
      <c r="A869" s="38" t="str">
        <f t="shared" si="10"/>
        <v/>
      </c>
      <c r="C869" s="1" t="str">
        <f>IFERROR(VLOOKUP($B869,'Fridge Collection'!B867:L1864, 10, FALSE), "")</f>
        <v/>
      </c>
      <c r="D869" s="1" t="str">
        <f>IFERROR(VLOOKUP($B869,' Fridge Tracking'!$A$3:$J$999, 2, FALSE), "")</f>
        <v/>
      </c>
      <c r="E869" s="1" t="str">
        <f>IFERROR(VLOOKUP($B869,' Fridge Tracking'!$A$3:$J$999, 3, FALSE), "")</f>
        <v/>
      </c>
      <c r="F869" s="1" t="str">
        <f>IFERROR(VLOOKUP($B869,' Fridge Tracking'!$A$3:$J$999, 4, FALSE), "")</f>
        <v/>
      </c>
      <c r="G869" s="1" t="str">
        <f>IFERROR(VLOOKUP($B869,' Fridge Tracking'!$A$3:$J$999, 5, FALSE), "")</f>
        <v/>
      </c>
      <c r="H869" s="13" t="str">
        <f>IFERROR(VLOOKUP($B869,' Fridge Tracking'!$A$3:$J$999, 8, FALSE), "")</f>
        <v/>
      </c>
      <c r="I869" s="56" t="str">
        <f t="shared" si="11"/>
        <v/>
      </c>
      <c r="J869" s="59"/>
      <c r="K869" s="57" t="str">
        <f>IFERROR(VLOOKUP($J869,'Router Collection'!B867:M1864, 10, FALSE), "")</f>
        <v/>
      </c>
      <c r="L869" s="57" t="str">
        <f>IFERROR(VLOOKUP($J869,'Router Tracking'!$A$3:$H$1000, 2, FALSE), "")</f>
        <v/>
      </c>
      <c r="M869" s="57" t="str">
        <f>IFERROR(VLOOKUP($J869,'Router Tracking'!$A$3:$H$1000, 3, FALSE), "")</f>
        <v/>
      </c>
      <c r="N869" s="58" t="str">
        <f>IFERROR(VLOOKUP($J869,'Router Tracking'!$A$3:$H$1000, 6, FALSE), "")</f>
        <v/>
      </c>
      <c r="Q869" s="13"/>
    </row>
    <row r="870" spans="1:17">
      <c r="A870" s="38" t="str">
        <f t="shared" si="10"/>
        <v/>
      </c>
      <c r="C870" s="1" t="str">
        <f>IFERROR(VLOOKUP($B870,'Fridge Collection'!B868:L1865, 10, FALSE), "")</f>
        <v/>
      </c>
      <c r="D870" s="1" t="str">
        <f>IFERROR(VLOOKUP($B870,' Fridge Tracking'!$A$3:$J$999, 2, FALSE), "")</f>
        <v/>
      </c>
      <c r="E870" s="1" t="str">
        <f>IFERROR(VLOOKUP($B870,' Fridge Tracking'!$A$3:$J$999, 3, FALSE), "")</f>
        <v/>
      </c>
      <c r="F870" s="1" t="str">
        <f>IFERROR(VLOOKUP($B870,' Fridge Tracking'!$A$3:$J$999, 4, FALSE), "")</f>
        <v/>
      </c>
      <c r="G870" s="1" t="str">
        <f>IFERROR(VLOOKUP($B870,' Fridge Tracking'!$A$3:$J$999, 5, FALSE), "")</f>
        <v/>
      </c>
      <c r="H870" s="13" t="str">
        <f>IFERROR(VLOOKUP($B870,' Fridge Tracking'!$A$3:$J$999, 8, FALSE), "")</f>
        <v/>
      </c>
      <c r="I870" s="56" t="str">
        <f t="shared" si="11"/>
        <v/>
      </c>
      <c r="J870" s="59"/>
      <c r="K870" s="57" t="str">
        <f>IFERROR(VLOOKUP($J870,'Router Collection'!B868:M1865, 10, FALSE), "")</f>
        <v/>
      </c>
      <c r="L870" s="57" t="str">
        <f>IFERROR(VLOOKUP($J870,'Router Tracking'!$A$3:$H$1000, 2, FALSE), "")</f>
        <v/>
      </c>
      <c r="M870" s="57" t="str">
        <f>IFERROR(VLOOKUP($J870,'Router Tracking'!$A$3:$H$1000, 3, FALSE), "")</f>
        <v/>
      </c>
      <c r="N870" s="58" t="str">
        <f>IFERROR(VLOOKUP($J870,'Router Tracking'!$A$3:$H$1000, 6, FALSE), "")</f>
        <v/>
      </c>
      <c r="Q870" s="13"/>
    </row>
    <row r="871" spans="1:17">
      <c r="A871" s="38" t="str">
        <f t="shared" si="10"/>
        <v/>
      </c>
      <c r="C871" s="1" t="str">
        <f>IFERROR(VLOOKUP($B871,'Fridge Collection'!B869:L1866, 10, FALSE), "")</f>
        <v/>
      </c>
      <c r="D871" s="1" t="str">
        <f>IFERROR(VLOOKUP($B871,' Fridge Tracking'!$A$3:$J$999, 2, FALSE), "")</f>
        <v/>
      </c>
      <c r="E871" s="1" t="str">
        <f>IFERROR(VLOOKUP($B871,' Fridge Tracking'!$A$3:$J$999, 3, FALSE), "")</f>
        <v/>
      </c>
      <c r="F871" s="1" t="str">
        <f>IFERROR(VLOOKUP($B871,' Fridge Tracking'!$A$3:$J$999, 4, FALSE), "")</f>
        <v/>
      </c>
      <c r="G871" s="1" t="str">
        <f>IFERROR(VLOOKUP($B871,' Fridge Tracking'!$A$3:$J$999, 5, FALSE), "")</f>
        <v/>
      </c>
      <c r="H871" s="13" t="str">
        <f>IFERROR(VLOOKUP($B871,' Fridge Tracking'!$A$3:$J$999, 8, FALSE), "")</f>
        <v/>
      </c>
      <c r="I871" s="56" t="str">
        <f t="shared" si="11"/>
        <v/>
      </c>
      <c r="J871" s="59"/>
      <c r="K871" s="57" t="str">
        <f>IFERROR(VLOOKUP($J871,'Router Collection'!B869:M1866, 10, FALSE), "")</f>
        <v/>
      </c>
      <c r="L871" s="57" t="str">
        <f>IFERROR(VLOOKUP($J871,'Router Tracking'!$A$3:$H$1000, 2, FALSE), "")</f>
        <v/>
      </c>
      <c r="M871" s="57" t="str">
        <f>IFERROR(VLOOKUP($J871,'Router Tracking'!$A$3:$H$1000, 3, FALSE), "")</f>
        <v/>
      </c>
      <c r="N871" s="58" t="str">
        <f>IFERROR(VLOOKUP($J871,'Router Tracking'!$A$3:$H$1000, 6, FALSE), "")</f>
        <v/>
      </c>
      <c r="Q871" s="13"/>
    </row>
    <row r="872" spans="1:17">
      <c r="A872" s="38" t="str">
        <f t="shared" si="10"/>
        <v/>
      </c>
      <c r="C872" s="1" t="str">
        <f>IFERROR(VLOOKUP($B872,'Fridge Collection'!B870:L1867, 10, FALSE), "")</f>
        <v/>
      </c>
      <c r="D872" s="1" t="str">
        <f>IFERROR(VLOOKUP($B872,' Fridge Tracking'!$A$3:$J$999, 2, FALSE), "")</f>
        <v/>
      </c>
      <c r="E872" s="1" t="str">
        <f>IFERROR(VLOOKUP($B872,' Fridge Tracking'!$A$3:$J$999, 3, FALSE), "")</f>
        <v/>
      </c>
      <c r="F872" s="1" t="str">
        <f>IFERROR(VLOOKUP($B872,' Fridge Tracking'!$A$3:$J$999, 4, FALSE), "")</f>
        <v/>
      </c>
      <c r="G872" s="1" t="str">
        <f>IFERROR(VLOOKUP($B872,' Fridge Tracking'!$A$3:$J$999, 5, FALSE), "")</f>
        <v/>
      </c>
      <c r="H872" s="13" t="str">
        <f>IFERROR(VLOOKUP($B872,' Fridge Tracking'!$A$3:$J$999, 8, FALSE), "")</f>
        <v/>
      </c>
      <c r="I872" s="56" t="str">
        <f t="shared" si="11"/>
        <v/>
      </c>
      <c r="J872" s="59"/>
      <c r="K872" s="57" t="str">
        <f>IFERROR(VLOOKUP($J872,'Router Collection'!B870:M1867, 10, FALSE), "")</f>
        <v/>
      </c>
      <c r="L872" s="57" t="str">
        <f>IFERROR(VLOOKUP($J872,'Router Tracking'!$A$3:$H$1000, 2, FALSE), "")</f>
        <v/>
      </c>
      <c r="M872" s="57" t="str">
        <f>IFERROR(VLOOKUP($J872,'Router Tracking'!$A$3:$H$1000, 3, FALSE), "")</f>
        <v/>
      </c>
      <c r="N872" s="58" t="str">
        <f>IFERROR(VLOOKUP($J872,'Router Tracking'!$A$3:$H$1000, 6, FALSE), "")</f>
        <v/>
      </c>
      <c r="Q872" s="13"/>
    </row>
    <row r="873" spans="1:17">
      <c r="A873" s="38" t="str">
        <f t="shared" si="10"/>
        <v/>
      </c>
      <c r="C873" s="1" t="str">
        <f>IFERROR(VLOOKUP($B873,'Fridge Collection'!B871:L1868, 10, FALSE), "")</f>
        <v/>
      </c>
      <c r="D873" s="1" t="str">
        <f>IFERROR(VLOOKUP($B873,' Fridge Tracking'!$A$3:$J$999, 2, FALSE), "")</f>
        <v/>
      </c>
      <c r="E873" s="1" t="str">
        <f>IFERROR(VLOOKUP($B873,' Fridge Tracking'!$A$3:$J$999, 3, FALSE), "")</f>
        <v/>
      </c>
      <c r="F873" s="1" t="str">
        <f>IFERROR(VLOOKUP($B873,' Fridge Tracking'!$A$3:$J$999, 4, FALSE), "")</f>
        <v/>
      </c>
      <c r="G873" s="1" t="str">
        <f>IFERROR(VLOOKUP($B873,' Fridge Tracking'!$A$3:$J$999, 5, FALSE), "")</f>
        <v/>
      </c>
      <c r="H873" s="13" t="str">
        <f>IFERROR(VLOOKUP($B873,' Fridge Tracking'!$A$3:$J$999, 8, FALSE), "")</f>
        <v/>
      </c>
      <c r="I873" s="56" t="str">
        <f t="shared" si="11"/>
        <v/>
      </c>
      <c r="J873" s="59"/>
      <c r="K873" s="57" t="str">
        <f>IFERROR(VLOOKUP($J873,'Router Collection'!B871:M1868, 10, FALSE), "")</f>
        <v/>
      </c>
      <c r="L873" s="57" t="str">
        <f>IFERROR(VLOOKUP($J873,'Router Tracking'!$A$3:$H$1000, 2, FALSE), "")</f>
        <v/>
      </c>
      <c r="M873" s="57" t="str">
        <f>IFERROR(VLOOKUP($J873,'Router Tracking'!$A$3:$H$1000, 3, FALSE), "")</f>
        <v/>
      </c>
      <c r="N873" s="58" t="str">
        <f>IFERROR(VLOOKUP($J873,'Router Tracking'!$A$3:$H$1000, 6, FALSE), "")</f>
        <v/>
      </c>
      <c r="Q873" s="13"/>
    </row>
    <row r="874" spans="1:17">
      <c r="A874" s="38" t="str">
        <f t="shared" si="10"/>
        <v/>
      </c>
      <c r="C874" s="1" t="str">
        <f>IFERROR(VLOOKUP($B874,'Fridge Collection'!B872:L1869, 10, FALSE), "")</f>
        <v/>
      </c>
      <c r="D874" s="1" t="str">
        <f>IFERROR(VLOOKUP($B874,' Fridge Tracking'!$A$3:$J$999, 2, FALSE), "")</f>
        <v/>
      </c>
      <c r="E874" s="1" t="str">
        <f>IFERROR(VLOOKUP($B874,' Fridge Tracking'!$A$3:$J$999, 3, FALSE), "")</f>
        <v/>
      </c>
      <c r="F874" s="1" t="str">
        <f>IFERROR(VLOOKUP($B874,' Fridge Tracking'!$A$3:$J$999, 4, FALSE), "")</f>
        <v/>
      </c>
      <c r="G874" s="1" t="str">
        <f>IFERROR(VLOOKUP($B874,' Fridge Tracking'!$A$3:$J$999, 5, FALSE), "")</f>
        <v/>
      </c>
      <c r="H874" s="13" t="str">
        <f>IFERROR(VLOOKUP($B874,' Fridge Tracking'!$A$3:$J$999, 8, FALSE), "")</f>
        <v/>
      </c>
      <c r="I874" s="56" t="str">
        <f t="shared" si="11"/>
        <v/>
      </c>
      <c r="J874" s="59"/>
      <c r="K874" s="57" t="str">
        <f>IFERROR(VLOOKUP($J874,'Router Collection'!B872:M1869, 10, FALSE), "")</f>
        <v/>
      </c>
      <c r="L874" s="57" t="str">
        <f>IFERROR(VLOOKUP($J874,'Router Tracking'!$A$3:$H$1000, 2, FALSE), "")</f>
        <v/>
      </c>
      <c r="M874" s="57" t="str">
        <f>IFERROR(VLOOKUP($J874,'Router Tracking'!$A$3:$H$1000, 3, FALSE), "")</f>
        <v/>
      </c>
      <c r="N874" s="58" t="str">
        <f>IFERROR(VLOOKUP($J874,'Router Tracking'!$A$3:$H$1000, 6, FALSE), "")</f>
        <v/>
      </c>
      <c r="Q874" s="13"/>
    </row>
    <row r="875" spans="1:17">
      <c r="A875" s="38" t="str">
        <f t="shared" si="10"/>
        <v/>
      </c>
      <c r="C875" s="1" t="str">
        <f>IFERROR(VLOOKUP($B875,'Fridge Collection'!B873:L1870, 10, FALSE), "")</f>
        <v/>
      </c>
      <c r="D875" s="1" t="str">
        <f>IFERROR(VLOOKUP($B875,' Fridge Tracking'!$A$3:$J$999, 2, FALSE), "")</f>
        <v/>
      </c>
      <c r="E875" s="1" t="str">
        <f>IFERROR(VLOOKUP($B875,' Fridge Tracking'!$A$3:$J$999, 3, FALSE), "")</f>
        <v/>
      </c>
      <c r="F875" s="1" t="str">
        <f>IFERROR(VLOOKUP($B875,' Fridge Tracking'!$A$3:$J$999, 4, FALSE), "")</f>
        <v/>
      </c>
      <c r="G875" s="1" t="str">
        <f>IFERROR(VLOOKUP($B875,' Fridge Tracking'!$A$3:$J$999, 5, FALSE), "")</f>
        <v/>
      </c>
      <c r="H875" s="13" t="str">
        <f>IFERROR(VLOOKUP($B875,' Fridge Tracking'!$A$3:$J$999, 8, FALSE), "")</f>
        <v/>
      </c>
      <c r="I875" s="56" t="str">
        <f t="shared" si="11"/>
        <v/>
      </c>
      <c r="J875" s="59"/>
      <c r="K875" s="57" t="str">
        <f>IFERROR(VLOOKUP($J875,'Router Collection'!B873:M1870, 10, FALSE), "")</f>
        <v/>
      </c>
      <c r="L875" s="57" t="str">
        <f>IFERROR(VLOOKUP($J875,'Router Tracking'!$A$3:$H$1000, 2, FALSE), "")</f>
        <v/>
      </c>
      <c r="M875" s="57" t="str">
        <f>IFERROR(VLOOKUP($J875,'Router Tracking'!$A$3:$H$1000, 3, FALSE), "")</f>
        <v/>
      </c>
      <c r="N875" s="58" t="str">
        <f>IFERROR(VLOOKUP($J875,'Router Tracking'!$A$3:$H$1000, 6, FALSE), "")</f>
        <v/>
      </c>
      <c r="Q875" s="13"/>
    </row>
    <row r="876" spans="1:17">
      <c r="A876" s="38" t="str">
        <f t="shared" si="10"/>
        <v/>
      </c>
      <c r="C876" s="1" t="str">
        <f>IFERROR(VLOOKUP($B876,'Fridge Collection'!B874:L1871, 10, FALSE), "")</f>
        <v/>
      </c>
      <c r="D876" s="1" t="str">
        <f>IFERROR(VLOOKUP($B876,' Fridge Tracking'!$A$3:$J$999, 2, FALSE), "")</f>
        <v/>
      </c>
      <c r="E876" s="1" t="str">
        <f>IFERROR(VLOOKUP($B876,' Fridge Tracking'!$A$3:$J$999, 3, FALSE), "")</f>
        <v/>
      </c>
      <c r="F876" s="1" t="str">
        <f>IFERROR(VLOOKUP($B876,' Fridge Tracking'!$A$3:$J$999, 4, FALSE), "")</f>
        <v/>
      </c>
      <c r="G876" s="1" t="str">
        <f>IFERROR(VLOOKUP($B876,' Fridge Tracking'!$A$3:$J$999, 5, FALSE), "")</f>
        <v/>
      </c>
      <c r="H876" s="13" t="str">
        <f>IFERROR(VLOOKUP($B876,' Fridge Tracking'!$A$3:$J$999, 8, FALSE), "")</f>
        <v/>
      </c>
      <c r="I876" s="56" t="str">
        <f t="shared" si="11"/>
        <v/>
      </c>
      <c r="J876" s="59"/>
      <c r="K876" s="57" t="str">
        <f>IFERROR(VLOOKUP($J876,'Router Collection'!B874:M1871, 10, FALSE), "")</f>
        <v/>
      </c>
      <c r="L876" s="57" t="str">
        <f>IFERROR(VLOOKUP($J876,'Router Tracking'!$A$3:$H$1000, 2, FALSE), "")</f>
        <v/>
      </c>
      <c r="M876" s="57" t="str">
        <f>IFERROR(VLOOKUP($J876,'Router Tracking'!$A$3:$H$1000, 3, FALSE), "")</f>
        <v/>
      </c>
      <c r="N876" s="58" t="str">
        <f>IFERROR(VLOOKUP($J876,'Router Tracking'!$A$3:$H$1000, 6, FALSE), "")</f>
        <v/>
      </c>
      <c r="Q876" s="13"/>
    </row>
    <row r="877" spans="1:17">
      <c r="A877" s="38" t="str">
        <f t="shared" si="10"/>
        <v/>
      </c>
      <c r="C877" s="1" t="str">
        <f>IFERROR(VLOOKUP($B877,'Fridge Collection'!B875:L1872, 10, FALSE), "")</f>
        <v/>
      </c>
      <c r="D877" s="1" t="str">
        <f>IFERROR(VLOOKUP($B877,' Fridge Tracking'!$A$3:$J$999, 2, FALSE), "")</f>
        <v/>
      </c>
      <c r="E877" s="1" t="str">
        <f>IFERROR(VLOOKUP($B877,' Fridge Tracking'!$A$3:$J$999, 3, FALSE), "")</f>
        <v/>
      </c>
      <c r="F877" s="1" t="str">
        <f>IFERROR(VLOOKUP($B877,' Fridge Tracking'!$A$3:$J$999, 4, FALSE), "")</f>
        <v/>
      </c>
      <c r="G877" s="1" t="str">
        <f>IFERROR(VLOOKUP($B877,' Fridge Tracking'!$A$3:$J$999, 5, FALSE), "")</f>
        <v/>
      </c>
      <c r="H877" s="13" t="str">
        <f>IFERROR(VLOOKUP($B877,' Fridge Tracking'!$A$3:$J$999, 8, FALSE), "")</f>
        <v/>
      </c>
      <c r="I877" s="56" t="str">
        <f t="shared" si="11"/>
        <v/>
      </c>
      <c r="J877" s="59"/>
      <c r="K877" s="57" t="str">
        <f>IFERROR(VLOOKUP($J877,'Router Collection'!B875:M1872, 10, FALSE), "")</f>
        <v/>
      </c>
      <c r="L877" s="57" t="str">
        <f>IFERROR(VLOOKUP($J877,'Router Tracking'!$A$3:$H$1000, 2, FALSE), "")</f>
        <v/>
      </c>
      <c r="M877" s="57" t="str">
        <f>IFERROR(VLOOKUP($J877,'Router Tracking'!$A$3:$H$1000, 3, FALSE), "")</f>
        <v/>
      </c>
      <c r="N877" s="58" t="str">
        <f>IFERROR(VLOOKUP($J877,'Router Tracking'!$A$3:$H$1000, 6, FALSE), "")</f>
        <v/>
      </c>
      <c r="Q877" s="13"/>
    </row>
    <row r="878" spans="1:17">
      <c r="A878" s="38" t="str">
        <f t="shared" si="10"/>
        <v/>
      </c>
      <c r="C878" s="1" t="str">
        <f>IFERROR(VLOOKUP($B878,'Fridge Collection'!B876:L1873, 10, FALSE), "")</f>
        <v/>
      </c>
      <c r="D878" s="1" t="str">
        <f>IFERROR(VLOOKUP($B878,' Fridge Tracking'!$A$3:$J$999, 2, FALSE), "")</f>
        <v/>
      </c>
      <c r="E878" s="1" t="str">
        <f>IFERROR(VLOOKUP($B878,' Fridge Tracking'!$A$3:$J$999, 3, FALSE), "")</f>
        <v/>
      </c>
      <c r="F878" s="1" t="str">
        <f>IFERROR(VLOOKUP($B878,' Fridge Tracking'!$A$3:$J$999, 4, FALSE), "")</f>
        <v/>
      </c>
      <c r="G878" s="1" t="str">
        <f>IFERROR(VLOOKUP($B878,' Fridge Tracking'!$A$3:$J$999, 5, FALSE), "")</f>
        <v/>
      </c>
      <c r="H878" s="13" t="str">
        <f>IFERROR(VLOOKUP($B878,' Fridge Tracking'!$A$3:$J$999, 8, FALSE), "")</f>
        <v/>
      </c>
      <c r="I878" s="56" t="str">
        <f t="shared" si="11"/>
        <v/>
      </c>
      <c r="J878" s="59"/>
      <c r="K878" s="57" t="str">
        <f>IFERROR(VLOOKUP($J878,'Router Collection'!B876:M1873, 10, FALSE), "")</f>
        <v/>
      </c>
      <c r="L878" s="57" t="str">
        <f>IFERROR(VLOOKUP($J878,'Router Tracking'!$A$3:$H$1000, 2, FALSE), "")</f>
        <v/>
      </c>
      <c r="M878" s="57" t="str">
        <f>IFERROR(VLOOKUP($J878,'Router Tracking'!$A$3:$H$1000, 3, FALSE), "")</f>
        <v/>
      </c>
      <c r="N878" s="58" t="str">
        <f>IFERROR(VLOOKUP($J878,'Router Tracking'!$A$3:$H$1000, 6, FALSE), "")</f>
        <v/>
      </c>
      <c r="Q878" s="13"/>
    </row>
    <row r="879" spans="1:17">
      <c r="A879" s="38" t="str">
        <f t="shared" si="10"/>
        <v/>
      </c>
      <c r="C879" s="1" t="str">
        <f>IFERROR(VLOOKUP($B879,'Fridge Collection'!B877:L1874, 10, FALSE), "")</f>
        <v/>
      </c>
      <c r="D879" s="1" t="str">
        <f>IFERROR(VLOOKUP($B879,' Fridge Tracking'!$A$3:$J$999, 2, FALSE), "")</f>
        <v/>
      </c>
      <c r="E879" s="1" t="str">
        <f>IFERROR(VLOOKUP($B879,' Fridge Tracking'!$A$3:$J$999, 3, FALSE), "")</f>
        <v/>
      </c>
      <c r="F879" s="1" t="str">
        <f>IFERROR(VLOOKUP($B879,' Fridge Tracking'!$A$3:$J$999, 4, FALSE), "")</f>
        <v/>
      </c>
      <c r="G879" s="1" t="str">
        <f>IFERROR(VLOOKUP($B879,' Fridge Tracking'!$A$3:$J$999, 5, FALSE), "")</f>
        <v/>
      </c>
      <c r="H879" s="13" t="str">
        <f>IFERROR(VLOOKUP($B879,' Fridge Tracking'!$A$3:$J$999, 8, FALSE), "")</f>
        <v/>
      </c>
      <c r="I879" s="56" t="str">
        <f t="shared" si="11"/>
        <v/>
      </c>
      <c r="J879" s="59"/>
      <c r="K879" s="57" t="str">
        <f>IFERROR(VLOOKUP($J879,'Router Collection'!B877:M1874, 10, FALSE), "")</f>
        <v/>
      </c>
      <c r="L879" s="57" t="str">
        <f>IFERROR(VLOOKUP($J879,'Router Tracking'!$A$3:$H$1000, 2, FALSE), "")</f>
        <v/>
      </c>
      <c r="M879" s="57" t="str">
        <f>IFERROR(VLOOKUP($J879,'Router Tracking'!$A$3:$H$1000, 3, FALSE), "")</f>
        <v/>
      </c>
      <c r="N879" s="58" t="str">
        <f>IFERROR(VLOOKUP($J879,'Router Tracking'!$A$3:$H$1000, 6, FALSE), "")</f>
        <v/>
      </c>
      <c r="Q879" s="13"/>
    </row>
    <row r="880" spans="1:17">
      <c r="A880" s="38" t="str">
        <f t="shared" si="10"/>
        <v/>
      </c>
      <c r="C880" s="1" t="str">
        <f>IFERROR(VLOOKUP($B880,'Fridge Collection'!B878:L1875, 10, FALSE), "")</f>
        <v/>
      </c>
      <c r="D880" s="1" t="str">
        <f>IFERROR(VLOOKUP($B880,' Fridge Tracking'!$A$3:$J$999, 2, FALSE), "")</f>
        <v/>
      </c>
      <c r="E880" s="1" t="str">
        <f>IFERROR(VLOOKUP($B880,' Fridge Tracking'!$A$3:$J$999, 3, FALSE), "")</f>
        <v/>
      </c>
      <c r="F880" s="1" t="str">
        <f>IFERROR(VLOOKUP($B880,' Fridge Tracking'!$A$3:$J$999, 4, FALSE), "")</f>
        <v/>
      </c>
      <c r="G880" s="1" t="str">
        <f>IFERROR(VLOOKUP($B880,' Fridge Tracking'!$A$3:$J$999, 5, FALSE), "")</f>
        <v/>
      </c>
      <c r="H880" s="13" t="str">
        <f>IFERROR(VLOOKUP($B880,' Fridge Tracking'!$A$3:$J$999, 8, FALSE), "")</f>
        <v/>
      </c>
      <c r="I880" s="56" t="str">
        <f t="shared" si="11"/>
        <v/>
      </c>
      <c r="J880" s="59"/>
      <c r="K880" s="57" t="str">
        <f>IFERROR(VLOOKUP($J880,'Router Collection'!B878:M1875, 10, FALSE), "")</f>
        <v/>
      </c>
      <c r="L880" s="57" t="str">
        <f>IFERROR(VLOOKUP($J880,'Router Tracking'!$A$3:$H$1000, 2, FALSE), "")</f>
        <v/>
      </c>
      <c r="M880" s="57" t="str">
        <f>IFERROR(VLOOKUP($J880,'Router Tracking'!$A$3:$H$1000, 3, FALSE), "")</f>
        <v/>
      </c>
      <c r="N880" s="58" t="str">
        <f>IFERROR(VLOOKUP($J880,'Router Tracking'!$A$3:$H$1000, 6, FALSE), "")</f>
        <v/>
      </c>
      <c r="Q880" s="13"/>
    </row>
    <row r="881" spans="1:17">
      <c r="A881" s="38" t="str">
        <f t="shared" si="10"/>
        <v/>
      </c>
      <c r="C881" s="1" t="str">
        <f>IFERROR(VLOOKUP($B881,'Fridge Collection'!B879:L1876, 10, FALSE), "")</f>
        <v/>
      </c>
      <c r="D881" s="1" t="str">
        <f>IFERROR(VLOOKUP($B881,' Fridge Tracking'!$A$3:$J$999, 2, FALSE), "")</f>
        <v/>
      </c>
      <c r="E881" s="1" t="str">
        <f>IFERROR(VLOOKUP($B881,' Fridge Tracking'!$A$3:$J$999, 3, FALSE), "")</f>
        <v/>
      </c>
      <c r="F881" s="1" t="str">
        <f>IFERROR(VLOOKUP($B881,' Fridge Tracking'!$A$3:$J$999, 4, FALSE), "")</f>
        <v/>
      </c>
      <c r="G881" s="1" t="str">
        <f>IFERROR(VLOOKUP($B881,' Fridge Tracking'!$A$3:$J$999, 5, FALSE), "")</f>
        <v/>
      </c>
      <c r="H881" s="13" t="str">
        <f>IFERROR(VLOOKUP($B881,' Fridge Tracking'!$A$3:$J$999, 8, FALSE), "")</f>
        <v/>
      </c>
      <c r="I881" s="56" t="str">
        <f t="shared" si="11"/>
        <v/>
      </c>
      <c r="J881" s="59"/>
      <c r="K881" s="57" t="str">
        <f>IFERROR(VLOOKUP($J881,'Router Collection'!B879:M1876, 10, FALSE), "")</f>
        <v/>
      </c>
      <c r="L881" s="57" t="str">
        <f>IFERROR(VLOOKUP($J881,'Router Tracking'!$A$3:$H$1000, 2, FALSE), "")</f>
        <v/>
      </c>
      <c r="M881" s="57" t="str">
        <f>IFERROR(VLOOKUP($J881,'Router Tracking'!$A$3:$H$1000, 3, FALSE), "")</f>
        <v/>
      </c>
      <c r="N881" s="58" t="str">
        <f>IFERROR(VLOOKUP($J881,'Router Tracking'!$A$3:$H$1000, 6, FALSE), "")</f>
        <v/>
      </c>
      <c r="Q881" s="13"/>
    </row>
    <row r="882" spans="1:17">
      <c r="A882" s="38" t="str">
        <f t="shared" si="10"/>
        <v/>
      </c>
      <c r="C882" s="1" t="str">
        <f>IFERROR(VLOOKUP($B882,'Fridge Collection'!B880:L1877, 10, FALSE), "")</f>
        <v/>
      </c>
      <c r="D882" s="1" t="str">
        <f>IFERROR(VLOOKUP($B882,' Fridge Tracking'!$A$3:$J$999, 2, FALSE), "")</f>
        <v/>
      </c>
      <c r="E882" s="1" t="str">
        <f>IFERROR(VLOOKUP($B882,' Fridge Tracking'!$A$3:$J$999, 3, FALSE), "")</f>
        <v/>
      </c>
      <c r="F882" s="1" t="str">
        <f>IFERROR(VLOOKUP($B882,' Fridge Tracking'!$A$3:$J$999, 4, FALSE), "")</f>
        <v/>
      </c>
      <c r="G882" s="1" t="str">
        <f>IFERROR(VLOOKUP($B882,' Fridge Tracking'!$A$3:$J$999, 5, FALSE), "")</f>
        <v/>
      </c>
      <c r="H882" s="13" t="str">
        <f>IFERROR(VLOOKUP($B882,' Fridge Tracking'!$A$3:$J$999, 8, FALSE), "")</f>
        <v/>
      </c>
      <c r="I882" s="56" t="str">
        <f t="shared" si="11"/>
        <v/>
      </c>
      <c r="J882" s="59"/>
      <c r="K882" s="57" t="str">
        <f>IFERROR(VLOOKUP($J882,'Router Collection'!B880:M1877, 10, FALSE), "")</f>
        <v/>
      </c>
      <c r="L882" s="57" t="str">
        <f>IFERROR(VLOOKUP($J882,'Router Tracking'!$A$3:$H$1000, 2, FALSE), "")</f>
        <v/>
      </c>
      <c r="M882" s="57" t="str">
        <f>IFERROR(VLOOKUP($J882,'Router Tracking'!$A$3:$H$1000, 3, FALSE), "")</f>
        <v/>
      </c>
      <c r="N882" s="58" t="str">
        <f>IFERROR(VLOOKUP($J882,'Router Tracking'!$A$3:$H$1000, 6, FALSE), "")</f>
        <v/>
      </c>
      <c r="Q882" s="13"/>
    </row>
    <row r="883" spans="1:17">
      <c r="A883" s="38" t="str">
        <f t="shared" si="10"/>
        <v/>
      </c>
      <c r="C883" s="1" t="str">
        <f>IFERROR(VLOOKUP($B883,'Fridge Collection'!B881:L1878, 10, FALSE), "")</f>
        <v/>
      </c>
      <c r="D883" s="1" t="str">
        <f>IFERROR(VLOOKUP($B883,' Fridge Tracking'!$A$3:$J$999, 2, FALSE), "")</f>
        <v/>
      </c>
      <c r="E883" s="1" t="str">
        <f>IFERROR(VLOOKUP($B883,' Fridge Tracking'!$A$3:$J$999, 3, FALSE), "")</f>
        <v/>
      </c>
      <c r="F883" s="1" t="str">
        <f>IFERROR(VLOOKUP($B883,' Fridge Tracking'!$A$3:$J$999, 4, FALSE), "")</f>
        <v/>
      </c>
      <c r="G883" s="1" t="str">
        <f>IFERROR(VLOOKUP($B883,' Fridge Tracking'!$A$3:$J$999, 5, FALSE), "")</f>
        <v/>
      </c>
      <c r="H883" s="13" t="str">
        <f>IFERROR(VLOOKUP($B883,' Fridge Tracking'!$A$3:$J$999, 8, FALSE), "")</f>
        <v/>
      </c>
      <c r="I883" s="56" t="str">
        <f t="shared" si="11"/>
        <v/>
      </c>
      <c r="J883" s="59"/>
      <c r="K883" s="57" t="str">
        <f>IFERROR(VLOOKUP($J883,'Router Collection'!B881:M1878, 10, FALSE), "")</f>
        <v/>
      </c>
      <c r="L883" s="57" t="str">
        <f>IFERROR(VLOOKUP($J883,'Router Tracking'!$A$3:$H$1000, 2, FALSE), "")</f>
        <v/>
      </c>
      <c r="M883" s="57" t="str">
        <f>IFERROR(VLOOKUP($J883,'Router Tracking'!$A$3:$H$1000, 3, FALSE), "")</f>
        <v/>
      </c>
      <c r="N883" s="58" t="str">
        <f>IFERROR(VLOOKUP($J883,'Router Tracking'!$A$3:$H$1000, 6, FALSE), "")</f>
        <v/>
      </c>
      <c r="Q883" s="13"/>
    </row>
    <row r="884" spans="1:17">
      <c r="A884" s="38" t="str">
        <f t="shared" si="10"/>
        <v/>
      </c>
      <c r="C884" s="1" t="str">
        <f>IFERROR(VLOOKUP($B884,'Fridge Collection'!B882:L1879, 10, FALSE), "")</f>
        <v/>
      </c>
      <c r="D884" s="1" t="str">
        <f>IFERROR(VLOOKUP($B884,' Fridge Tracking'!$A$3:$J$999, 2, FALSE), "")</f>
        <v/>
      </c>
      <c r="E884" s="1" t="str">
        <f>IFERROR(VLOOKUP($B884,' Fridge Tracking'!$A$3:$J$999, 3, FALSE), "")</f>
        <v/>
      </c>
      <c r="F884" s="1" t="str">
        <f>IFERROR(VLOOKUP($B884,' Fridge Tracking'!$A$3:$J$999, 4, FALSE), "")</f>
        <v/>
      </c>
      <c r="G884" s="1" t="str">
        <f>IFERROR(VLOOKUP($B884,' Fridge Tracking'!$A$3:$J$999, 5, FALSE), "")</f>
        <v/>
      </c>
      <c r="H884" s="13" t="str">
        <f>IFERROR(VLOOKUP($B884,' Fridge Tracking'!$A$3:$J$999, 8, FALSE), "")</f>
        <v/>
      </c>
      <c r="I884" s="56" t="str">
        <f t="shared" si="11"/>
        <v/>
      </c>
      <c r="J884" s="59"/>
      <c r="K884" s="57" t="str">
        <f>IFERROR(VLOOKUP($J884,'Router Collection'!B882:M1879, 10, FALSE), "")</f>
        <v/>
      </c>
      <c r="L884" s="57" t="str">
        <f>IFERROR(VLOOKUP($J884,'Router Tracking'!$A$3:$H$1000, 2, FALSE), "")</f>
        <v/>
      </c>
      <c r="M884" s="57" t="str">
        <f>IFERROR(VLOOKUP($J884,'Router Tracking'!$A$3:$H$1000, 3, FALSE), "")</f>
        <v/>
      </c>
      <c r="N884" s="58" t="str">
        <f>IFERROR(VLOOKUP($J884,'Router Tracking'!$A$3:$H$1000, 6, FALSE), "")</f>
        <v/>
      </c>
      <c r="Q884" s="13"/>
    </row>
    <row r="885" spans="1:17">
      <c r="A885" s="38" t="str">
        <f t="shared" si="10"/>
        <v/>
      </c>
      <c r="C885" s="1" t="str">
        <f>IFERROR(VLOOKUP($B885,'Fridge Collection'!B883:L1880, 10, FALSE), "")</f>
        <v/>
      </c>
      <c r="D885" s="1" t="str">
        <f>IFERROR(VLOOKUP($B885,' Fridge Tracking'!$A$3:$J$999, 2, FALSE), "")</f>
        <v/>
      </c>
      <c r="E885" s="1" t="str">
        <f>IFERROR(VLOOKUP($B885,' Fridge Tracking'!$A$3:$J$999, 3, FALSE), "")</f>
        <v/>
      </c>
      <c r="F885" s="1" t="str">
        <f>IFERROR(VLOOKUP($B885,' Fridge Tracking'!$A$3:$J$999, 4, FALSE), "")</f>
        <v/>
      </c>
      <c r="G885" s="1" t="str">
        <f>IFERROR(VLOOKUP($B885,' Fridge Tracking'!$A$3:$J$999, 5, FALSE), "")</f>
        <v/>
      </c>
      <c r="H885" s="13" t="str">
        <f>IFERROR(VLOOKUP($B885,' Fridge Tracking'!$A$3:$J$999, 8, FALSE), "")</f>
        <v/>
      </c>
      <c r="I885" s="56" t="str">
        <f t="shared" si="11"/>
        <v/>
      </c>
      <c r="J885" s="59"/>
      <c r="K885" s="57" t="str">
        <f>IFERROR(VLOOKUP($J885,'Router Collection'!B883:M1880, 10, FALSE), "")</f>
        <v/>
      </c>
      <c r="L885" s="57" t="str">
        <f>IFERROR(VLOOKUP($J885,'Router Tracking'!$A$3:$H$1000, 2, FALSE), "")</f>
        <v/>
      </c>
      <c r="M885" s="57" t="str">
        <f>IFERROR(VLOOKUP($J885,'Router Tracking'!$A$3:$H$1000, 3, FALSE), "")</f>
        <v/>
      </c>
      <c r="N885" s="58" t="str">
        <f>IFERROR(VLOOKUP($J885,'Router Tracking'!$A$3:$H$1000, 6, FALSE), "")</f>
        <v/>
      </c>
      <c r="Q885" s="13"/>
    </row>
    <row r="886" spans="1:17">
      <c r="A886" s="38" t="str">
        <f t="shared" si="10"/>
        <v/>
      </c>
      <c r="C886" s="1" t="str">
        <f>IFERROR(VLOOKUP($B886,'Fridge Collection'!B884:L1881, 10, FALSE), "")</f>
        <v/>
      </c>
      <c r="D886" s="1" t="str">
        <f>IFERROR(VLOOKUP($B886,' Fridge Tracking'!$A$3:$J$999, 2, FALSE), "")</f>
        <v/>
      </c>
      <c r="E886" s="1" t="str">
        <f>IFERROR(VLOOKUP($B886,' Fridge Tracking'!$A$3:$J$999, 3, FALSE), "")</f>
        <v/>
      </c>
      <c r="F886" s="1" t="str">
        <f>IFERROR(VLOOKUP($B886,' Fridge Tracking'!$A$3:$J$999, 4, FALSE), "")</f>
        <v/>
      </c>
      <c r="G886" s="1" t="str">
        <f>IFERROR(VLOOKUP($B886,' Fridge Tracking'!$A$3:$J$999, 5, FALSE), "")</f>
        <v/>
      </c>
      <c r="H886" s="13" t="str">
        <f>IFERROR(VLOOKUP($B886,' Fridge Tracking'!$A$3:$J$999, 8, FALSE), "")</f>
        <v/>
      </c>
      <c r="I886" s="56" t="str">
        <f t="shared" si="11"/>
        <v/>
      </c>
      <c r="J886" s="59"/>
      <c r="K886" s="57" t="str">
        <f>IFERROR(VLOOKUP($J886,'Router Collection'!B884:M1881, 10, FALSE), "")</f>
        <v/>
      </c>
      <c r="L886" s="57" t="str">
        <f>IFERROR(VLOOKUP($J886,'Router Tracking'!$A$3:$H$1000, 2, FALSE), "")</f>
        <v/>
      </c>
      <c r="M886" s="57" t="str">
        <f>IFERROR(VLOOKUP($J886,'Router Tracking'!$A$3:$H$1000, 3, FALSE), "")</f>
        <v/>
      </c>
      <c r="N886" s="58" t="str">
        <f>IFERROR(VLOOKUP($J886,'Router Tracking'!$A$3:$H$1000, 6, FALSE), "")</f>
        <v/>
      </c>
      <c r="Q886" s="13"/>
    </row>
    <row r="887" spans="1:17">
      <c r="A887" s="38" t="str">
        <f t="shared" si="10"/>
        <v/>
      </c>
      <c r="C887" s="1" t="str">
        <f>IFERROR(VLOOKUP($B887,'Fridge Collection'!B885:L1882, 10, FALSE), "")</f>
        <v/>
      </c>
      <c r="D887" s="1" t="str">
        <f>IFERROR(VLOOKUP($B887,' Fridge Tracking'!$A$3:$J$999, 2, FALSE), "")</f>
        <v/>
      </c>
      <c r="E887" s="1" t="str">
        <f>IFERROR(VLOOKUP($B887,' Fridge Tracking'!$A$3:$J$999, 3, FALSE), "")</f>
        <v/>
      </c>
      <c r="F887" s="1" t="str">
        <f>IFERROR(VLOOKUP($B887,' Fridge Tracking'!$A$3:$J$999, 4, FALSE), "")</f>
        <v/>
      </c>
      <c r="G887" s="1" t="str">
        <f>IFERROR(VLOOKUP($B887,' Fridge Tracking'!$A$3:$J$999, 5, FALSE), "")</f>
        <v/>
      </c>
      <c r="H887" s="13" t="str">
        <f>IFERROR(VLOOKUP($B887,' Fridge Tracking'!$A$3:$J$999, 8, FALSE), "")</f>
        <v/>
      </c>
      <c r="I887" s="56" t="str">
        <f t="shared" si="11"/>
        <v/>
      </c>
      <c r="J887" s="59"/>
      <c r="K887" s="57" t="str">
        <f>IFERROR(VLOOKUP($J887,'Router Collection'!B885:M1882, 10, FALSE), "")</f>
        <v/>
      </c>
      <c r="L887" s="57" t="str">
        <f>IFERROR(VLOOKUP($J887,'Router Tracking'!$A$3:$H$1000, 2, FALSE), "")</f>
        <v/>
      </c>
      <c r="M887" s="57" t="str">
        <f>IFERROR(VLOOKUP($J887,'Router Tracking'!$A$3:$H$1000, 3, FALSE), "")</f>
        <v/>
      </c>
      <c r="N887" s="58" t="str">
        <f>IFERROR(VLOOKUP($J887,'Router Tracking'!$A$3:$H$1000, 6, FALSE), "")</f>
        <v/>
      </c>
      <c r="Q887" s="13"/>
    </row>
    <row r="888" spans="1:17">
      <c r="A888" s="38" t="str">
        <f t="shared" si="10"/>
        <v/>
      </c>
      <c r="C888" s="1" t="str">
        <f>IFERROR(VLOOKUP($B888,'Fridge Collection'!B886:L1883, 10, FALSE), "")</f>
        <v/>
      </c>
      <c r="D888" s="1" t="str">
        <f>IFERROR(VLOOKUP($B888,' Fridge Tracking'!$A$3:$J$999, 2, FALSE), "")</f>
        <v/>
      </c>
      <c r="E888" s="1" t="str">
        <f>IFERROR(VLOOKUP($B888,' Fridge Tracking'!$A$3:$J$999, 3, FALSE), "")</f>
        <v/>
      </c>
      <c r="F888" s="1" t="str">
        <f>IFERROR(VLOOKUP($B888,' Fridge Tracking'!$A$3:$J$999, 4, FALSE), "")</f>
        <v/>
      </c>
      <c r="G888" s="1" t="str">
        <f>IFERROR(VLOOKUP($B888,' Fridge Tracking'!$A$3:$J$999, 5, FALSE), "")</f>
        <v/>
      </c>
      <c r="H888" s="13" t="str">
        <f>IFERROR(VLOOKUP($B888,' Fridge Tracking'!$A$3:$J$999, 8, FALSE), "")</f>
        <v/>
      </c>
      <c r="I888" s="56" t="str">
        <f t="shared" si="11"/>
        <v/>
      </c>
      <c r="J888" s="59"/>
      <c r="K888" s="57" t="str">
        <f>IFERROR(VLOOKUP($J888,'Router Collection'!B886:M1883, 10, FALSE), "")</f>
        <v/>
      </c>
      <c r="L888" s="57" t="str">
        <f>IFERROR(VLOOKUP($J888,'Router Tracking'!$A$3:$H$1000, 2, FALSE), "")</f>
        <v/>
      </c>
      <c r="M888" s="57" t="str">
        <f>IFERROR(VLOOKUP($J888,'Router Tracking'!$A$3:$H$1000, 3, FALSE), "")</f>
        <v/>
      </c>
      <c r="N888" s="58" t="str">
        <f>IFERROR(VLOOKUP($J888,'Router Tracking'!$A$3:$H$1000, 6, FALSE), "")</f>
        <v/>
      </c>
      <c r="Q888" s="13"/>
    </row>
    <row r="889" spans="1:17">
      <c r="A889" s="38" t="str">
        <f t="shared" si="10"/>
        <v/>
      </c>
      <c r="C889" s="1" t="str">
        <f>IFERROR(VLOOKUP($B889,'Fridge Collection'!B887:L1884, 10, FALSE), "")</f>
        <v/>
      </c>
      <c r="D889" s="1" t="str">
        <f>IFERROR(VLOOKUP($B889,' Fridge Tracking'!$A$3:$J$999, 2, FALSE), "")</f>
        <v/>
      </c>
      <c r="E889" s="1" t="str">
        <f>IFERROR(VLOOKUP($B889,' Fridge Tracking'!$A$3:$J$999, 3, FALSE), "")</f>
        <v/>
      </c>
      <c r="F889" s="1" t="str">
        <f>IFERROR(VLOOKUP($B889,' Fridge Tracking'!$A$3:$J$999, 4, FALSE), "")</f>
        <v/>
      </c>
      <c r="G889" s="1" t="str">
        <f>IFERROR(VLOOKUP($B889,' Fridge Tracking'!$A$3:$J$999, 5, FALSE), "")</f>
        <v/>
      </c>
      <c r="H889" s="13" t="str">
        <f>IFERROR(VLOOKUP($B889,' Fridge Tracking'!$A$3:$J$999, 8, FALSE), "")</f>
        <v/>
      </c>
      <c r="I889" s="56" t="str">
        <f t="shared" si="11"/>
        <v/>
      </c>
      <c r="J889" s="59"/>
      <c r="K889" s="57" t="str">
        <f>IFERROR(VLOOKUP($J889,'Router Collection'!B887:M1884, 10, FALSE), "")</f>
        <v/>
      </c>
      <c r="L889" s="57" t="str">
        <f>IFERROR(VLOOKUP($J889,'Router Tracking'!$A$3:$H$1000, 2, FALSE), "")</f>
        <v/>
      </c>
      <c r="M889" s="57" t="str">
        <f>IFERROR(VLOOKUP($J889,'Router Tracking'!$A$3:$H$1000, 3, FALSE), "")</f>
        <v/>
      </c>
      <c r="N889" s="58" t="str">
        <f>IFERROR(VLOOKUP($J889,'Router Tracking'!$A$3:$H$1000, 6, FALSE), "")</f>
        <v/>
      </c>
      <c r="Q889" s="13"/>
    </row>
    <row r="890" spans="1:17">
      <c r="A890" s="38" t="str">
        <f t="shared" si="10"/>
        <v/>
      </c>
      <c r="C890" s="1" t="str">
        <f>IFERROR(VLOOKUP($B890,'Fridge Collection'!B888:L1885, 10, FALSE), "")</f>
        <v/>
      </c>
      <c r="D890" s="1" t="str">
        <f>IFERROR(VLOOKUP($B890,' Fridge Tracking'!$A$3:$J$999, 2, FALSE), "")</f>
        <v/>
      </c>
      <c r="E890" s="1" t="str">
        <f>IFERROR(VLOOKUP($B890,' Fridge Tracking'!$A$3:$J$999, 3, FALSE), "")</f>
        <v/>
      </c>
      <c r="F890" s="1" t="str">
        <f>IFERROR(VLOOKUP($B890,' Fridge Tracking'!$A$3:$J$999, 4, FALSE), "")</f>
        <v/>
      </c>
      <c r="G890" s="1" t="str">
        <f>IFERROR(VLOOKUP($B890,' Fridge Tracking'!$A$3:$J$999, 5, FALSE), "")</f>
        <v/>
      </c>
      <c r="H890" s="13" t="str">
        <f>IFERROR(VLOOKUP($B890,' Fridge Tracking'!$A$3:$J$999, 8, FALSE), "")</f>
        <v/>
      </c>
      <c r="I890" s="56" t="str">
        <f t="shared" si="11"/>
        <v/>
      </c>
      <c r="J890" s="59"/>
      <c r="K890" s="57" t="str">
        <f>IFERROR(VLOOKUP($J890,'Router Collection'!B888:M1885, 10, FALSE), "")</f>
        <v/>
      </c>
      <c r="L890" s="57" t="str">
        <f>IFERROR(VLOOKUP($J890,'Router Tracking'!$A$3:$H$1000, 2, FALSE), "")</f>
        <v/>
      </c>
      <c r="M890" s="57" t="str">
        <f>IFERROR(VLOOKUP($J890,'Router Tracking'!$A$3:$H$1000, 3, FALSE), "")</f>
        <v/>
      </c>
      <c r="N890" s="58" t="str">
        <f>IFERROR(VLOOKUP($J890,'Router Tracking'!$A$3:$H$1000, 6, FALSE), "")</f>
        <v/>
      </c>
      <c r="Q890" s="13"/>
    </row>
    <row r="891" spans="1:17">
      <c r="A891" s="38" t="str">
        <f t="shared" si="10"/>
        <v/>
      </c>
      <c r="C891" s="1" t="str">
        <f>IFERROR(VLOOKUP($B891,'Fridge Collection'!B889:L1886, 10, FALSE), "")</f>
        <v/>
      </c>
      <c r="D891" s="1" t="str">
        <f>IFERROR(VLOOKUP($B891,' Fridge Tracking'!$A$3:$J$999, 2, FALSE), "")</f>
        <v/>
      </c>
      <c r="E891" s="1" t="str">
        <f>IFERROR(VLOOKUP($B891,' Fridge Tracking'!$A$3:$J$999, 3, FALSE), "")</f>
        <v/>
      </c>
      <c r="F891" s="1" t="str">
        <f>IFERROR(VLOOKUP($B891,' Fridge Tracking'!$A$3:$J$999, 4, FALSE), "")</f>
        <v/>
      </c>
      <c r="G891" s="1" t="str">
        <f>IFERROR(VLOOKUP($B891,' Fridge Tracking'!$A$3:$J$999, 5, FALSE), "")</f>
        <v/>
      </c>
      <c r="H891" s="13" t="str">
        <f>IFERROR(VLOOKUP($B891,' Fridge Tracking'!$A$3:$J$999, 8, FALSE), "")</f>
        <v/>
      </c>
      <c r="I891" s="56" t="str">
        <f t="shared" si="11"/>
        <v/>
      </c>
      <c r="J891" s="59"/>
      <c r="K891" s="57" t="str">
        <f>IFERROR(VLOOKUP($J891,'Router Collection'!B889:M1886, 10, FALSE), "")</f>
        <v/>
      </c>
      <c r="L891" s="57" t="str">
        <f>IFERROR(VLOOKUP($J891,'Router Tracking'!$A$3:$H$1000, 2, FALSE), "")</f>
        <v/>
      </c>
      <c r="M891" s="57" t="str">
        <f>IFERROR(VLOOKUP($J891,'Router Tracking'!$A$3:$H$1000, 3, FALSE), "")</f>
        <v/>
      </c>
      <c r="N891" s="58" t="str">
        <f>IFERROR(VLOOKUP($J891,'Router Tracking'!$A$3:$H$1000, 6, FALSE), "")</f>
        <v/>
      </c>
      <c r="Q891" s="13"/>
    </row>
    <row r="892" spans="1:17">
      <c r="A892" s="38" t="str">
        <f t="shared" si="10"/>
        <v/>
      </c>
      <c r="C892" s="1" t="str">
        <f>IFERROR(VLOOKUP($B892,'Fridge Collection'!B890:L1887, 10, FALSE), "")</f>
        <v/>
      </c>
      <c r="D892" s="1" t="str">
        <f>IFERROR(VLOOKUP($B892,' Fridge Tracking'!$A$3:$J$999, 2, FALSE), "")</f>
        <v/>
      </c>
      <c r="E892" s="1" t="str">
        <f>IFERROR(VLOOKUP($B892,' Fridge Tracking'!$A$3:$J$999, 3, FALSE), "")</f>
        <v/>
      </c>
      <c r="F892" s="1" t="str">
        <f>IFERROR(VLOOKUP($B892,' Fridge Tracking'!$A$3:$J$999, 4, FALSE), "")</f>
        <v/>
      </c>
      <c r="G892" s="1" t="str">
        <f>IFERROR(VLOOKUP($B892,' Fridge Tracking'!$A$3:$J$999, 5, FALSE), "")</f>
        <v/>
      </c>
      <c r="H892" s="13" t="str">
        <f>IFERROR(VLOOKUP($B892,' Fridge Tracking'!$A$3:$J$999, 8, FALSE), "")</f>
        <v/>
      </c>
      <c r="I892" s="56" t="str">
        <f t="shared" si="11"/>
        <v/>
      </c>
      <c r="J892" s="59"/>
      <c r="K892" s="57" t="str">
        <f>IFERROR(VLOOKUP($J892,'Router Collection'!B890:M1887, 10, FALSE), "")</f>
        <v/>
      </c>
      <c r="L892" s="57" t="str">
        <f>IFERROR(VLOOKUP($J892,'Router Tracking'!$A$3:$H$1000, 2, FALSE), "")</f>
        <v/>
      </c>
      <c r="M892" s="57" t="str">
        <f>IFERROR(VLOOKUP($J892,'Router Tracking'!$A$3:$H$1000, 3, FALSE), "")</f>
        <v/>
      </c>
      <c r="N892" s="58" t="str">
        <f>IFERROR(VLOOKUP($J892,'Router Tracking'!$A$3:$H$1000, 6, FALSE), "")</f>
        <v/>
      </c>
      <c r="Q892" s="13"/>
    </row>
    <row r="893" spans="1:17">
      <c r="A893" s="38" t="str">
        <f t="shared" si="10"/>
        <v/>
      </c>
      <c r="C893" s="1" t="str">
        <f>IFERROR(VLOOKUP($B893,'Fridge Collection'!B891:L1888, 10, FALSE), "")</f>
        <v/>
      </c>
      <c r="D893" s="1" t="str">
        <f>IFERROR(VLOOKUP($B893,' Fridge Tracking'!$A$3:$J$999, 2, FALSE), "")</f>
        <v/>
      </c>
      <c r="E893" s="1" t="str">
        <f>IFERROR(VLOOKUP($B893,' Fridge Tracking'!$A$3:$J$999, 3, FALSE), "")</f>
        <v/>
      </c>
      <c r="F893" s="1" t="str">
        <f>IFERROR(VLOOKUP($B893,' Fridge Tracking'!$A$3:$J$999, 4, FALSE), "")</f>
        <v/>
      </c>
      <c r="G893" s="1" t="str">
        <f>IFERROR(VLOOKUP($B893,' Fridge Tracking'!$A$3:$J$999, 5, FALSE), "")</f>
        <v/>
      </c>
      <c r="H893" s="13" t="str">
        <f>IFERROR(VLOOKUP($B893,' Fridge Tracking'!$A$3:$J$999, 8, FALSE), "")</f>
        <v/>
      </c>
      <c r="I893" s="56" t="str">
        <f t="shared" si="11"/>
        <v/>
      </c>
      <c r="J893" s="59"/>
      <c r="K893" s="57" t="str">
        <f>IFERROR(VLOOKUP($J893,'Router Collection'!B891:M1888, 10, FALSE), "")</f>
        <v/>
      </c>
      <c r="L893" s="57" t="str">
        <f>IFERROR(VLOOKUP($J893,'Router Tracking'!$A$3:$H$1000, 2, FALSE), "")</f>
        <v/>
      </c>
      <c r="M893" s="57" t="str">
        <f>IFERROR(VLOOKUP($J893,'Router Tracking'!$A$3:$H$1000, 3, FALSE), "")</f>
        <v/>
      </c>
      <c r="N893" s="58" t="str">
        <f>IFERROR(VLOOKUP($J893,'Router Tracking'!$A$3:$H$1000, 6, FALSE), "")</f>
        <v/>
      </c>
      <c r="Q893" s="13"/>
    </row>
    <row r="894" spans="1:17">
      <c r="A894" s="38" t="str">
        <f t="shared" si="10"/>
        <v/>
      </c>
      <c r="C894" s="1" t="str">
        <f>IFERROR(VLOOKUP($B894,'Fridge Collection'!B892:L1889, 10, FALSE), "")</f>
        <v/>
      </c>
      <c r="D894" s="1" t="str">
        <f>IFERROR(VLOOKUP($B894,' Fridge Tracking'!$A$3:$J$999, 2, FALSE), "")</f>
        <v/>
      </c>
      <c r="E894" s="1" t="str">
        <f>IFERROR(VLOOKUP($B894,' Fridge Tracking'!$A$3:$J$999, 3, FALSE), "")</f>
        <v/>
      </c>
      <c r="F894" s="1" t="str">
        <f>IFERROR(VLOOKUP($B894,' Fridge Tracking'!$A$3:$J$999, 4, FALSE), "")</f>
        <v/>
      </c>
      <c r="G894" s="1" t="str">
        <f>IFERROR(VLOOKUP($B894,' Fridge Tracking'!$A$3:$J$999, 5, FALSE), "")</f>
        <v/>
      </c>
      <c r="H894" s="13" t="str">
        <f>IFERROR(VLOOKUP($B894,' Fridge Tracking'!$A$3:$J$999, 8, FALSE), "")</f>
        <v/>
      </c>
      <c r="I894" s="56" t="str">
        <f t="shared" si="11"/>
        <v/>
      </c>
      <c r="J894" s="59"/>
      <c r="K894" s="57" t="str">
        <f>IFERROR(VLOOKUP($J894,'Router Collection'!B892:M1889, 10, FALSE), "")</f>
        <v/>
      </c>
      <c r="L894" s="57" t="str">
        <f>IFERROR(VLOOKUP($J894,'Router Tracking'!$A$3:$H$1000, 2, FALSE), "")</f>
        <v/>
      </c>
      <c r="M894" s="57" t="str">
        <f>IFERROR(VLOOKUP($J894,'Router Tracking'!$A$3:$H$1000, 3, FALSE), "")</f>
        <v/>
      </c>
      <c r="N894" s="58" t="str">
        <f>IFERROR(VLOOKUP($J894,'Router Tracking'!$A$3:$H$1000, 6, FALSE), "")</f>
        <v/>
      </c>
      <c r="Q894" s="13"/>
    </row>
    <row r="895" spans="1:17">
      <c r="A895" s="38" t="str">
        <f t="shared" si="10"/>
        <v/>
      </c>
      <c r="C895" s="1" t="str">
        <f>IFERROR(VLOOKUP($B895,'Fridge Collection'!B893:L1890, 10, FALSE), "")</f>
        <v/>
      </c>
      <c r="D895" s="1" t="str">
        <f>IFERROR(VLOOKUP($B895,' Fridge Tracking'!$A$3:$J$999, 2, FALSE), "")</f>
        <v/>
      </c>
      <c r="E895" s="1" t="str">
        <f>IFERROR(VLOOKUP($B895,' Fridge Tracking'!$A$3:$J$999, 3, FALSE), "")</f>
        <v/>
      </c>
      <c r="F895" s="1" t="str">
        <f>IFERROR(VLOOKUP($B895,' Fridge Tracking'!$A$3:$J$999, 4, FALSE), "")</f>
        <v/>
      </c>
      <c r="G895" s="1" t="str">
        <f>IFERROR(VLOOKUP($B895,' Fridge Tracking'!$A$3:$J$999, 5, FALSE), "")</f>
        <v/>
      </c>
      <c r="H895" s="13" t="str">
        <f>IFERROR(VLOOKUP($B895,' Fridge Tracking'!$A$3:$J$999, 8, FALSE), "")</f>
        <v/>
      </c>
      <c r="I895" s="56" t="str">
        <f t="shared" si="11"/>
        <v/>
      </c>
      <c r="J895" s="59"/>
      <c r="K895" s="57" t="str">
        <f>IFERROR(VLOOKUP($J895,'Router Collection'!B893:M1890, 10, FALSE), "")</f>
        <v/>
      </c>
      <c r="L895" s="57" t="str">
        <f>IFERROR(VLOOKUP($J895,'Router Tracking'!$A$3:$H$1000, 2, FALSE), "")</f>
        <v/>
      </c>
      <c r="M895" s="57" t="str">
        <f>IFERROR(VLOOKUP($J895,'Router Tracking'!$A$3:$H$1000, 3, FALSE), "")</f>
        <v/>
      </c>
      <c r="N895" s="58" t="str">
        <f>IFERROR(VLOOKUP($J895,'Router Tracking'!$A$3:$H$1000, 6, FALSE), "")</f>
        <v/>
      </c>
      <c r="Q895" s="13"/>
    </row>
    <row r="896" spans="1:17">
      <c r="A896" s="38" t="str">
        <f t="shared" si="10"/>
        <v/>
      </c>
      <c r="C896" s="1" t="str">
        <f>IFERROR(VLOOKUP($B896,'Fridge Collection'!B894:L1891, 10, FALSE), "")</f>
        <v/>
      </c>
      <c r="D896" s="1" t="str">
        <f>IFERROR(VLOOKUP($B896,' Fridge Tracking'!$A$3:$J$999, 2, FALSE), "")</f>
        <v/>
      </c>
      <c r="E896" s="1" t="str">
        <f>IFERROR(VLOOKUP($B896,' Fridge Tracking'!$A$3:$J$999, 3, FALSE), "")</f>
        <v/>
      </c>
      <c r="F896" s="1" t="str">
        <f>IFERROR(VLOOKUP($B896,' Fridge Tracking'!$A$3:$J$999, 4, FALSE), "")</f>
        <v/>
      </c>
      <c r="G896" s="1" t="str">
        <f>IFERROR(VLOOKUP($B896,' Fridge Tracking'!$A$3:$J$999, 5, FALSE), "")</f>
        <v/>
      </c>
      <c r="H896" s="13" t="str">
        <f>IFERROR(VLOOKUP($B896,' Fridge Tracking'!$A$3:$J$999, 8, FALSE), "")</f>
        <v/>
      </c>
      <c r="I896" s="56" t="str">
        <f t="shared" si="11"/>
        <v/>
      </c>
      <c r="J896" s="59"/>
      <c r="K896" s="57" t="str">
        <f>IFERROR(VLOOKUP($J896,'Router Collection'!B894:M1891, 10, FALSE), "")</f>
        <v/>
      </c>
      <c r="L896" s="57" t="str">
        <f>IFERROR(VLOOKUP($J896,'Router Tracking'!$A$3:$H$1000, 2, FALSE), "")</f>
        <v/>
      </c>
      <c r="M896" s="57" t="str">
        <f>IFERROR(VLOOKUP($J896,'Router Tracking'!$A$3:$H$1000, 3, FALSE), "")</f>
        <v/>
      </c>
      <c r="N896" s="58" t="str">
        <f>IFERROR(VLOOKUP($J896,'Router Tracking'!$A$3:$H$1000, 6, FALSE), "")</f>
        <v/>
      </c>
      <c r="Q896" s="13"/>
    </row>
    <row r="897" spans="1:17">
      <c r="A897" s="38" t="str">
        <f t="shared" si="10"/>
        <v/>
      </c>
      <c r="C897" s="1" t="str">
        <f>IFERROR(VLOOKUP($B897,'Fridge Collection'!B895:L1892, 10, FALSE), "")</f>
        <v/>
      </c>
      <c r="D897" s="1" t="str">
        <f>IFERROR(VLOOKUP($B897,' Fridge Tracking'!$A$3:$J$999, 2, FALSE), "")</f>
        <v/>
      </c>
      <c r="E897" s="1" t="str">
        <f>IFERROR(VLOOKUP($B897,' Fridge Tracking'!$A$3:$J$999, 3, FALSE), "")</f>
        <v/>
      </c>
      <c r="F897" s="1" t="str">
        <f>IFERROR(VLOOKUP($B897,' Fridge Tracking'!$A$3:$J$999, 4, FALSE), "")</f>
        <v/>
      </c>
      <c r="G897" s="1" t="str">
        <f>IFERROR(VLOOKUP($B897,' Fridge Tracking'!$A$3:$J$999, 5, FALSE), "")</f>
        <v/>
      </c>
      <c r="H897" s="13" t="str">
        <f>IFERROR(VLOOKUP($B897,' Fridge Tracking'!$A$3:$J$999, 8, FALSE), "")</f>
        <v/>
      </c>
      <c r="I897" s="56" t="str">
        <f t="shared" si="11"/>
        <v/>
      </c>
      <c r="J897" s="59"/>
      <c r="K897" s="57" t="str">
        <f>IFERROR(VLOOKUP($J897,'Router Collection'!B895:M1892, 10, FALSE), "")</f>
        <v/>
      </c>
      <c r="L897" s="57" t="str">
        <f>IFERROR(VLOOKUP($J897,'Router Tracking'!$A$3:$H$1000, 2, FALSE), "")</f>
        <v/>
      </c>
      <c r="M897" s="57" t="str">
        <f>IFERROR(VLOOKUP($J897,'Router Tracking'!$A$3:$H$1000, 3, FALSE), "")</f>
        <v/>
      </c>
      <c r="N897" s="58" t="str">
        <f>IFERROR(VLOOKUP($J897,'Router Tracking'!$A$3:$H$1000, 6, FALSE), "")</f>
        <v/>
      </c>
      <c r="Q897" s="13"/>
    </row>
    <row r="898" spans="1:17">
      <c r="A898" s="38" t="str">
        <f t="shared" si="10"/>
        <v/>
      </c>
      <c r="C898" s="1" t="str">
        <f>IFERROR(VLOOKUP($B898,'Fridge Collection'!B896:L1893, 10, FALSE), "")</f>
        <v/>
      </c>
      <c r="D898" s="1" t="str">
        <f>IFERROR(VLOOKUP($B898,' Fridge Tracking'!$A$3:$J$999, 2, FALSE), "")</f>
        <v/>
      </c>
      <c r="E898" s="1" t="str">
        <f>IFERROR(VLOOKUP($B898,' Fridge Tracking'!$A$3:$J$999, 3, FALSE), "")</f>
        <v/>
      </c>
      <c r="F898" s="1" t="str">
        <f>IFERROR(VLOOKUP($B898,' Fridge Tracking'!$A$3:$J$999, 4, FALSE), "")</f>
        <v/>
      </c>
      <c r="G898" s="1" t="str">
        <f>IFERROR(VLOOKUP($B898,' Fridge Tracking'!$A$3:$J$999, 5, FALSE), "")</f>
        <v/>
      </c>
      <c r="H898" s="13" t="str">
        <f>IFERROR(VLOOKUP($B898,' Fridge Tracking'!$A$3:$J$999, 8, FALSE), "")</f>
        <v/>
      </c>
      <c r="I898" s="56" t="str">
        <f t="shared" si="11"/>
        <v/>
      </c>
      <c r="J898" s="59"/>
      <c r="K898" s="57" t="str">
        <f>IFERROR(VLOOKUP($J898,'Router Collection'!B896:M1893, 10, FALSE), "")</f>
        <v/>
      </c>
      <c r="L898" s="57" t="str">
        <f>IFERROR(VLOOKUP($J898,'Router Tracking'!$A$3:$H$1000, 2, FALSE), "")</f>
        <v/>
      </c>
      <c r="M898" s="57" t="str">
        <f>IFERROR(VLOOKUP($J898,'Router Tracking'!$A$3:$H$1000, 3, FALSE), "")</f>
        <v/>
      </c>
      <c r="N898" s="58" t="str">
        <f>IFERROR(VLOOKUP($J898,'Router Tracking'!$A$3:$H$1000, 6, FALSE), "")</f>
        <v/>
      </c>
      <c r="Q898" s="13"/>
    </row>
    <row r="899" spans="1:17">
      <c r="A899" s="38" t="str">
        <f t="shared" si="10"/>
        <v/>
      </c>
      <c r="C899" s="1" t="str">
        <f>IFERROR(VLOOKUP($B899,'Fridge Collection'!B897:L1894, 10, FALSE), "")</f>
        <v/>
      </c>
      <c r="D899" s="1" t="str">
        <f>IFERROR(VLOOKUP($B899,' Fridge Tracking'!$A$3:$J$999, 2, FALSE), "")</f>
        <v/>
      </c>
      <c r="E899" s="1" t="str">
        <f>IFERROR(VLOOKUP($B899,' Fridge Tracking'!$A$3:$J$999, 3, FALSE), "")</f>
        <v/>
      </c>
      <c r="F899" s="1" t="str">
        <f>IFERROR(VLOOKUP($B899,' Fridge Tracking'!$A$3:$J$999, 4, FALSE), "")</f>
        <v/>
      </c>
      <c r="G899" s="1" t="str">
        <f>IFERROR(VLOOKUP($B899,' Fridge Tracking'!$A$3:$J$999, 5, FALSE), "")</f>
        <v/>
      </c>
      <c r="H899" s="13" t="str">
        <f>IFERROR(VLOOKUP($B899,' Fridge Tracking'!$A$3:$J$999, 8, FALSE), "")</f>
        <v/>
      </c>
      <c r="I899" s="56" t="str">
        <f t="shared" si="11"/>
        <v/>
      </c>
      <c r="J899" s="59"/>
      <c r="K899" s="57" t="str">
        <f>IFERROR(VLOOKUP($J899,'Router Collection'!B897:M1894, 10, FALSE), "")</f>
        <v/>
      </c>
      <c r="L899" s="57" t="str">
        <f>IFERROR(VLOOKUP($J899,'Router Tracking'!$A$3:$H$1000, 2, FALSE), "")</f>
        <v/>
      </c>
      <c r="M899" s="57" t="str">
        <f>IFERROR(VLOOKUP($J899,'Router Tracking'!$A$3:$H$1000, 3, FALSE), "")</f>
        <v/>
      </c>
      <c r="N899" s="58" t="str">
        <f>IFERROR(VLOOKUP($J899,'Router Tracking'!$A$3:$H$1000, 6, FALSE), "")</f>
        <v/>
      </c>
      <c r="Q899" s="13"/>
    </row>
    <row r="900" spans="1:17">
      <c r="A900" s="38" t="str">
        <f t="shared" si="10"/>
        <v/>
      </c>
      <c r="C900" s="1" t="str">
        <f>IFERROR(VLOOKUP($B900,'Fridge Collection'!B898:L1895, 10, FALSE), "")</f>
        <v/>
      </c>
      <c r="D900" s="1" t="str">
        <f>IFERROR(VLOOKUP($B900,' Fridge Tracking'!$A$3:$J$999, 2, FALSE), "")</f>
        <v/>
      </c>
      <c r="E900" s="1" t="str">
        <f>IFERROR(VLOOKUP($B900,' Fridge Tracking'!$A$3:$J$999, 3, FALSE), "")</f>
        <v/>
      </c>
      <c r="F900" s="1" t="str">
        <f>IFERROR(VLOOKUP($B900,' Fridge Tracking'!$A$3:$J$999, 4, FALSE), "")</f>
        <v/>
      </c>
      <c r="G900" s="1" t="str">
        <f>IFERROR(VLOOKUP($B900,' Fridge Tracking'!$A$3:$J$999, 5, FALSE), "")</f>
        <v/>
      </c>
      <c r="H900" s="13" t="str">
        <f>IFERROR(VLOOKUP($B900,' Fridge Tracking'!$A$3:$J$999, 8, FALSE), "")</f>
        <v/>
      </c>
      <c r="I900" s="56" t="str">
        <f t="shared" si="11"/>
        <v/>
      </c>
      <c r="J900" s="59"/>
      <c r="K900" s="57" t="str">
        <f>IFERROR(VLOOKUP($J900,'Router Collection'!B898:M1895, 10, FALSE), "")</f>
        <v/>
      </c>
      <c r="L900" s="57" t="str">
        <f>IFERROR(VLOOKUP($J900,'Router Tracking'!$A$3:$H$1000, 2, FALSE), "")</f>
        <v/>
      </c>
      <c r="M900" s="57" t="str">
        <f>IFERROR(VLOOKUP($J900,'Router Tracking'!$A$3:$H$1000, 3, FALSE), "")</f>
        <v/>
      </c>
      <c r="N900" s="58" t="str">
        <f>IFERROR(VLOOKUP($J900,'Router Tracking'!$A$3:$H$1000, 6, FALSE), "")</f>
        <v/>
      </c>
      <c r="Q900" s="13"/>
    </row>
    <row r="901" spans="1:17">
      <c r="A901" s="38" t="str">
        <f t="shared" si="10"/>
        <v/>
      </c>
      <c r="C901" s="1" t="str">
        <f>IFERROR(VLOOKUP($B901,'Fridge Collection'!B899:L1896, 10, FALSE), "")</f>
        <v/>
      </c>
      <c r="D901" s="1" t="str">
        <f>IFERROR(VLOOKUP($B901,' Fridge Tracking'!$A$3:$J$999, 2, FALSE), "")</f>
        <v/>
      </c>
      <c r="E901" s="1" t="str">
        <f>IFERROR(VLOOKUP($B901,' Fridge Tracking'!$A$3:$J$999, 3, FALSE), "")</f>
        <v/>
      </c>
      <c r="F901" s="1" t="str">
        <f>IFERROR(VLOOKUP($B901,' Fridge Tracking'!$A$3:$J$999, 4, FALSE), "")</f>
        <v/>
      </c>
      <c r="G901" s="1" t="str">
        <f>IFERROR(VLOOKUP($B901,' Fridge Tracking'!$A$3:$J$999, 5, FALSE), "")</f>
        <v/>
      </c>
      <c r="H901" s="13" t="str">
        <f>IFERROR(VLOOKUP($B901,' Fridge Tracking'!$A$3:$J$999, 8, FALSE), "")</f>
        <v/>
      </c>
      <c r="I901" s="56" t="str">
        <f t="shared" si="11"/>
        <v/>
      </c>
      <c r="J901" s="59"/>
      <c r="K901" s="57" t="str">
        <f>IFERROR(VLOOKUP($J901,'Router Collection'!B899:M1896, 10, FALSE), "")</f>
        <v/>
      </c>
      <c r="L901" s="57" t="str">
        <f>IFERROR(VLOOKUP($J901,'Router Tracking'!$A$3:$H$1000, 2, FALSE), "")</f>
        <v/>
      </c>
      <c r="M901" s="57" t="str">
        <f>IFERROR(VLOOKUP($J901,'Router Tracking'!$A$3:$H$1000, 3, FALSE), "")</f>
        <v/>
      </c>
      <c r="N901" s="58" t="str">
        <f>IFERROR(VLOOKUP($J901,'Router Tracking'!$A$3:$H$1000, 6, FALSE), "")</f>
        <v/>
      </c>
      <c r="Q901" s="13"/>
    </row>
    <row r="902" spans="1:17">
      <c r="A902" s="38" t="str">
        <f t="shared" si="10"/>
        <v/>
      </c>
      <c r="C902" s="1" t="str">
        <f>IFERROR(VLOOKUP($B902,'Fridge Collection'!B900:L1897, 10, FALSE), "")</f>
        <v/>
      </c>
      <c r="D902" s="1" t="str">
        <f>IFERROR(VLOOKUP($B902,' Fridge Tracking'!$A$3:$J$999, 2, FALSE), "")</f>
        <v/>
      </c>
      <c r="E902" s="1" t="str">
        <f>IFERROR(VLOOKUP($B902,' Fridge Tracking'!$A$3:$J$999, 3, FALSE), "")</f>
        <v/>
      </c>
      <c r="F902" s="1" t="str">
        <f>IFERROR(VLOOKUP($B902,' Fridge Tracking'!$A$3:$J$999, 4, FALSE), "")</f>
        <v/>
      </c>
      <c r="G902" s="1" t="str">
        <f>IFERROR(VLOOKUP($B902,' Fridge Tracking'!$A$3:$J$999, 5, FALSE), "")</f>
        <v/>
      </c>
      <c r="H902" s="13" t="str">
        <f>IFERROR(VLOOKUP($B902,' Fridge Tracking'!$A$3:$J$999, 8, FALSE), "")</f>
        <v/>
      </c>
      <c r="I902" s="56" t="str">
        <f t="shared" si="11"/>
        <v/>
      </c>
      <c r="J902" s="59"/>
      <c r="K902" s="57" t="str">
        <f>IFERROR(VLOOKUP($J902,'Router Collection'!B900:M1897, 10, FALSE), "")</f>
        <v/>
      </c>
      <c r="L902" s="57" t="str">
        <f>IFERROR(VLOOKUP($J902,'Router Tracking'!$A$3:$H$1000, 2, FALSE), "")</f>
        <v/>
      </c>
      <c r="M902" s="57" t="str">
        <f>IFERROR(VLOOKUP($J902,'Router Tracking'!$A$3:$H$1000, 3, FALSE), "")</f>
        <v/>
      </c>
      <c r="N902" s="58" t="str">
        <f>IFERROR(VLOOKUP($J902,'Router Tracking'!$A$3:$H$1000, 6, FALSE), "")</f>
        <v/>
      </c>
      <c r="Q902" s="13"/>
    </row>
    <row r="903" spans="1:17">
      <c r="A903" s="38" t="str">
        <f t="shared" si="10"/>
        <v/>
      </c>
      <c r="C903" s="1" t="str">
        <f>IFERROR(VLOOKUP($B903,'Fridge Collection'!B901:L1898, 10, FALSE), "")</f>
        <v/>
      </c>
      <c r="D903" s="1" t="str">
        <f>IFERROR(VLOOKUP($B903,' Fridge Tracking'!$A$3:$J$999, 2, FALSE), "")</f>
        <v/>
      </c>
      <c r="E903" s="1" t="str">
        <f>IFERROR(VLOOKUP($B903,' Fridge Tracking'!$A$3:$J$999, 3, FALSE), "")</f>
        <v/>
      </c>
      <c r="F903" s="1" t="str">
        <f>IFERROR(VLOOKUP($B903,' Fridge Tracking'!$A$3:$J$999, 4, FALSE), "")</f>
        <v/>
      </c>
      <c r="G903" s="1" t="str">
        <f>IFERROR(VLOOKUP($B903,' Fridge Tracking'!$A$3:$J$999, 5, FALSE), "")</f>
        <v/>
      </c>
      <c r="H903" s="13" t="str">
        <f>IFERROR(VLOOKUP($B903,' Fridge Tracking'!$A$3:$J$999, 8, FALSE), "")</f>
        <v/>
      </c>
      <c r="I903" s="56" t="str">
        <f t="shared" si="11"/>
        <v/>
      </c>
      <c r="J903" s="59"/>
      <c r="K903" s="57" t="str">
        <f>IFERROR(VLOOKUP($J903,'Router Collection'!B901:M1898, 10, FALSE), "")</f>
        <v/>
      </c>
      <c r="L903" s="57" t="str">
        <f>IFERROR(VLOOKUP($J903,'Router Tracking'!$A$3:$H$1000, 2, FALSE), "")</f>
        <v/>
      </c>
      <c r="M903" s="57" t="str">
        <f>IFERROR(VLOOKUP($J903,'Router Tracking'!$A$3:$H$1000, 3, FALSE), "")</f>
        <v/>
      </c>
      <c r="N903" s="58" t="str">
        <f>IFERROR(VLOOKUP($J903,'Router Tracking'!$A$3:$H$1000, 6, FALSE), "")</f>
        <v/>
      </c>
      <c r="Q903" s="13"/>
    </row>
    <row r="904" spans="1:17">
      <c r="A904" s="38" t="str">
        <f t="shared" si="10"/>
        <v/>
      </c>
      <c r="C904" s="1" t="str">
        <f>IFERROR(VLOOKUP($B904,'Fridge Collection'!B902:L1899, 10, FALSE), "")</f>
        <v/>
      </c>
      <c r="D904" s="1" t="str">
        <f>IFERROR(VLOOKUP($B904,' Fridge Tracking'!$A$3:$J$999, 2, FALSE), "")</f>
        <v/>
      </c>
      <c r="E904" s="1" t="str">
        <f>IFERROR(VLOOKUP($B904,' Fridge Tracking'!$A$3:$J$999, 3, FALSE), "")</f>
        <v/>
      </c>
      <c r="F904" s="1" t="str">
        <f>IFERROR(VLOOKUP($B904,' Fridge Tracking'!$A$3:$J$999, 4, FALSE), "")</f>
        <v/>
      </c>
      <c r="G904" s="1" t="str">
        <f>IFERROR(VLOOKUP($B904,' Fridge Tracking'!$A$3:$J$999, 5, FALSE), "")</f>
        <v/>
      </c>
      <c r="H904" s="13" t="str">
        <f>IFERROR(VLOOKUP($B904,' Fridge Tracking'!$A$3:$J$999, 8, FALSE), "")</f>
        <v/>
      </c>
      <c r="I904" s="56" t="str">
        <f t="shared" si="11"/>
        <v/>
      </c>
      <c r="J904" s="59"/>
      <c r="K904" s="57" t="str">
        <f>IFERROR(VLOOKUP($J904,'Router Collection'!B902:M1899, 10, FALSE), "")</f>
        <v/>
      </c>
      <c r="L904" s="57" t="str">
        <f>IFERROR(VLOOKUP($J904,'Router Tracking'!$A$3:$H$1000, 2, FALSE), "")</f>
        <v/>
      </c>
      <c r="M904" s="57" t="str">
        <f>IFERROR(VLOOKUP($J904,'Router Tracking'!$A$3:$H$1000, 3, FALSE), "")</f>
        <v/>
      </c>
      <c r="N904" s="58" t="str">
        <f>IFERROR(VLOOKUP($J904,'Router Tracking'!$A$3:$H$1000, 6, FALSE), "")</f>
        <v/>
      </c>
      <c r="Q904" s="13"/>
    </row>
    <row r="905" spans="1:17">
      <c r="A905" s="38" t="str">
        <f t="shared" si="10"/>
        <v/>
      </c>
      <c r="C905" s="1" t="str">
        <f>IFERROR(VLOOKUP($B905,'Fridge Collection'!B903:L1900, 10, FALSE), "")</f>
        <v/>
      </c>
      <c r="D905" s="1" t="str">
        <f>IFERROR(VLOOKUP($B905,' Fridge Tracking'!$A$3:$J$999, 2, FALSE), "")</f>
        <v/>
      </c>
      <c r="E905" s="1" t="str">
        <f>IFERROR(VLOOKUP($B905,' Fridge Tracking'!$A$3:$J$999, 3, FALSE), "")</f>
        <v/>
      </c>
      <c r="F905" s="1" t="str">
        <f>IFERROR(VLOOKUP($B905,' Fridge Tracking'!$A$3:$J$999, 4, FALSE), "")</f>
        <v/>
      </c>
      <c r="G905" s="1" t="str">
        <f>IFERROR(VLOOKUP($B905,' Fridge Tracking'!$A$3:$J$999, 5, FALSE), "")</f>
        <v/>
      </c>
      <c r="H905" s="13" t="str">
        <f>IFERROR(VLOOKUP($B905,' Fridge Tracking'!$A$3:$J$999, 8, FALSE), "")</f>
        <v/>
      </c>
      <c r="I905" s="56" t="str">
        <f t="shared" si="11"/>
        <v/>
      </c>
      <c r="J905" s="59"/>
      <c r="K905" s="57" t="str">
        <f>IFERROR(VLOOKUP($J905,'Router Collection'!B903:M1900, 10, FALSE), "")</f>
        <v/>
      </c>
      <c r="L905" s="57" t="str">
        <f>IFERROR(VLOOKUP($J905,'Router Tracking'!$A$3:$H$1000, 2, FALSE), "")</f>
        <v/>
      </c>
      <c r="M905" s="57" t="str">
        <f>IFERROR(VLOOKUP($J905,'Router Tracking'!$A$3:$H$1000, 3, FALSE), "")</f>
        <v/>
      </c>
      <c r="N905" s="58" t="str">
        <f>IFERROR(VLOOKUP($J905,'Router Tracking'!$A$3:$H$1000, 6, FALSE), "")</f>
        <v/>
      </c>
      <c r="Q905" s="13"/>
    </row>
    <row r="906" spans="1:17">
      <c r="A906" s="38" t="str">
        <f t="shared" si="10"/>
        <v/>
      </c>
      <c r="C906" s="1" t="str">
        <f>IFERROR(VLOOKUP($B906,'Fridge Collection'!B904:L1901, 10, FALSE), "")</f>
        <v/>
      </c>
      <c r="D906" s="1" t="str">
        <f>IFERROR(VLOOKUP($B906,' Fridge Tracking'!$A$3:$J$999, 2, FALSE), "")</f>
        <v/>
      </c>
      <c r="E906" s="1" t="str">
        <f>IFERROR(VLOOKUP($B906,' Fridge Tracking'!$A$3:$J$999, 3, FALSE), "")</f>
        <v/>
      </c>
      <c r="F906" s="1" t="str">
        <f>IFERROR(VLOOKUP($B906,' Fridge Tracking'!$A$3:$J$999, 4, FALSE), "")</f>
        <v/>
      </c>
      <c r="G906" s="1" t="str">
        <f>IFERROR(VLOOKUP($B906,' Fridge Tracking'!$A$3:$J$999, 5, FALSE), "")</f>
        <v/>
      </c>
      <c r="H906" s="13" t="str">
        <f>IFERROR(VLOOKUP($B906,' Fridge Tracking'!$A$3:$J$999, 8, FALSE), "")</f>
        <v/>
      </c>
      <c r="I906" s="56" t="str">
        <f t="shared" si="11"/>
        <v/>
      </c>
      <c r="J906" s="59"/>
      <c r="K906" s="57" t="str">
        <f>IFERROR(VLOOKUP($J906,'Router Collection'!B904:M1901, 10, FALSE), "")</f>
        <v/>
      </c>
      <c r="L906" s="57" t="str">
        <f>IFERROR(VLOOKUP($J906,'Router Tracking'!$A$3:$H$1000, 2, FALSE), "")</f>
        <v/>
      </c>
      <c r="M906" s="57" t="str">
        <f>IFERROR(VLOOKUP($J906,'Router Tracking'!$A$3:$H$1000, 3, FALSE), "")</f>
        <v/>
      </c>
      <c r="N906" s="58" t="str">
        <f>IFERROR(VLOOKUP($J906,'Router Tracking'!$A$3:$H$1000, 6, FALSE), "")</f>
        <v/>
      </c>
      <c r="Q906" s="13"/>
    </row>
    <row r="907" spans="1:17">
      <c r="A907" s="38" t="str">
        <f t="shared" si="10"/>
        <v/>
      </c>
      <c r="C907" s="1" t="str">
        <f>IFERROR(VLOOKUP($B907,'Fridge Collection'!B905:L1902, 10, FALSE), "")</f>
        <v/>
      </c>
      <c r="D907" s="1" t="str">
        <f>IFERROR(VLOOKUP($B907,' Fridge Tracking'!$A$3:$J$999, 2, FALSE), "")</f>
        <v/>
      </c>
      <c r="E907" s="1" t="str">
        <f>IFERROR(VLOOKUP($B907,' Fridge Tracking'!$A$3:$J$999, 3, FALSE), "")</f>
        <v/>
      </c>
      <c r="F907" s="1" t="str">
        <f>IFERROR(VLOOKUP($B907,' Fridge Tracking'!$A$3:$J$999, 4, FALSE), "")</f>
        <v/>
      </c>
      <c r="G907" s="1" t="str">
        <f>IFERROR(VLOOKUP($B907,' Fridge Tracking'!$A$3:$J$999, 5, FALSE), "")</f>
        <v/>
      </c>
      <c r="H907" s="13" t="str">
        <f>IFERROR(VLOOKUP($B907,' Fridge Tracking'!$A$3:$J$999, 8, FALSE), "")</f>
        <v/>
      </c>
      <c r="I907" s="56" t="str">
        <f t="shared" si="11"/>
        <v/>
      </c>
      <c r="J907" s="59"/>
      <c r="K907" s="57" t="str">
        <f>IFERROR(VLOOKUP($J907,'Router Collection'!B905:M1902, 10, FALSE), "")</f>
        <v/>
      </c>
      <c r="L907" s="57" t="str">
        <f>IFERROR(VLOOKUP($J907,'Router Tracking'!$A$3:$H$1000, 2, FALSE), "")</f>
        <v/>
      </c>
      <c r="M907" s="57" t="str">
        <f>IFERROR(VLOOKUP($J907,'Router Tracking'!$A$3:$H$1000, 3, FALSE), "")</f>
        <v/>
      </c>
      <c r="N907" s="58" t="str">
        <f>IFERROR(VLOOKUP($J907,'Router Tracking'!$A$3:$H$1000, 6, FALSE), "")</f>
        <v/>
      </c>
      <c r="Q907" s="13"/>
    </row>
    <row r="908" spans="1:17">
      <c r="A908" s="38" t="str">
        <f t="shared" si="10"/>
        <v/>
      </c>
      <c r="C908" s="1" t="str">
        <f>IFERROR(VLOOKUP($B908,'Fridge Collection'!B906:L1903, 10, FALSE), "")</f>
        <v/>
      </c>
      <c r="D908" s="1" t="str">
        <f>IFERROR(VLOOKUP($B908,' Fridge Tracking'!$A$3:$J$999, 2, FALSE), "")</f>
        <v/>
      </c>
      <c r="E908" s="1" t="str">
        <f>IFERROR(VLOOKUP($B908,' Fridge Tracking'!$A$3:$J$999, 3, FALSE), "")</f>
        <v/>
      </c>
      <c r="F908" s="1" t="str">
        <f>IFERROR(VLOOKUP($B908,' Fridge Tracking'!$A$3:$J$999, 4, FALSE), "")</f>
        <v/>
      </c>
      <c r="G908" s="1" t="str">
        <f>IFERROR(VLOOKUP($B908,' Fridge Tracking'!$A$3:$J$999, 5, FALSE), "")</f>
        <v/>
      </c>
      <c r="H908" s="13" t="str">
        <f>IFERROR(VLOOKUP($B908,' Fridge Tracking'!$A$3:$J$999, 8, FALSE), "")</f>
        <v/>
      </c>
      <c r="I908" s="56" t="str">
        <f t="shared" si="11"/>
        <v/>
      </c>
      <c r="J908" s="59"/>
      <c r="K908" s="57" t="str">
        <f>IFERROR(VLOOKUP($J908,'Router Collection'!B906:M1903, 10, FALSE), "")</f>
        <v/>
      </c>
      <c r="L908" s="57" t="str">
        <f>IFERROR(VLOOKUP($J908,'Router Tracking'!$A$3:$H$1000, 2, FALSE), "")</f>
        <v/>
      </c>
      <c r="M908" s="57" t="str">
        <f>IFERROR(VLOOKUP($J908,'Router Tracking'!$A$3:$H$1000, 3, FALSE), "")</f>
        <v/>
      </c>
      <c r="N908" s="58" t="str">
        <f>IFERROR(VLOOKUP($J908,'Router Tracking'!$A$3:$H$1000, 6, FALSE), "")</f>
        <v/>
      </c>
      <c r="Q908" s="13"/>
    </row>
    <row r="909" spans="1:17">
      <c r="A909" s="38" t="str">
        <f t="shared" si="10"/>
        <v/>
      </c>
      <c r="C909" s="1" t="str">
        <f>IFERROR(VLOOKUP($B909,'Fridge Collection'!B907:L1904, 10, FALSE), "")</f>
        <v/>
      </c>
      <c r="D909" s="1" t="str">
        <f>IFERROR(VLOOKUP($B909,' Fridge Tracking'!$A$3:$J$999, 2, FALSE), "")</f>
        <v/>
      </c>
      <c r="E909" s="1" t="str">
        <f>IFERROR(VLOOKUP($B909,' Fridge Tracking'!$A$3:$J$999, 3, FALSE), "")</f>
        <v/>
      </c>
      <c r="F909" s="1" t="str">
        <f>IFERROR(VLOOKUP($B909,' Fridge Tracking'!$A$3:$J$999, 4, FALSE), "")</f>
        <v/>
      </c>
      <c r="G909" s="1" t="str">
        <f>IFERROR(VLOOKUP($B909,' Fridge Tracking'!$A$3:$J$999, 5, FALSE), "")</f>
        <v/>
      </c>
      <c r="H909" s="13" t="str">
        <f>IFERROR(VLOOKUP($B909,' Fridge Tracking'!$A$3:$J$999, 8, FALSE), "")</f>
        <v/>
      </c>
      <c r="I909" s="56" t="str">
        <f t="shared" si="11"/>
        <v/>
      </c>
      <c r="J909" s="59"/>
      <c r="K909" s="57" t="str">
        <f>IFERROR(VLOOKUP($J909,'Router Collection'!B907:M1904, 10, FALSE), "")</f>
        <v/>
      </c>
      <c r="L909" s="57" t="str">
        <f>IFERROR(VLOOKUP($J909,'Router Tracking'!$A$3:$H$1000, 2, FALSE), "")</f>
        <v/>
      </c>
      <c r="M909" s="57" t="str">
        <f>IFERROR(VLOOKUP($J909,'Router Tracking'!$A$3:$H$1000, 3, FALSE), "")</f>
        <v/>
      </c>
      <c r="N909" s="58" t="str">
        <f>IFERROR(VLOOKUP($J909,'Router Tracking'!$A$3:$H$1000, 6, FALSE), "")</f>
        <v/>
      </c>
      <c r="Q909" s="13"/>
    </row>
    <row r="910" spans="1:17">
      <c r="A910" s="38" t="str">
        <f t="shared" si="10"/>
        <v/>
      </c>
      <c r="C910" s="1" t="str">
        <f>IFERROR(VLOOKUP($B910,'Fridge Collection'!B908:L1905, 10, FALSE), "")</f>
        <v/>
      </c>
      <c r="D910" s="1" t="str">
        <f>IFERROR(VLOOKUP($B910,' Fridge Tracking'!$A$3:$J$999, 2, FALSE), "")</f>
        <v/>
      </c>
      <c r="E910" s="1" t="str">
        <f>IFERROR(VLOOKUP($B910,' Fridge Tracking'!$A$3:$J$999, 3, FALSE), "")</f>
        <v/>
      </c>
      <c r="F910" s="1" t="str">
        <f>IFERROR(VLOOKUP($B910,' Fridge Tracking'!$A$3:$J$999, 4, FALSE), "")</f>
        <v/>
      </c>
      <c r="G910" s="1" t="str">
        <f>IFERROR(VLOOKUP($B910,' Fridge Tracking'!$A$3:$J$999, 5, FALSE), "")</f>
        <v/>
      </c>
      <c r="H910" s="13" t="str">
        <f>IFERROR(VLOOKUP($B910,' Fridge Tracking'!$A$3:$J$999, 8, FALSE), "")</f>
        <v/>
      </c>
      <c r="I910" s="56" t="str">
        <f t="shared" si="11"/>
        <v/>
      </c>
      <c r="J910" s="59"/>
      <c r="K910" s="57" t="str">
        <f>IFERROR(VLOOKUP($J910,'Router Collection'!B908:M1905, 10, FALSE), "")</f>
        <v/>
      </c>
      <c r="L910" s="57" t="str">
        <f>IFERROR(VLOOKUP($J910,'Router Tracking'!$A$3:$H$1000, 2, FALSE), "")</f>
        <v/>
      </c>
      <c r="M910" s="57" t="str">
        <f>IFERROR(VLOOKUP($J910,'Router Tracking'!$A$3:$H$1000, 3, FALSE), "")</f>
        <v/>
      </c>
      <c r="N910" s="58" t="str">
        <f>IFERROR(VLOOKUP($J910,'Router Tracking'!$A$3:$H$1000, 6, FALSE), "")</f>
        <v/>
      </c>
      <c r="Q910" s="13"/>
    </row>
    <row r="911" spans="1:17">
      <c r="A911" s="38" t="str">
        <f t="shared" si="10"/>
        <v/>
      </c>
      <c r="C911" s="1" t="str">
        <f>IFERROR(VLOOKUP($B911,'Fridge Collection'!B909:L1906, 10, FALSE), "")</f>
        <v/>
      </c>
      <c r="D911" s="1" t="str">
        <f>IFERROR(VLOOKUP($B911,' Fridge Tracking'!$A$3:$J$999, 2, FALSE), "")</f>
        <v/>
      </c>
      <c r="E911" s="1" t="str">
        <f>IFERROR(VLOOKUP($B911,' Fridge Tracking'!$A$3:$J$999, 3, FALSE), "")</f>
        <v/>
      </c>
      <c r="F911" s="1" t="str">
        <f>IFERROR(VLOOKUP($B911,' Fridge Tracking'!$A$3:$J$999, 4, FALSE), "")</f>
        <v/>
      </c>
      <c r="G911" s="1" t="str">
        <f>IFERROR(VLOOKUP($B911,' Fridge Tracking'!$A$3:$J$999, 5, FALSE), "")</f>
        <v/>
      </c>
      <c r="H911" s="13" t="str">
        <f>IFERROR(VLOOKUP($B911,' Fridge Tracking'!$A$3:$J$999, 8, FALSE), "")</f>
        <v/>
      </c>
      <c r="I911" s="56" t="str">
        <f t="shared" si="11"/>
        <v/>
      </c>
      <c r="J911" s="59"/>
      <c r="K911" s="57" t="str">
        <f>IFERROR(VLOOKUP($J911,'Router Collection'!B909:M1906, 10, FALSE), "")</f>
        <v/>
      </c>
      <c r="L911" s="57" t="str">
        <f>IFERROR(VLOOKUP($J911,'Router Tracking'!$A$3:$H$1000, 2, FALSE), "")</f>
        <v/>
      </c>
      <c r="M911" s="57" t="str">
        <f>IFERROR(VLOOKUP($J911,'Router Tracking'!$A$3:$H$1000, 3, FALSE), "")</f>
        <v/>
      </c>
      <c r="N911" s="58" t="str">
        <f>IFERROR(VLOOKUP($J911,'Router Tracking'!$A$3:$H$1000, 6, FALSE), "")</f>
        <v/>
      </c>
      <c r="Q911" s="13"/>
    </row>
    <row r="912" spans="1:17">
      <c r="A912" s="38" t="str">
        <f t="shared" si="10"/>
        <v/>
      </c>
      <c r="C912" s="1" t="str">
        <f>IFERROR(VLOOKUP($B912,'Fridge Collection'!B910:L1907, 10, FALSE), "")</f>
        <v/>
      </c>
      <c r="D912" s="1" t="str">
        <f>IFERROR(VLOOKUP($B912,' Fridge Tracking'!$A$3:$J$999, 2, FALSE), "")</f>
        <v/>
      </c>
      <c r="E912" s="1" t="str">
        <f>IFERROR(VLOOKUP($B912,' Fridge Tracking'!$A$3:$J$999, 3, FALSE), "")</f>
        <v/>
      </c>
      <c r="F912" s="1" t="str">
        <f>IFERROR(VLOOKUP($B912,' Fridge Tracking'!$A$3:$J$999, 4, FALSE), "")</f>
        <v/>
      </c>
      <c r="G912" s="1" t="str">
        <f>IFERROR(VLOOKUP($B912,' Fridge Tracking'!$A$3:$J$999, 5, FALSE), "")</f>
        <v/>
      </c>
      <c r="H912" s="13" t="str">
        <f>IFERROR(VLOOKUP($B912,' Fridge Tracking'!$A$3:$J$999, 8, FALSE), "")</f>
        <v/>
      </c>
      <c r="I912" s="56" t="str">
        <f t="shared" si="11"/>
        <v/>
      </c>
      <c r="J912" s="59"/>
      <c r="K912" s="57" t="str">
        <f>IFERROR(VLOOKUP($J912,'Router Collection'!B910:M1907, 10, FALSE), "")</f>
        <v/>
      </c>
      <c r="L912" s="57" t="str">
        <f>IFERROR(VLOOKUP($J912,'Router Tracking'!$A$3:$H$1000, 2, FALSE), "")</f>
        <v/>
      </c>
      <c r="M912" s="57" t="str">
        <f>IFERROR(VLOOKUP($J912,'Router Tracking'!$A$3:$H$1000, 3, FALSE), "")</f>
        <v/>
      </c>
      <c r="N912" s="58" t="str">
        <f>IFERROR(VLOOKUP($J912,'Router Tracking'!$A$3:$H$1000, 6, FALSE), "")</f>
        <v/>
      </c>
      <c r="Q912" s="13"/>
    </row>
    <row r="913" spans="1:17">
      <c r="A913" s="38" t="str">
        <f t="shared" si="10"/>
        <v/>
      </c>
      <c r="C913" s="1" t="str">
        <f>IFERROR(VLOOKUP($B913,'Fridge Collection'!B911:L1908, 10, FALSE), "")</f>
        <v/>
      </c>
      <c r="D913" s="1" t="str">
        <f>IFERROR(VLOOKUP($B913,' Fridge Tracking'!$A$3:$J$999, 2, FALSE), "")</f>
        <v/>
      </c>
      <c r="E913" s="1" t="str">
        <f>IFERROR(VLOOKUP($B913,' Fridge Tracking'!$A$3:$J$999, 3, FALSE), "")</f>
        <v/>
      </c>
      <c r="F913" s="1" t="str">
        <f>IFERROR(VLOOKUP($B913,' Fridge Tracking'!$A$3:$J$999, 4, FALSE), "")</f>
        <v/>
      </c>
      <c r="G913" s="1" t="str">
        <f>IFERROR(VLOOKUP($B913,' Fridge Tracking'!$A$3:$J$999, 5, FALSE), "")</f>
        <v/>
      </c>
      <c r="H913" s="13" t="str">
        <f>IFERROR(VLOOKUP($B913,' Fridge Tracking'!$A$3:$J$999, 8, FALSE), "")</f>
        <v/>
      </c>
      <c r="I913" s="56" t="str">
        <f t="shared" si="11"/>
        <v/>
      </c>
      <c r="J913" s="59"/>
      <c r="K913" s="57" t="str">
        <f>IFERROR(VLOOKUP($J913,'Router Collection'!B911:M1908, 10, FALSE), "")</f>
        <v/>
      </c>
      <c r="L913" s="57" t="str">
        <f>IFERROR(VLOOKUP($J913,'Router Tracking'!$A$3:$H$1000, 2, FALSE), "")</f>
        <v/>
      </c>
      <c r="M913" s="57" t="str">
        <f>IFERROR(VLOOKUP($J913,'Router Tracking'!$A$3:$H$1000, 3, FALSE), "")</f>
        <v/>
      </c>
      <c r="N913" s="58" t="str">
        <f>IFERROR(VLOOKUP($J913,'Router Tracking'!$A$3:$H$1000, 6, FALSE), "")</f>
        <v/>
      </c>
      <c r="Q913" s="13"/>
    </row>
    <row r="914" spans="1:17">
      <c r="A914" s="38" t="str">
        <f t="shared" si="10"/>
        <v/>
      </c>
      <c r="C914" s="1" t="str">
        <f>IFERROR(VLOOKUP($B914,'Fridge Collection'!B912:L1909, 10, FALSE), "")</f>
        <v/>
      </c>
      <c r="D914" s="1" t="str">
        <f>IFERROR(VLOOKUP($B914,' Fridge Tracking'!$A$3:$J$999, 2, FALSE), "")</f>
        <v/>
      </c>
      <c r="E914" s="1" t="str">
        <f>IFERROR(VLOOKUP($B914,' Fridge Tracking'!$A$3:$J$999, 3, FALSE), "")</f>
        <v/>
      </c>
      <c r="F914" s="1" t="str">
        <f>IFERROR(VLOOKUP($B914,' Fridge Tracking'!$A$3:$J$999, 4, FALSE), "")</f>
        <v/>
      </c>
      <c r="G914" s="1" t="str">
        <f>IFERROR(VLOOKUP($B914,' Fridge Tracking'!$A$3:$J$999, 5, FALSE), "")</f>
        <v/>
      </c>
      <c r="H914" s="13" t="str">
        <f>IFERROR(VLOOKUP($B914,' Fridge Tracking'!$A$3:$J$999, 8, FALSE), "")</f>
        <v/>
      </c>
      <c r="I914" s="56" t="str">
        <f t="shared" si="11"/>
        <v/>
      </c>
      <c r="J914" s="59"/>
      <c r="K914" s="57" t="str">
        <f>IFERROR(VLOOKUP($J914,'Router Collection'!B912:M1909, 10, FALSE), "")</f>
        <v/>
      </c>
      <c r="L914" s="57" t="str">
        <f>IFERROR(VLOOKUP($J914,'Router Tracking'!$A$3:$H$1000, 2, FALSE), "")</f>
        <v/>
      </c>
      <c r="M914" s="57" t="str">
        <f>IFERROR(VLOOKUP($J914,'Router Tracking'!$A$3:$H$1000, 3, FALSE), "")</f>
        <v/>
      </c>
      <c r="N914" s="58" t="str">
        <f>IFERROR(VLOOKUP($J914,'Router Tracking'!$A$3:$H$1000, 6, FALSE), "")</f>
        <v/>
      </c>
      <c r="Q914" s="13"/>
    </row>
    <row r="915" spans="1:17">
      <c r="A915" s="38" t="str">
        <f t="shared" si="10"/>
        <v/>
      </c>
      <c r="C915" s="1" t="str">
        <f>IFERROR(VLOOKUP($B915,'Fridge Collection'!B913:L1910, 10, FALSE), "")</f>
        <v/>
      </c>
      <c r="D915" s="1" t="str">
        <f>IFERROR(VLOOKUP($B915,' Fridge Tracking'!$A$3:$J$999, 2, FALSE), "")</f>
        <v/>
      </c>
      <c r="E915" s="1" t="str">
        <f>IFERROR(VLOOKUP($B915,' Fridge Tracking'!$A$3:$J$999, 3, FALSE), "")</f>
        <v/>
      </c>
      <c r="F915" s="1" t="str">
        <f>IFERROR(VLOOKUP($B915,' Fridge Tracking'!$A$3:$J$999, 4, FALSE), "")</f>
        <v/>
      </c>
      <c r="G915" s="1" t="str">
        <f>IFERROR(VLOOKUP($B915,' Fridge Tracking'!$A$3:$J$999, 5, FALSE), "")</f>
        <v/>
      </c>
      <c r="H915" s="13" t="str">
        <f>IFERROR(VLOOKUP($B915,' Fridge Tracking'!$A$3:$J$999, 8, FALSE), "")</f>
        <v/>
      </c>
      <c r="I915" s="56" t="str">
        <f t="shared" si="11"/>
        <v/>
      </c>
      <c r="J915" s="59"/>
      <c r="K915" s="57" t="str">
        <f>IFERROR(VLOOKUP($J915,'Router Collection'!B913:M1910, 10, FALSE), "")</f>
        <v/>
      </c>
      <c r="L915" s="57" t="str">
        <f>IFERROR(VLOOKUP($J915,'Router Tracking'!$A$3:$H$1000, 2, FALSE), "")</f>
        <v/>
      </c>
      <c r="M915" s="57" t="str">
        <f>IFERROR(VLOOKUP($J915,'Router Tracking'!$A$3:$H$1000, 3, FALSE), "")</f>
        <v/>
      </c>
      <c r="N915" s="58" t="str">
        <f>IFERROR(VLOOKUP($J915,'Router Tracking'!$A$3:$H$1000, 6, FALSE), "")</f>
        <v/>
      </c>
      <c r="Q915" s="13"/>
    </row>
    <row r="916" spans="1:17">
      <c r="A916" s="38" t="str">
        <f t="shared" si="10"/>
        <v/>
      </c>
      <c r="C916" s="1" t="str">
        <f>IFERROR(VLOOKUP($B916,'Fridge Collection'!B914:L1911, 10, FALSE), "")</f>
        <v/>
      </c>
      <c r="D916" s="1" t="str">
        <f>IFERROR(VLOOKUP($B916,' Fridge Tracking'!$A$3:$J$999, 2, FALSE), "")</f>
        <v/>
      </c>
      <c r="E916" s="1" t="str">
        <f>IFERROR(VLOOKUP($B916,' Fridge Tracking'!$A$3:$J$999, 3, FALSE), "")</f>
        <v/>
      </c>
      <c r="F916" s="1" t="str">
        <f>IFERROR(VLOOKUP($B916,' Fridge Tracking'!$A$3:$J$999, 4, FALSE), "")</f>
        <v/>
      </c>
      <c r="G916" s="1" t="str">
        <f>IFERROR(VLOOKUP($B916,' Fridge Tracking'!$A$3:$J$999, 5, FALSE), "")</f>
        <v/>
      </c>
      <c r="H916" s="13" t="str">
        <f>IFERROR(VLOOKUP($B916,' Fridge Tracking'!$A$3:$J$999, 8, FALSE), "")</f>
        <v/>
      </c>
      <c r="I916" s="56" t="str">
        <f t="shared" si="11"/>
        <v/>
      </c>
      <c r="J916" s="59"/>
      <c r="K916" s="57" t="str">
        <f>IFERROR(VLOOKUP($J916,'Router Collection'!B914:M1911, 10, FALSE), "")</f>
        <v/>
      </c>
      <c r="L916" s="57" t="str">
        <f>IFERROR(VLOOKUP($J916,'Router Tracking'!$A$3:$H$1000, 2, FALSE), "")</f>
        <v/>
      </c>
      <c r="M916" s="57" t="str">
        <f>IFERROR(VLOOKUP($J916,'Router Tracking'!$A$3:$H$1000, 3, FALSE), "")</f>
        <v/>
      </c>
      <c r="N916" s="58" t="str">
        <f>IFERROR(VLOOKUP($J916,'Router Tracking'!$A$3:$H$1000, 6, FALSE), "")</f>
        <v/>
      </c>
      <c r="Q916" s="13"/>
    </row>
    <row r="917" spans="1:17">
      <c r="A917" s="38" t="str">
        <f t="shared" si="10"/>
        <v/>
      </c>
      <c r="C917" s="1" t="str">
        <f>IFERROR(VLOOKUP($B917,'Fridge Collection'!B915:L1912, 10, FALSE), "")</f>
        <v/>
      </c>
      <c r="D917" s="1" t="str">
        <f>IFERROR(VLOOKUP($B917,' Fridge Tracking'!$A$3:$J$999, 2, FALSE), "")</f>
        <v/>
      </c>
      <c r="E917" s="1" t="str">
        <f>IFERROR(VLOOKUP($B917,' Fridge Tracking'!$A$3:$J$999, 3, FALSE), "")</f>
        <v/>
      </c>
      <c r="F917" s="1" t="str">
        <f>IFERROR(VLOOKUP($B917,' Fridge Tracking'!$A$3:$J$999, 4, FALSE), "")</f>
        <v/>
      </c>
      <c r="G917" s="1" t="str">
        <f>IFERROR(VLOOKUP($B917,' Fridge Tracking'!$A$3:$J$999, 5, FALSE), "")</f>
        <v/>
      </c>
      <c r="H917" s="13" t="str">
        <f>IFERROR(VLOOKUP($B917,' Fridge Tracking'!$A$3:$J$999, 8, FALSE), "")</f>
        <v/>
      </c>
      <c r="I917" s="56" t="str">
        <f t="shared" si="11"/>
        <v/>
      </c>
      <c r="J917" s="59"/>
      <c r="K917" s="57" t="str">
        <f>IFERROR(VLOOKUP($J917,'Router Collection'!B915:M1912, 10, FALSE), "")</f>
        <v/>
      </c>
      <c r="L917" s="57" t="str">
        <f>IFERROR(VLOOKUP($J917,'Router Tracking'!$A$3:$H$1000, 2, FALSE), "")</f>
        <v/>
      </c>
      <c r="M917" s="57" t="str">
        <f>IFERROR(VLOOKUP($J917,'Router Tracking'!$A$3:$H$1000, 3, FALSE), "")</f>
        <v/>
      </c>
      <c r="N917" s="58" t="str">
        <f>IFERROR(VLOOKUP($J917,'Router Tracking'!$A$3:$H$1000, 6, FALSE), "")</f>
        <v/>
      </c>
      <c r="Q917" s="13"/>
    </row>
    <row r="918" spans="1:17">
      <c r="A918" s="38" t="str">
        <f t="shared" si="10"/>
        <v/>
      </c>
      <c r="C918" s="1" t="str">
        <f>IFERROR(VLOOKUP($B918,'Fridge Collection'!B916:L1913, 10, FALSE), "")</f>
        <v/>
      </c>
      <c r="D918" s="1" t="str">
        <f>IFERROR(VLOOKUP($B918,' Fridge Tracking'!$A$3:$J$999, 2, FALSE), "")</f>
        <v/>
      </c>
      <c r="E918" s="1" t="str">
        <f>IFERROR(VLOOKUP($B918,' Fridge Tracking'!$A$3:$J$999, 3, FALSE), "")</f>
        <v/>
      </c>
      <c r="F918" s="1" t="str">
        <f>IFERROR(VLOOKUP($B918,' Fridge Tracking'!$A$3:$J$999, 4, FALSE), "")</f>
        <v/>
      </c>
      <c r="G918" s="1" t="str">
        <f>IFERROR(VLOOKUP($B918,' Fridge Tracking'!$A$3:$J$999, 5, FALSE), "")</f>
        <v/>
      </c>
      <c r="H918" s="13" t="str">
        <f>IFERROR(VLOOKUP($B918,' Fridge Tracking'!$A$3:$J$999, 8, FALSE), "")</f>
        <v/>
      </c>
      <c r="I918" s="56" t="str">
        <f t="shared" si="11"/>
        <v/>
      </c>
      <c r="J918" s="59"/>
      <c r="K918" s="57" t="str">
        <f>IFERROR(VLOOKUP($J918,'Router Collection'!B916:M1913, 10, FALSE), "")</f>
        <v/>
      </c>
      <c r="L918" s="57" t="str">
        <f>IFERROR(VLOOKUP($J918,'Router Tracking'!$A$3:$H$1000, 2, FALSE), "")</f>
        <v/>
      </c>
      <c r="M918" s="57" t="str">
        <f>IFERROR(VLOOKUP($J918,'Router Tracking'!$A$3:$H$1000, 3, FALSE), "")</f>
        <v/>
      </c>
      <c r="N918" s="58" t="str">
        <f>IFERROR(VLOOKUP($J918,'Router Tracking'!$A$3:$H$1000, 6, FALSE), "")</f>
        <v/>
      </c>
      <c r="Q918" s="13"/>
    </row>
    <row r="919" spans="1:17">
      <c r="A919" s="38" t="str">
        <f t="shared" si="10"/>
        <v/>
      </c>
      <c r="C919" s="1" t="str">
        <f>IFERROR(VLOOKUP($B919,'Fridge Collection'!B917:L1914, 10, FALSE), "")</f>
        <v/>
      </c>
      <c r="D919" s="1" t="str">
        <f>IFERROR(VLOOKUP($B919,' Fridge Tracking'!$A$3:$J$999, 2, FALSE), "")</f>
        <v/>
      </c>
      <c r="E919" s="1" t="str">
        <f>IFERROR(VLOOKUP($B919,' Fridge Tracking'!$A$3:$J$999, 3, FALSE), "")</f>
        <v/>
      </c>
      <c r="F919" s="1" t="str">
        <f>IFERROR(VLOOKUP($B919,' Fridge Tracking'!$A$3:$J$999, 4, FALSE), "")</f>
        <v/>
      </c>
      <c r="G919" s="1" t="str">
        <f>IFERROR(VLOOKUP($B919,' Fridge Tracking'!$A$3:$J$999, 5, FALSE), "")</f>
        <v/>
      </c>
      <c r="H919" s="13" t="str">
        <f>IFERROR(VLOOKUP($B919,' Fridge Tracking'!$A$3:$J$999, 8, FALSE), "")</f>
        <v/>
      </c>
      <c r="I919" s="56" t="str">
        <f t="shared" si="11"/>
        <v/>
      </c>
      <c r="J919" s="59"/>
      <c r="K919" s="57" t="str">
        <f>IFERROR(VLOOKUP($J919,'Router Collection'!B917:M1914, 10, FALSE), "")</f>
        <v/>
      </c>
      <c r="L919" s="57" t="str">
        <f>IFERROR(VLOOKUP($J919,'Router Tracking'!$A$3:$H$1000, 2, FALSE), "")</f>
        <v/>
      </c>
      <c r="M919" s="57" t="str">
        <f>IFERROR(VLOOKUP($J919,'Router Tracking'!$A$3:$H$1000, 3, FALSE), "")</f>
        <v/>
      </c>
      <c r="N919" s="58" t="str">
        <f>IFERROR(VLOOKUP($J919,'Router Tracking'!$A$3:$H$1000, 6, FALSE), "")</f>
        <v/>
      </c>
      <c r="Q919" s="13"/>
    </row>
    <row r="920" spans="1:17">
      <c r="A920" s="38" t="str">
        <f t="shared" si="10"/>
        <v/>
      </c>
      <c r="C920" s="1" t="str">
        <f>IFERROR(VLOOKUP($B920,'Fridge Collection'!B918:L1915, 10, FALSE), "")</f>
        <v/>
      </c>
      <c r="D920" s="1" t="str">
        <f>IFERROR(VLOOKUP($B920,' Fridge Tracking'!$A$3:$J$999, 2, FALSE), "")</f>
        <v/>
      </c>
      <c r="E920" s="1" t="str">
        <f>IFERROR(VLOOKUP($B920,' Fridge Tracking'!$A$3:$J$999, 3, FALSE), "")</f>
        <v/>
      </c>
      <c r="F920" s="1" t="str">
        <f>IFERROR(VLOOKUP($B920,' Fridge Tracking'!$A$3:$J$999, 4, FALSE), "")</f>
        <v/>
      </c>
      <c r="G920" s="1" t="str">
        <f>IFERROR(VLOOKUP($B920,' Fridge Tracking'!$A$3:$J$999, 5, FALSE), "")</f>
        <v/>
      </c>
      <c r="H920" s="13" t="str">
        <f>IFERROR(VLOOKUP($B920,' Fridge Tracking'!$A$3:$J$999, 8, FALSE), "")</f>
        <v/>
      </c>
      <c r="I920" s="56" t="str">
        <f t="shared" si="11"/>
        <v/>
      </c>
      <c r="J920" s="59"/>
      <c r="K920" s="57" t="str">
        <f>IFERROR(VLOOKUP($J920,'Router Collection'!B918:M1915, 10, FALSE), "")</f>
        <v/>
      </c>
      <c r="L920" s="57" t="str">
        <f>IFERROR(VLOOKUP($J920,'Router Tracking'!$A$3:$H$1000, 2, FALSE), "")</f>
        <v/>
      </c>
      <c r="M920" s="57" t="str">
        <f>IFERROR(VLOOKUP($J920,'Router Tracking'!$A$3:$H$1000, 3, FALSE), "")</f>
        <v/>
      </c>
      <c r="N920" s="58" t="str">
        <f>IFERROR(VLOOKUP($J920,'Router Tracking'!$A$3:$H$1000, 6, FALSE), "")</f>
        <v/>
      </c>
      <c r="Q920" s="13"/>
    </row>
    <row r="921" spans="1:17">
      <c r="A921" s="38" t="str">
        <f t="shared" si="10"/>
        <v/>
      </c>
      <c r="C921" s="1" t="str">
        <f>IFERROR(VLOOKUP($B921,'Fridge Collection'!B919:L1916, 10, FALSE), "")</f>
        <v/>
      </c>
      <c r="D921" s="1" t="str">
        <f>IFERROR(VLOOKUP($B921,' Fridge Tracking'!$A$3:$J$999, 2, FALSE), "")</f>
        <v/>
      </c>
      <c r="E921" s="1" t="str">
        <f>IFERROR(VLOOKUP($B921,' Fridge Tracking'!$A$3:$J$999, 3, FALSE), "")</f>
        <v/>
      </c>
      <c r="F921" s="1" t="str">
        <f>IFERROR(VLOOKUP($B921,' Fridge Tracking'!$A$3:$J$999, 4, FALSE), "")</f>
        <v/>
      </c>
      <c r="G921" s="1" t="str">
        <f>IFERROR(VLOOKUP($B921,' Fridge Tracking'!$A$3:$J$999, 5, FALSE), "")</f>
        <v/>
      </c>
      <c r="H921" s="13" t="str">
        <f>IFERROR(VLOOKUP($B921,' Fridge Tracking'!$A$3:$J$999, 8, FALSE), "")</f>
        <v/>
      </c>
      <c r="I921" s="56" t="str">
        <f t="shared" si="11"/>
        <v/>
      </c>
      <c r="J921" s="59"/>
      <c r="K921" s="57" t="str">
        <f>IFERROR(VLOOKUP($J921,'Router Collection'!B919:M1916, 10, FALSE), "")</f>
        <v/>
      </c>
      <c r="L921" s="57" t="str">
        <f>IFERROR(VLOOKUP($J921,'Router Tracking'!$A$3:$H$1000, 2, FALSE), "")</f>
        <v/>
      </c>
      <c r="M921" s="57" t="str">
        <f>IFERROR(VLOOKUP($J921,'Router Tracking'!$A$3:$H$1000, 3, FALSE), "")</f>
        <v/>
      </c>
      <c r="N921" s="58" t="str">
        <f>IFERROR(VLOOKUP($J921,'Router Tracking'!$A$3:$H$1000, 6, FALSE), "")</f>
        <v/>
      </c>
      <c r="Q921" s="13"/>
    </row>
    <row r="922" spans="1:17">
      <c r="A922" s="38" t="str">
        <f t="shared" si="10"/>
        <v/>
      </c>
      <c r="C922" s="1" t="str">
        <f>IFERROR(VLOOKUP($B922,'Fridge Collection'!B920:L1917, 10, FALSE), "")</f>
        <v/>
      </c>
      <c r="D922" s="1" t="str">
        <f>IFERROR(VLOOKUP($B922,' Fridge Tracking'!$A$3:$J$999, 2, FALSE), "")</f>
        <v/>
      </c>
      <c r="E922" s="1" t="str">
        <f>IFERROR(VLOOKUP($B922,' Fridge Tracking'!$A$3:$J$999, 3, FALSE), "")</f>
        <v/>
      </c>
      <c r="F922" s="1" t="str">
        <f>IFERROR(VLOOKUP($B922,' Fridge Tracking'!$A$3:$J$999, 4, FALSE), "")</f>
        <v/>
      </c>
      <c r="G922" s="1" t="str">
        <f>IFERROR(VLOOKUP($B922,' Fridge Tracking'!$A$3:$J$999, 5, FALSE), "")</f>
        <v/>
      </c>
      <c r="H922" s="13" t="str">
        <f>IFERROR(VLOOKUP($B922,' Fridge Tracking'!$A$3:$J$999, 8, FALSE), "")</f>
        <v/>
      </c>
      <c r="I922" s="56" t="str">
        <f t="shared" si="11"/>
        <v/>
      </c>
      <c r="J922" s="59"/>
      <c r="K922" s="57" t="str">
        <f>IFERROR(VLOOKUP($J922,'Router Collection'!B920:M1917, 10, FALSE), "")</f>
        <v/>
      </c>
      <c r="L922" s="57" t="str">
        <f>IFERROR(VLOOKUP($J922,'Router Tracking'!$A$3:$H$1000, 2, FALSE), "")</f>
        <v/>
      </c>
      <c r="M922" s="57" t="str">
        <f>IFERROR(VLOOKUP($J922,'Router Tracking'!$A$3:$H$1000, 3, FALSE), "")</f>
        <v/>
      </c>
      <c r="N922" s="58" t="str">
        <f>IFERROR(VLOOKUP($J922,'Router Tracking'!$A$3:$H$1000, 6, FALSE), "")</f>
        <v/>
      </c>
      <c r="Q922" s="13"/>
    </row>
    <row r="923" spans="1:17">
      <c r="A923" s="38" t="str">
        <f t="shared" si="10"/>
        <v/>
      </c>
      <c r="C923" s="1" t="str">
        <f>IFERROR(VLOOKUP($B923,'Fridge Collection'!B921:L1918, 10, FALSE), "")</f>
        <v/>
      </c>
      <c r="D923" s="1" t="str">
        <f>IFERROR(VLOOKUP($B923,' Fridge Tracking'!$A$3:$J$999, 2, FALSE), "")</f>
        <v/>
      </c>
      <c r="E923" s="1" t="str">
        <f>IFERROR(VLOOKUP($B923,' Fridge Tracking'!$A$3:$J$999, 3, FALSE), "")</f>
        <v/>
      </c>
      <c r="F923" s="1" t="str">
        <f>IFERROR(VLOOKUP($B923,' Fridge Tracking'!$A$3:$J$999, 4, FALSE), "")</f>
        <v/>
      </c>
      <c r="G923" s="1" t="str">
        <f>IFERROR(VLOOKUP($B923,' Fridge Tracking'!$A$3:$J$999, 5, FALSE), "")</f>
        <v/>
      </c>
      <c r="H923" s="13" t="str">
        <f>IFERROR(VLOOKUP($B923,' Fridge Tracking'!$A$3:$J$999, 8, FALSE), "")</f>
        <v/>
      </c>
      <c r="I923" s="56" t="str">
        <f t="shared" si="11"/>
        <v/>
      </c>
      <c r="J923" s="59"/>
      <c r="K923" s="57" t="str">
        <f>IFERROR(VLOOKUP($J923,'Router Collection'!B921:M1918, 10, FALSE), "")</f>
        <v/>
      </c>
      <c r="L923" s="57" t="str">
        <f>IFERROR(VLOOKUP($J923,'Router Tracking'!$A$3:$H$1000, 2, FALSE), "")</f>
        <v/>
      </c>
      <c r="M923" s="57" t="str">
        <f>IFERROR(VLOOKUP($J923,'Router Tracking'!$A$3:$H$1000, 3, FALSE), "")</f>
        <v/>
      </c>
      <c r="N923" s="58" t="str">
        <f>IFERROR(VLOOKUP($J923,'Router Tracking'!$A$3:$H$1000, 6, FALSE), "")</f>
        <v/>
      </c>
      <c r="Q923" s="13"/>
    </row>
    <row r="924" spans="1:17">
      <c r="A924" s="38" t="str">
        <f t="shared" si="10"/>
        <v/>
      </c>
      <c r="C924" s="1" t="str">
        <f>IFERROR(VLOOKUP($B924,'Fridge Collection'!B922:L1919, 10, FALSE), "")</f>
        <v/>
      </c>
      <c r="D924" s="1" t="str">
        <f>IFERROR(VLOOKUP($B924,' Fridge Tracking'!$A$3:$J$999, 2, FALSE), "")</f>
        <v/>
      </c>
      <c r="E924" s="1" t="str">
        <f>IFERROR(VLOOKUP($B924,' Fridge Tracking'!$A$3:$J$999, 3, FALSE), "")</f>
        <v/>
      </c>
      <c r="F924" s="1" t="str">
        <f>IFERROR(VLOOKUP($B924,' Fridge Tracking'!$A$3:$J$999, 4, FALSE), "")</f>
        <v/>
      </c>
      <c r="G924" s="1" t="str">
        <f>IFERROR(VLOOKUP($B924,' Fridge Tracking'!$A$3:$J$999, 5, FALSE), "")</f>
        <v/>
      </c>
      <c r="H924" s="13" t="str">
        <f>IFERROR(VLOOKUP($B924,' Fridge Tracking'!$A$3:$J$999, 8, FALSE), "")</f>
        <v/>
      </c>
      <c r="I924" s="56" t="str">
        <f t="shared" si="11"/>
        <v/>
      </c>
      <c r="J924" s="59"/>
      <c r="K924" s="57" t="str">
        <f>IFERROR(VLOOKUP($J924,'Router Collection'!B922:M1919, 10, FALSE), "")</f>
        <v/>
      </c>
      <c r="L924" s="57" t="str">
        <f>IFERROR(VLOOKUP($J924,'Router Tracking'!$A$3:$H$1000, 2, FALSE), "")</f>
        <v/>
      </c>
      <c r="M924" s="57" t="str">
        <f>IFERROR(VLOOKUP($J924,'Router Tracking'!$A$3:$H$1000, 3, FALSE), "")</f>
        <v/>
      </c>
      <c r="N924" s="58" t="str">
        <f>IFERROR(VLOOKUP($J924,'Router Tracking'!$A$3:$H$1000, 6, FALSE), "")</f>
        <v/>
      </c>
      <c r="Q924" s="13"/>
    </row>
    <row r="925" spans="1:17">
      <c r="A925" s="38" t="str">
        <f t="shared" si="10"/>
        <v/>
      </c>
      <c r="C925" s="1" t="str">
        <f>IFERROR(VLOOKUP($B925,'Fridge Collection'!B923:L1920, 10, FALSE), "")</f>
        <v/>
      </c>
      <c r="D925" s="1" t="str">
        <f>IFERROR(VLOOKUP($B925,' Fridge Tracking'!$A$3:$J$999, 2, FALSE), "")</f>
        <v/>
      </c>
      <c r="E925" s="1" t="str">
        <f>IFERROR(VLOOKUP($B925,' Fridge Tracking'!$A$3:$J$999, 3, FALSE), "")</f>
        <v/>
      </c>
      <c r="F925" s="1" t="str">
        <f>IFERROR(VLOOKUP($B925,' Fridge Tracking'!$A$3:$J$999, 4, FALSE), "")</f>
        <v/>
      </c>
      <c r="G925" s="1" t="str">
        <f>IFERROR(VLOOKUP($B925,' Fridge Tracking'!$A$3:$J$999, 5, FALSE), "")</f>
        <v/>
      </c>
      <c r="H925" s="13" t="str">
        <f>IFERROR(VLOOKUP($B925,' Fridge Tracking'!$A$3:$J$999, 8, FALSE), "")</f>
        <v/>
      </c>
      <c r="I925" s="56" t="str">
        <f t="shared" si="11"/>
        <v/>
      </c>
      <c r="J925" s="59"/>
      <c r="K925" s="57" t="str">
        <f>IFERROR(VLOOKUP($J925,'Router Collection'!B923:M1920, 10, FALSE), "")</f>
        <v/>
      </c>
      <c r="L925" s="57" t="str">
        <f>IFERROR(VLOOKUP($J925,'Router Tracking'!$A$3:$H$1000, 2, FALSE), "")</f>
        <v/>
      </c>
      <c r="M925" s="57" t="str">
        <f>IFERROR(VLOOKUP($J925,'Router Tracking'!$A$3:$H$1000, 3, FALSE), "")</f>
        <v/>
      </c>
      <c r="N925" s="58" t="str">
        <f>IFERROR(VLOOKUP($J925,'Router Tracking'!$A$3:$H$1000, 6, FALSE), "")</f>
        <v/>
      </c>
      <c r="Q925" s="13"/>
    </row>
    <row r="926" spans="1:17">
      <c r="A926" s="38" t="str">
        <f t="shared" si="10"/>
        <v/>
      </c>
      <c r="C926" s="1" t="str">
        <f>IFERROR(VLOOKUP($B926,'Fridge Collection'!B924:L1921, 10, FALSE), "")</f>
        <v/>
      </c>
      <c r="D926" s="1" t="str">
        <f>IFERROR(VLOOKUP($B926,' Fridge Tracking'!$A$3:$J$999, 2, FALSE), "")</f>
        <v/>
      </c>
      <c r="E926" s="1" t="str">
        <f>IFERROR(VLOOKUP($B926,' Fridge Tracking'!$A$3:$J$999, 3, FALSE), "")</f>
        <v/>
      </c>
      <c r="F926" s="1" t="str">
        <f>IFERROR(VLOOKUP($B926,' Fridge Tracking'!$A$3:$J$999, 4, FALSE), "")</f>
        <v/>
      </c>
      <c r="G926" s="1" t="str">
        <f>IFERROR(VLOOKUP($B926,' Fridge Tracking'!$A$3:$J$999, 5, FALSE), "")</f>
        <v/>
      </c>
      <c r="H926" s="13" t="str">
        <f>IFERROR(VLOOKUP($B926,' Fridge Tracking'!$A$3:$J$999, 8, FALSE), "")</f>
        <v/>
      </c>
      <c r="I926" s="56" t="str">
        <f t="shared" si="11"/>
        <v/>
      </c>
      <c r="J926" s="59"/>
      <c r="K926" s="57" t="str">
        <f>IFERROR(VLOOKUP($J926,'Router Collection'!B924:M1921, 10, FALSE), "")</f>
        <v/>
      </c>
      <c r="L926" s="57" t="str">
        <f>IFERROR(VLOOKUP($J926,'Router Tracking'!$A$3:$H$1000, 2, FALSE), "")</f>
        <v/>
      </c>
      <c r="M926" s="57" t="str">
        <f>IFERROR(VLOOKUP($J926,'Router Tracking'!$A$3:$H$1000, 3, FALSE), "")</f>
        <v/>
      </c>
      <c r="N926" s="58" t="str">
        <f>IFERROR(VLOOKUP($J926,'Router Tracking'!$A$3:$H$1000, 6, FALSE), "")</f>
        <v/>
      </c>
      <c r="Q926" s="13"/>
    </row>
    <row r="927" spans="1:17">
      <c r="A927" s="38" t="str">
        <f t="shared" si="10"/>
        <v/>
      </c>
      <c r="C927" s="1" t="str">
        <f>IFERROR(VLOOKUP($B927,'Fridge Collection'!B925:L1922, 10, FALSE), "")</f>
        <v/>
      </c>
      <c r="D927" s="1" t="str">
        <f>IFERROR(VLOOKUP($B927,' Fridge Tracking'!$A$3:$J$999, 2, FALSE), "")</f>
        <v/>
      </c>
      <c r="E927" s="1" t="str">
        <f>IFERROR(VLOOKUP($B927,' Fridge Tracking'!$A$3:$J$999, 3, FALSE), "")</f>
        <v/>
      </c>
      <c r="F927" s="1" t="str">
        <f>IFERROR(VLOOKUP($B927,' Fridge Tracking'!$A$3:$J$999, 4, FALSE), "")</f>
        <v/>
      </c>
      <c r="G927" s="1" t="str">
        <f>IFERROR(VLOOKUP($B927,' Fridge Tracking'!$A$3:$J$999, 5, FALSE), "")</f>
        <v/>
      </c>
      <c r="H927" s="13" t="str">
        <f>IFERROR(VLOOKUP($B927,' Fridge Tracking'!$A$3:$J$999, 8, FALSE), "")</f>
        <v/>
      </c>
      <c r="I927" s="56" t="str">
        <f t="shared" si="11"/>
        <v/>
      </c>
      <c r="J927" s="59"/>
      <c r="K927" s="57" t="str">
        <f>IFERROR(VLOOKUP($J927,'Router Collection'!B925:M1922, 10, FALSE), "")</f>
        <v/>
      </c>
      <c r="L927" s="57" t="str">
        <f>IFERROR(VLOOKUP($J927,'Router Tracking'!$A$3:$H$1000, 2, FALSE), "")</f>
        <v/>
      </c>
      <c r="M927" s="57" t="str">
        <f>IFERROR(VLOOKUP($J927,'Router Tracking'!$A$3:$H$1000, 3, FALSE), "")</f>
        <v/>
      </c>
      <c r="N927" s="58" t="str">
        <f>IFERROR(VLOOKUP($J927,'Router Tracking'!$A$3:$H$1000, 6, FALSE), "")</f>
        <v/>
      </c>
      <c r="Q927" s="13"/>
    </row>
    <row r="928" spans="1:17">
      <c r="A928" s="38" t="str">
        <f t="shared" si="10"/>
        <v/>
      </c>
      <c r="C928" s="1" t="str">
        <f>IFERROR(VLOOKUP($B928,'Fridge Collection'!B926:L1923, 10, FALSE), "")</f>
        <v/>
      </c>
      <c r="D928" s="1" t="str">
        <f>IFERROR(VLOOKUP($B928,' Fridge Tracking'!$A$3:$J$999, 2, FALSE), "")</f>
        <v/>
      </c>
      <c r="E928" s="1" t="str">
        <f>IFERROR(VLOOKUP($B928,' Fridge Tracking'!$A$3:$J$999, 3, FALSE), "")</f>
        <v/>
      </c>
      <c r="F928" s="1" t="str">
        <f>IFERROR(VLOOKUP($B928,' Fridge Tracking'!$A$3:$J$999, 4, FALSE), "")</f>
        <v/>
      </c>
      <c r="G928" s="1" t="str">
        <f>IFERROR(VLOOKUP($B928,' Fridge Tracking'!$A$3:$J$999, 5, FALSE), "")</f>
        <v/>
      </c>
      <c r="H928" s="13" t="str">
        <f>IFERROR(VLOOKUP($B928,' Fridge Tracking'!$A$3:$J$999, 8, FALSE), "")</f>
        <v/>
      </c>
      <c r="I928" s="56" t="str">
        <f t="shared" si="11"/>
        <v/>
      </c>
      <c r="J928" s="59"/>
      <c r="K928" s="57" t="str">
        <f>IFERROR(VLOOKUP($J928,'Router Collection'!B926:M1923, 10, FALSE), "")</f>
        <v/>
      </c>
      <c r="L928" s="57" t="str">
        <f>IFERROR(VLOOKUP($J928,'Router Tracking'!$A$3:$H$1000, 2, FALSE), "")</f>
        <v/>
      </c>
      <c r="M928" s="57" t="str">
        <f>IFERROR(VLOOKUP($J928,'Router Tracking'!$A$3:$H$1000, 3, FALSE), "")</f>
        <v/>
      </c>
      <c r="N928" s="58" t="str">
        <f>IFERROR(VLOOKUP($J928,'Router Tracking'!$A$3:$H$1000, 6, FALSE), "")</f>
        <v/>
      </c>
      <c r="Q928" s="13"/>
    </row>
    <row r="929" spans="1:17">
      <c r="A929" s="38" t="str">
        <f t="shared" si="10"/>
        <v/>
      </c>
      <c r="C929" s="1" t="str">
        <f>IFERROR(VLOOKUP($B929,'Fridge Collection'!B927:L1924, 10, FALSE), "")</f>
        <v/>
      </c>
      <c r="D929" s="1" t="str">
        <f>IFERROR(VLOOKUP($B929,' Fridge Tracking'!$A$3:$J$999, 2, FALSE), "")</f>
        <v/>
      </c>
      <c r="E929" s="1" t="str">
        <f>IFERROR(VLOOKUP($B929,' Fridge Tracking'!$A$3:$J$999, 3, FALSE), "")</f>
        <v/>
      </c>
      <c r="F929" s="1" t="str">
        <f>IFERROR(VLOOKUP($B929,' Fridge Tracking'!$A$3:$J$999, 4, FALSE), "")</f>
        <v/>
      </c>
      <c r="G929" s="1" t="str">
        <f>IFERROR(VLOOKUP($B929,' Fridge Tracking'!$A$3:$J$999, 5, FALSE), "")</f>
        <v/>
      </c>
      <c r="H929" s="13" t="str">
        <f>IFERROR(VLOOKUP($B929,' Fridge Tracking'!$A$3:$J$999, 8, FALSE), "")</f>
        <v/>
      </c>
      <c r="I929" s="56" t="str">
        <f t="shared" si="11"/>
        <v/>
      </c>
      <c r="J929" s="59"/>
      <c r="K929" s="57" t="str">
        <f>IFERROR(VLOOKUP($J929,'Router Collection'!B927:M1924, 10, FALSE), "")</f>
        <v/>
      </c>
      <c r="L929" s="57" t="str">
        <f>IFERROR(VLOOKUP($J929,'Router Tracking'!$A$3:$H$1000, 2, FALSE), "")</f>
        <v/>
      </c>
      <c r="M929" s="57" t="str">
        <f>IFERROR(VLOOKUP($J929,'Router Tracking'!$A$3:$H$1000, 3, FALSE), "")</f>
        <v/>
      </c>
      <c r="N929" s="58" t="str">
        <f>IFERROR(VLOOKUP($J929,'Router Tracking'!$A$3:$H$1000, 6, FALSE), "")</f>
        <v/>
      </c>
      <c r="Q929" s="13"/>
    </row>
    <row r="930" spans="1:17">
      <c r="A930" s="38" t="str">
        <f t="shared" si="10"/>
        <v/>
      </c>
      <c r="C930" s="1" t="str">
        <f>IFERROR(VLOOKUP($B930,'Fridge Collection'!B928:L1925, 10, FALSE), "")</f>
        <v/>
      </c>
      <c r="D930" s="1" t="str">
        <f>IFERROR(VLOOKUP($B930,' Fridge Tracking'!$A$3:$J$999, 2, FALSE), "")</f>
        <v/>
      </c>
      <c r="E930" s="1" t="str">
        <f>IFERROR(VLOOKUP($B930,' Fridge Tracking'!$A$3:$J$999, 3, FALSE), "")</f>
        <v/>
      </c>
      <c r="F930" s="1" t="str">
        <f>IFERROR(VLOOKUP($B930,' Fridge Tracking'!$A$3:$J$999, 4, FALSE), "")</f>
        <v/>
      </c>
      <c r="G930" s="1" t="str">
        <f>IFERROR(VLOOKUP($B930,' Fridge Tracking'!$A$3:$J$999, 5, FALSE), "")</f>
        <v/>
      </c>
      <c r="H930" s="13" t="str">
        <f>IFERROR(VLOOKUP($B930,' Fridge Tracking'!$A$3:$J$999, 8, FALSE), "")</f>
        <v/>
      </c>
      <c r="I930" s="56" t="str">
        <f t="shared" si="11"/>
        <v/>
      </c>
      <c r="J930" s="59"/>
      <c r="K930" s="57" t="str">
        <f>IFERROR(VLOOKUP($J930,'Router Collection'!B928:M1925, 10, FALSE), "")</f>
        <v/>
      </c>
      <c r="L930" s="57" t="str">
        <f>IFERROR(VLOOKUP($J930,'Router Tracking'!$A$3:$H$1000, 2, FALSE), "")</f>
        <v/>
      </c>
      <c r="M930" s="57" t="str">
        <f>IFERROR(VLOOKUP($J930,'Router Tracking'!$A$3:$H$1000, 3, FALSE), "")</f>
        <v/>
      </c>
      <c r="N930" s="58" t="str">
        <f>IFERROR(VLOOKUP($J930,'Router Tracking'!$A$3:$H$1000, 6, FALSE), "")</f>
        <v/>
      </c>
      <c r="Q930" s="13"/>
    </row>
    <row r="931" spans="1:17">
      <c r="A931" s="38" t="str">
        <f t="shared" si="10"/>
        <v/>
      </c>
      <c r="C931" s="1" t="str">
        <f>IFERROR(VLOOKUP($B931,'Fridge Collection'!B929:L1926, 10, FALSE), "")</f>
        <v/>
      </c>
      <c r="D931" s="1" t="str">
        <f>IFERROR(VLOOKUP($B931,' Fridge Tracking'!$A$3:$J$999, 2, FALSE), "")</f>
        <v/>
      </c>
      <c r="E931" s="1" t="str">
        <f>IFERROR(VLOOKUP($B931,' Fridge Tracking'!$A$3:$J$999, 3, FALSE), "")</f>
        <v/>
      </c>
      <c r="F931" s="1" t="str">
        <f>IFERROR(VLOOKUP($B931,' Fridge Tracking'!$A$3:$J$999, 4, FALSE), "")</f>
        <v/>
      </c>
      <c r="G931" s="1" t="str">
        <f>IFERROR(VLOOKUP($B931,' Fridge Tracking'!$A$3:$J$999, 5, FALSE), "")</f>
        <v/>
      </c>
      <c r="H931" s="13" t="str">
        <f>IFERROR(VLOOKUP($B931,' Fridge Tracking'!$A$3:$J$999, 8, FALSE), "")</f>
        <v/>
      </c>
      <c r="I931" s="56" t="str">
        <f t="shared" si="11"/>
        <v/>
      </c>
      <c r="J931" s="59"/>
      <c r="K931" s="57" t="str">
        <f>IFERROR(VLOOKUP($J931,'Router Collection'!B929:M1926, 10, FALSE), "")</f>
        <v/>
      </c>
      <c r="L931" s="57" t="str">
        <f>IFERROR(VLOOKUP($J931,'Router Tracking'!$A$3:$H$1000, 2, FALSE), "")</f>
        <v/>
      </c>
      <c r="M931" s="57" t="str">
        <f>IFERROR(VLOOKUP($J931,'Router Tracking'!$A$3:$H$1000, 3, FALSE), "")</f>
        <v/>
      </c>
      <c r="N931" s="58" t="str">
        <f>IFERROR(VLOOKUP($J931,'Router Tracking'!$A$3:$H$1000, 6, FALSE), "")</f>
        <v/>
      </c>
      <c r="Q931" s="13"/>
    </row>
    <row r="932" spans="1:17">
      <c r="A932" s="38" t="str">
        <f t="shared" si="10"/>
        <v/>
      </c>
      <c r="C932" s="1" t="str">
        <f>IFERROR(VLOOKUP($B932,'Fridge Collection'!B930:L1927, 10, FALSE), "")</f>
        <v/>
      </c>
      <c r="D932" s="1" t="str">
        <f>IFERROR(VLOOKUP($B932,' Fridge Tracking'!$A$3:$J$999, 2, FALSE), "")</f>
        <v/>
      </c>
      <c r="E932" s="1" t="str">
        <f>IFERROR(VLOOKUP($B932,' Fridge Tracking'!$A$3:$J$999, 3, FALSE), "")</f>
        <v/>
      </c>
      <c r="F932" s="1" t="str">
        <f>IFERROR(VLOOKUP($B932,' Fridge Tracking'!$A$3:$J$999, 4, FALSE), "")</f>
        <v/>
      </c>
      <c r="G932" s="1" t="str">
        <f>IFERROR(VLOOKUP($B932,' Fridge Tracking'!$A$3:$J$999, 5, FALSE), "")</f>
        <v/>
      </c>
      <c r="H932" s="13" t="str">
        <f>IFERROR(VLOOKUP($B932,' Fridge Tracking'!$A$3:$J$999, 8, FALSE), "")</f>
        <v/>
      </c>
      <c r="I932" s="56" t="str">
        <f t="shared" si="11"/>
        <v/>
      </c>
      <c r="J932" s="59"/>
      <c r="K932" s="57" t="str">
        <f>IFERROR(VLOOKUP($J932,'Router Collection'!B930:M1927, 10, FALSE), "")</f>
        <v/>
      </c>
      <c r="L932" s="57" t="str">
        <f>IFERROR(VLOOKUP($J932,'Router Tracking'!$A$3:$H$1000, 2, FALSE), "")</f>
        <v/>
      </c>
      <c r="M932" s="57" t="str">
        <f>IFERROR(VLOOKUP($J932,'Router Tracking'!$A$3:$H$1000, 3, FALSE), "")</f>
        <v/>
      </c>
      <c r="N932" s="58" t="str">
        <f>IFERROR(VLOOKUP($J932,'Router Tracking'!$A$3:$H$1000, 6, FALSE), "")</f>
        <v/>
      </c>
      <c r="Q932" s="13"/>
    </row>
    <row r="933" spans="1:17">
      <c r="A933" s="38" t="str">
        <f t="shared" si="10"/>
        <v/>
      </c>
      <c r="C933" s="1" t="str">
        <f>IFERROR(VLOOKUP($B933,'Fridge Collection'!B931:L1928, 10, FALSE), "")</f>
        <v/>
      </c>
      <c r="D933" s="1" t="str">
        <f>IFERROR(VLOOKUP($B933,' Fridge Tracking'!$A$3:$J$999, 2, FALSE), "")</f>
        <v/>
      </c>
      <c r="E933" s="1" t="str">
        <f>IFERROR(VLOOKUP($B933,' Fridge Tracking'!$A$3:$J$999, 3, FALSE), "")</f>
        <v/>
      </c>
      <c r="F933" s="1" t="str">
        <f>IFERROR(VLOOKUP($B933,' Fridge Tracking'!$A$3:$J$999, 4, FALSE), "")</f>
        <v/>
      </c>
      <c r="G933" s="1" t="str">
        <f>IFERROR(VLOOKUP($B933,' Fridge Tracking'!$A$3:$J$999, 5, FALSE), "")</f>
        <v/>
      </c>
      <c r="H933" s="13" t="str">
        <f>IFERROR(VLOOKUP($B933,' Fridge Tracking'!$A$3:$J$999, 8, FALSE), "")</f>
        <v/>
      </c>
      <c r="I933" s="56" t="str">
        <f t="shared" si="11"/>
        <v/>
      </c>
      <c r="J933" s="59"/>
      <c r="K933" s="57" t="str">
        <f>IFERROR(VLOOKUP($J933,'Router Collection'!B931:M1928, 10, FALSE), "")</f>
        <v/>
      </c>
      <c r="L933" s="57" t="str">
        <f>IFERROR(VLOOKUP($J933,'Router Tracking'!$A$3:$H$1000, 2, FALSE), "")</f>
        <v/>
      </c>
      <c r="M933" s="57" t="str">
        <f>IFERROR(VLOOKUP($J933,'Router Tracking'!$A$3:$H$1000, 3, FALSE), "")</f>
        <v/>
      </c>
      <c r="N933" s="58" t="str">
        <f>IFERROR(VLOOKUP($J933,'Router Tracking'!$A$3:$H$1000, 6, FALSE), "")</f>
        <v/>
      </c>
      <c r="Q933" s="13"/>
    </row>
    <row r="934" spans="1:17">
      <c r="A934" s="38" t="str">
        <f t="shared" si="10"/>
        <v/>
      </c>
      <c r="C934" s="1" t="str">
        <f>IFERROR(VLOOKUP($B934,'Fridge Collection'!B932:L1929, 10, FALSE), "")</f>
        <v/>
      </c>
      <c r="D934" s="1" t="str">
        <f>IFERROR(VLOOKUP($B934,' Fridge Tracking'!$A$3:$J$999, 2, FALSE), "")</f>
        <v/>
      </c>
      <c r="E934" s="1" t="str">
        <f>IFERROR(VLOOKUP($B934,' Fridge Tracking'!$A$3:$J$999, 3, FALSE), "")</f>
        <v/>
      </c>
      <c r="F934" s="1" t="str">
        <f>IFERROR(VLOOKUP($B934,' Fridge Tracking'!$A$3:$J$999, 4, FALSE), "")</f>
        <v/>
      </c>
      <c r="G934" s="1" t="str">
        <f>IFERROR(VLOOKUP($B934,' Fridge Tracking'!$A$3:$J$999, 5, FALSE), "")</f>
        <v/>
      </c>
      <c r="H934" s="13" t="str">
        <f>IFERROR(VLOOKUP($B934,' Fridge Tracking'!$A$3:$J$999, 8, FALSE), "")</f>
        <v/>
      </c>
      <c r="I934" s="56" t="str">
        <f t="shared" si="11"/>
        <v/>
      </c>
      <c r="J934" s="59"/>
      <c r="K934" s="57" t="str">
        <f>IFERROR(VLOOKUP($J934,'Router Collection'!B932:M1929, 10, FALSE), "")</f>
        <v/>
      </c>
      <c r="L934" s="57" t="str">
        <f>IFERROR(VLOOKUP($J934,'Router Tracking'!$A$3:$H$1000, 2, FALSE), "")</f>
        <v/>
      </c>
      <c r="M934" s="57" t="str">
        <f>IFERROR(VLOOKUP($J934,'Router Tracking'!$A$3:$H$1000, 3, FALSE), "")</f>
        <v/>
      </c>
      <c r="N934" s="58" t="str">
        <f>IFERROR(VLOOKUP($J934,'Router Tracking'!$A$3:$H$1000, 6, FALSE), "")</f>
        <v/>
      </c>
      <c r="Q934" s="13"/>
    </row>
    <row r="935" spans="1:17">
      <c r="A935" s="38" t="str">
        <f t="shared" si="10"/>
        <v/>
      </c>
      <c r="C935" s="1" t="str">
        <f>IFERROR(VLOOKUP($B935,'Fridge Collection'!B933:L1930, 10, FALSE), "")</f>
        <v/>
      </c>
      <c r="D935" s="1" t="str">
        <f>IFERROR(VLOOKUP($B935,' Fridge Tracking'!$A$3:$J$999, 2, FALSE), "")</f>
        <v/>
      </c>
      <c r="E935" s="1" t="str">
        <f>IFERROR(VLOOKUP($B935,' Fridge Tracking'!$A$3:$J$999, 3, FALSE), "")</f>
        <v/>
      </c>
      <c r="F935" s="1" t="str">
        <f>IFERROR(VLOOKUP($B935,' Fridge Tracking'!$A$3:$J$999, 4, FALSE), "")</f>
        <v/>
      </c>
      <c r="G935" s="1" t="str">
        <f>IFERROR(VLOOKUP($B935,' Fridge Tracking'!$A$3:$J$999, 5, FALSE), "")</f>
        <v/>
      </c>
      <c r="H935" s="13" t="str">
        <f>IFERROR(VLOOKUP($B935,' Fridge Tracking'!$A$3:$J$999, 8, FALSE), "")</f>
        <v/>
      </c>
      <c r="I935" s="56" t="str">
        <f t="shared" si="11"/>
        <v/>
      </c>
      <c r="J935" s="59"/>
      <c r="K935" s="57" t="str">
        <f>IFERROR(VLOOKUP($J935,'Router Collection'!B933:M1930, 10, FALSE), "")</f>
        <v/>
      </c>
      <c r="L935" s="57" t="str">
        <f>IFERROR(VLOOKUP($J935,'Router Tracking'!$A$3:$H$1000, 2, FALSE), "")</f>
        <v/>
      </c>
      <c r="M935" s="57" t="str">
        <f>IFERROR(VLOOKUP($J935,'Router Tracking'!$A$3:$H$1000, 3, FALSE), "")</f>
        <v/>
      </c>
      <c r="N935" s="58" t="str">
        <f>IFERROR(VLOOKUP($J935,'Router Tracking'!$A$3:$H$1000, 6, FALSE), "")</f>
        <v/>
      </c>
      <c r="Q935" s="13"/>
    </row>
    <row r="936" spans="1:17">
      <c r="A936" s="38" t="str">
        <f t="shared" si="10"/>
        <v/>
      </c>
      <c r="C936" s="1" t="str">
        <f>IFERROR(VLOOKUP($B936,'Fridge Collection'!B934:L1931, 10, FALSE), "")</f>
        <v/>
      </c>
      <c r="D936" s="1" t="str">
        <f>IFERROR(VLOOKUP($B936,' Fridge Tracking'!$A$3:$J$999, 2, FALSE), "")</f>
        <v/>
      </c>
      <c r="E936" s="1" t="str">
        <f>IFERROR(VLOOKUP($B936,' Fridge Tracking'!$A$3:$J$999, 3, FALSE), "")</f>
        <v/>
      </c>
      <c r="F936" s="1" t="str">
        <f>IFERROR(VLOOKUP($B936,' Fridge Tracking'!$A$3:$J$999, 4, FALSE), "")</f>
        <v/>
      </c>
      <c r="G936" s="1" t="str">
        <f>IFERROR(VLOOKUP($B936,' Fridge Tracking'!$A$3:$J$999, 5, FALSE), "")</f>
        <v/>
      </c>
      <c r="H936" s="13" t="str">
        <f>IFERROR(VLOOKUP($B936,' Fridge Tracking'!$A$3:$J$999, 8, FALSE), "")</f>
        <v/>
      </c>
      <c r="I936" s="56" t="str">
        <f t="shared" si="11"/>
        <v/>
      </c>
      <c r="J936" s="59"/>
      <c r="K936" s="57" t="str">
        <f>IFERROR(VLOOKUP($J936,'Router Collection'!B934:M1931, 10, FALSE), "")</f>
        <v/>
      </c>
      <c r="L936" s="57" t="str">
        <f>IFERROR(VLOOKUP($J936,'Router Tracking'!$A$3:$H$1000, 2, FALSE), "")</f>
        <v/>
      </c>
      <c r="M936" s="57" t="str">
        <f>IFERROR(VLOOKUP($J936,'Router Tracking'!$A$3:$H$1000, 3, FALSE), "")</f>
        <v/>
      </c>
      <c r="N936" s="58" t="str">
        <f>IFERROR(VLOOKUP($J936,'Router Tracking'!$A$3:$H$1000, 6, FALSE), "")</f>
        <v/>
      </c>
      <c r="Q936" s="13"/>
    </row>
    <row r="937" spans="1:17">
      <c r="A937" s="38" t="str">
        <f t="shared" si="10"/>
        <v/>
      </c>
      <c r="C937" s="1" t="str">
        <f>IFERROR(VLOOKUP($B937,'Fridge Collection'!B935:L1932, 10, FALSE), "")</f>
        <v/>
      </c>
      <c r="D937" s="1" t="str">
        <f>IFERROR(VLOOKUP($B937,' Fridge Tracking'!$A$3:$J$999, 2, FALSE), "")</f>
        <v/>
      </c>
      <c r="E937" s="1" t="str">
        <f>IFERROR(VLOOKUP($B937,' Fridge Tracking'!$A$3:$J$999, 3, FALSE), "")</f>
        <v/>
      </c>
      <c r="F937" s="1" t="str">
        <f>IFERROR(VLOOKUP($B937,' Fridge Tracking'!$A$3:$J$999, 4, FALSE), "")</f>
        <v/>
      </c>
      <c r="G937" s="1" t="str">
        <f>IFERROR(VLOOKUP($B937,' Fridge Tracking'!$A$3:$J$999, 5, FALSE), "")</f>
        <v/>
      </c>
      <c r="H937" s="13" t="str">
        <f>IFERROR(VLOOKUP($B937,' Fridge Tracking'!$A$3:$J$999, 8, FALSE), "")</f>
        <v/>
      </c>
      <c r="I937" s="56" t="str">
        <f t="shared" si="11"/>
        <v/>
      </c>
      <c r="J937" s="59"/>
      <c r="K937" s="57" t="str">
        <f>IFERROR(VLOOKUP($J937,'Router Collection'!B935:M1932, 10, FALSE), "")</f>
        <v/>
      </c>
      <c r="L937" s="57" t="str">
        <f>IFERROR(VLOOKUP($J937,'Router Tracking'!$A$3:$H$1000, 2, FALSE), "")</f>
        <v/>
      </c>
      <c r="M937" s="57" t="str">
        <f>IFERROR(VLOOKUP($J937,'Router Tracking'!$A$3:$H$1000, 3, FALSE), "")</f>
        <v/>
      </c>
      <c r="N937" s="58" t="str">
        <f>IFERROR(VLOOKUP($J937,'Router Tracking'!$A$3:$H$1000, 6, FALSE), "")</f>
        <v/>
      </c>
      <c r="Q937" s="13"/>
    </row>
    <row r="938" spans="1:17">
      <c r="A938" s="38" t="str">
        <f t="shared" si="10"/>
        <v/>
      </c>
      <c r="C938" s="1" t="str">
        <f>IFERROR(VLOOKUP($B938,'Fridge Collection'!B936:L1933, 10, FALSE), "")</f>
        <v/>
      </c>
      <c r="D938" s="1" t="str">
        <f>IFERROR(VLOOKUP($B938,' Fridge Tracking'!$A$3:$J$999, 2, FALSE), "")</f>
        <v/>
      </c>
      <c r="E938" s="1" t="str">
        <f>IFERROR(VLOOKUP($B938,' Fridge Tracking'!$A$3:$J$999, 3, FALSE), "")</f>
        <v/>
      </c>
      <c r="F938" s="1" t="str">
        <f>IFERROR(VLOOKUP($B938,' Fridge Tracking'!$A$3:$J$999, 4, FALSE), "")</f>
        <v/>
      </c>
      <c r="G938" s="1" t="str">
        <f>IFERROR(VLOOKUP($B938,' Fridge Tracking'!$A$3:$J$999, 5, FALSE), "")</f>
        <v/>
      </c>
      <c r="H938" s="13" t="str">
        <f>IFERROR(VLOOKUP($B938,' Fridge Tracking'!$A$3:$J$999, 8, FALSE), "")</f>
        <v/>
      </c>
      <c r="I938" s="56" t="str">
        <f t="shared" si="11"/>
        <v/>
      </c>
      <c r="J938" s="59"/>
      <c r="K938" s="57" t="str">
        <f>IFERROR(VLOOKUP($J938,'Router Collection'!B936:M1933, 10, FALSE), "")</f>
        <v/>
      </c>
      <c r="L938" s="57" t="str">
        <f>IFERROR(VLOOKUP($J938,'Router Tracking'!$A$3:$H$1000, 2, FALSE), "")</f>
        <v/>
      </c>
      <c r="M938" s="57" t="str">
        <f>IFERROR(VLOOKUP($J938,'Router Tracking'!$A$3:$H$1000, 3, FALSE), "")</f>
        <v/>
      </c>
      <c r="N938" s="58" t="str">
        <f>IFERROR(VLOOKUP($J938,'Router Tracking'!$A$3:$H$1000, 6, FALSE), "")</f>
        <v/>
      </c>
      <c r="Q938" s="13"/>
    </row>
    <row r="939" spans="1:17">
      <c r="A939" s="38" t="str">
        <f t="shared" si="10"/>
        <v/>
      </c>
      <c r="C939" s="1" t="str">
        <f>IFERROR(VLOOKUP($B939,'Fridge Collection'!B937:L1934, 10, FALSE), "")</f>
        <v/>
      </c>
      <c r="D939" s="1" t="str">
        <f>IFERROR(VLOOKUP($B939,' Fridge Tracking'!$A$3:$J$999, 2, FALSE), "")</f>
        <v/>
      </c>
      <c r="E939" s="1" t="str">
        <f>IFERROR(VLOOKUP($B939,' Fridge Tracking'!$A$3:$J$999, 3, FALSE), "")</f>
        <v/>
      </c>
      <c r="F939" s="1" t="str">
        <f>IFERROR(VLOOKUP($B939,' Fridge Tracking'!$A$3:$J$999, 4, FALSE), "")</f>
        <v/>
      </c>
      <c r="G939" s="1" t="str">
        <f>IFERROR(VLOOKUP($B939,' Fridge Tracking'!$A$3:$J$999, 5, FALSE), "")</f>
        <v/>
      </c>
      <c r="H939" s="13" t="str">
        <f>IFERROR(VLOOKUP($B939,' Fridge Tracking'!$A$3:$J$999, 8, FALSE), "")</f>
        <v/>
      </c>
      <c r="I939" s="56" t="str">
        <f t="shared" si="11"/>
        <v/>
      </c>
      <c r="J939" s="59"/>
      <c r="K939" s="57" t="str">
        <f>IFERROR(VLOOKUP($J939,'Router Collection'!B937:M1934, 10, FALSE), "")</f>
        <v/>
      </c>
      <c r="L939" s="57" t="str">
        <f>IFERROR(VLOOKUP($J939,'Router Tracking'!$A$3:$H$1000, 2, FALSE), "")</f>
        <v/>
      </c>
      <c r="M939" s="57" t="str">
        <f>IFERROR(VLOOKUP($J939,'Router Tracking'!$A$3:$H$1000, 3, FALSE), "")</f>
        <v/>
      </c>
      <c r="N939" s="58" t="str">
        <f>IFERROR(VLOOKUP($J939,'Router Tracking'!$A$3:$H$1000, 6, FALSE), "")</f>
        <v/>
      </c>
      <c r="Q939" s="13"/>
    </row>
    <row r="940" spans="1:17">
      <c r="A940" s="38" t="str">
        <f t="shared" si="10"/>
        <v/>
      </c>
      <c r="C940" s="1" t="str">
        <f>IFERROR(VLOOKUP($B940,'Fridge Collection'!B938:L1935, 10, FALSE), "")</f>
        <v/>
      </c>
      <c r="D940" s="1" t="str">
        <f>IFERROR(VLOOKUP($B940,' Fridge Tracking'!$A$3:$J$999, 2, FALSE), "")</f>
        <v/>
      </c>
      <c r="E940" s="1" t="str">
        <f>IFERROR(VLOOKUP($B940,' Fridge Tracking'!$A$3:$J$999, 3, FALSE), "")</f>
        <v/>
      </c>
      <c r="F940" s="1" t="str">
        <f>IFERROR(VLOOKUP($B940,' Fridge Tracking'!$A$3:$J$999, 4, FALSE), "")</f>
        <v/>
      </c>
      <c r="G940" s="1" t="str">
        <f>IFERROR(VLOOKUP($B940,' Fridge Tracking'!$A$3:$J$999, 5, FALSE), "")</f>
        <v/>
      </c>
      <c r="H940" s="13" t="str">
        <f>IFERROR(VLOOKUP($B940,' Fridge Tracking'!$A$3:$J$999, 8, FALSE), "")</f>
        <v/>
      </c>
      <c r="I940" s="56" t="str">
        <f t="shared" si="11"/>
        <v/>
      </c>
      <c r="J940" s="59"/>
      <c r="K940" s="57" t="str">
        <f>IFERROR(VLOOKUP($J940,'Router Collection'!B938:M1935, 10, FALSE), "")</f>
        <v/>
      </c>
      <c r="L940" s="57" t="str">
        <f>IFERROR(VLOOKUP($J940,'Router Tracking'!$A$3:$H$1000, 2, FALSE), "")</f>
        <v/>
      </c>
      <c r="M940" s="57" t="str">
        <f>IFERROR(VLOOKUP($J940,'Router Tracking'!$A$3:$H$1000, 3, FALSE), "")</f>
        <v/>
      </c>
      <c r="N940" s="58" t="str">
        <f>IFERROR(VLOOKUP($J940,'Router Tracking'!$A$3:$H$1000, 6, FALSE), "")</f>
        <v/>
      </c>
      <c r="Q940" s="13"/>
    </row>
    <row r="941" spans="1:17">
      <c r="A941" s="38" t="str">
        <f t="shared" si="10"/>
        <v/>
      </c>
      <c r="C941" s="1" t="str">
        <f>IFERROR(VLOOKUP($B941,'Fridge Collection'!B939:L1936, 10, FALSE), "")</f>
        <v/>
      </c>
      <c r="D941" s="1" t="str">
        <f>IFERROR(VLOOKUP($B941,' Fridge Tracking'!$A$3:$J$999, 2, FALSE), "")</f>
        <v/>
      </c>
      <c r="E941" s="1" t="str">
        <f>IFERROR(VLOOKUP($B941,' Fridge Tracking'!$A$3:$J$999, 3, FALSE), "")</f>
        <v/>
      </c>
      <c r="F941" s="1" t="str">
        <f>IFERROR(VLOOKUP($B941,' Fridge Tracking'!$A$3:$J$999, 4, FALSE), "")</f>
        <v/>
      </c>
      <c r="G941" s="1" t="str">
        <f>IFERROR(VLOOKUP($B941,' Fridge Tracking'!$A$3:$J$999, 5, FALSE), "")</f>
        <v/>
      </c>
      <c r="H941" s="13" t="str">
        <f>IFERROR(VLOOKUP($B941,' Fridge Tracking'!$A$3:$J$999, 8, FALSE), "")</f>
        <v/>
      </c>
      <c r="I941" s="56" t="str">
        <f t="shared" si="11"/>
        <v/>
      </c>
      <c r="J941" s="59"/>
      <c r="K941" s="57" t="str">
        <f>IFERROR(VLOOKUP($J941,'Router Collection'!B939:M1936, 10, FALSE), "")</f>
        <v/>
      </c>
      <c r="L941" s="57" t="str">
        <f>IFERROR(VLOOKUP($J941,'Router Tracking'!$A$3:$H$1000, 2, FALSE), "")</f>
        <v/>
      </c>
      <c r="M941" s="57" t="str">
        <f>IFERROR(VLOOKUP($J941,'Router Tracking'!$A$3:$H$1000, 3, FALSE), "")</f>
        <v/>
      </c>
      <c r="N941" s="58" t="str">
        <f>IFERROR(VLOOKUP($J941,'Router Tracking'!$A$3:$H$1000, 6, FALSE), "")</f>
        <v/>
      </c>
      <c r="Q941" s="13"/>
    </row>
    <row r="942" spans="1:17">
      <c r="A942" s="38" t="str">
        <f t="shared" si="10"/>
        <v/>
      </c>
      <c r="C942" s="1" t="str">
        <f>IFERROR(VLOOKUP($B942,'Fridge Collection'!B940:L1937, 10, FALSE), "")</f>
        <v/>
      </c>
      <c r="D942" s="1" t="str">
        <f>IFERROR(VLOOKUP($B942,' Fridge Tracking'!$A$3:$J$999, 2, FALSE), "")</f>
        <v/>
      </c>
      <c r="E942" s="1" t="str">
        <f>IFERROR(VLOOKUP($B942,' Fridge Tracking'!$A$3:$J$999, 3, FALSE), "")</f>
        <v/>
      </c>
      <c r="F942" s="1" t="str">
        <f>IFERROR(VLOOKUP($B942,' Fridge Tracking'!$A$3:$J$999, 4, FALSE), "")</f>
        <v/>
      </c>
      <c r="G942" s="1" t="str">
        <f>IFERROR(VLOOKUP($B942,' Fridge Tracking'!$A$3:$J$999, 5, FALSE), "")</f>
        <v/>
      </c>
      <c r="H942" s="13" t="str">
        <f>IFERROR(VLOOKUP($B942,' Fridge Tracking'!$A$3:$J$999, 8, FALSE), "")</f>
        <v/>
      </c>
      <c r="I942" s="56" t="str">
        <f t="shared" si="11"/>
        <v/>
      </c>
      <c r="J942" s="59"/>
      <c r="K942" s="57" t="str">
        <f>IFERROR(VLOOKUP($J942,'Router Collection'!B940:M1937, 10, FALSE), "")</f>
        <v/>
      </c>
      <c r="L942" s="57" t="str">
        <f>IFERROR(VLOOKUP($J942,'Router Tracking'!$A$3:$H$1000, 2, FALSE), "")</f>
        <v/>
      </c>
      <c r="M942" s="57" t="str">
        <f>IFERROR(VLOOKUP($J942,'Router Tracking'!$A$3:$H$1000, 3, FALSE), "")</f>
        <v/>
      </c>
      <c r="N942" s="58" t="str">
        <f>IFERROR(VLOOKUP($J942,'Router Tracking'!$A$3:$H$1000, 6, FALSE), "")</f>
        <v/>
      </c>
      <c r="Q942" s="13"/>
    </row>
    <row r="943" spans="1:17">
      <c r="A943" s="38" t="str">
        <f t="shared" si="10"/>
        <v/>
      </c>
      <c r="C943" s="1" t="str">
        <f>IFERROR(VLOOKUP($B943,'Fridge Collection'!B941:L1938, 10, FALSE), "")</f>
        <v/>
      </c>
      <c r="D943" s="1" t="str">
        <f>IFERROR(VLOOKUP($B943,' Fridge Tracking'!$A$3:$J$999, 2, FALSE), "")</f>
        <v/>
      </c>
      <c r="E943" s="1" t="str">
        <f>IFERROR(VLOOKUP($B943,' Fridge Tracking'!$A$3:$J$999, 3, FALSE), "")</f>
        <v/>
      </c>
      <c r="F943" s="1" t="str">
        <f>IFERROR(VLOOKUP($B943,' Fridge Tracking'!$A$3:$J$999, 4, FALSE), "")</f>
        <v/>
      </c>
      <c r="G943" s="1" t="str">
        <f>IFERROR(VLOOKUP($B943,' Fridge Tracking'!$A$3:$J$999, 5, FALSE), "")</f>
        <v/>
      </c>
      <c r="H943" s="13" t="str">
        <f>IFERROR(VLOOKUP($B943,' Fridge Tracking'!$A$3:$J$999, 8, FALSE), "")</f>
        <v/>
      </c>
      <c r="I943" s="56" t="str">
        <f t="shared" si="11"/>
        <v/>
      </c>
      <c r="J943" s="59"/>
      <c r="K943" s="57" t="str">
        <f>IFERROR(VLOOKUP($J943,'Router Collection'!B941:M1938, 10, FALSE), "")</f>
        <v/>
      </c>
      <c r="L943" s="57" t="str">
        <f>IFERROR(VLOOKUP($J943,'Router Tracking'!$A$3:$H$1000, 2, FALSE), "")</f>
        <v/>
      </c>
      <c r="M943" s="57" t="str">
        <f>IFERROR(VLOOKUP($J943,'Router Tracking'!$A$3:$H$1000, 3, FALSE), "")</f>
        <v/>
      </c>
      <c r="N943" s="58" t="str">
        <f>IFERROR(VLOOKUP($J943,'Router Tracking'!$A$3:$H$1000, 6, FALSE), "")</f>
        <v/>
      </c>
      <c r="Q943" s="13"/>
    </row>
    <row r="944" spans="1:17">
      <c r="A944" s="38" t="str">
        <f t="shared" si="10"/>
        <v/>
      </c>
      <c r="C944" s="1" t="str">
        <f>IFERROR(VLOOKUP($B944,'Fridge Collection'!B942:L1939, 10, FALSE), "")</f>
        <v/>
      </c>
      <c r="D944" s="1" t="str">
        <f>IFERROR(VLOOKUP($B944,' Fridge Tracking'!$A$3:$J$999, 2, FALSE), "")</f>
        <v/>
      </c>
      <c r="E944" s="1" t="str">
        <f>IFERROR(VLOOKUP($B944,' Fridge Tracking'!$A$3:$J$999, 3, FALSE), "")</f>
        <v/>
      </c>
      <c r="F944" s="1" t="str">
        <f>IFERROR(VLOOKUP($B944,' Fridge Tracking'!$A$3:$J$999, 4, FALSE), "")</f>
        <v/>
      </c>
      <c r="G944" s="1" t="str">
        <f>IFERROR(VLOOKUP($B944,' Fridge Tracking'!$A$3:$J$999, 5, FALSE), "")</f>
        <v/>
      </c>
      <c r="H944" s="13" t="str">
        <f>IFERROR(VLOOKUP($B944,' Fridge Tracking'!$A$3:$J$999, 8, FALSE), "")</f>
        <v/>
      </c>
      <c r="I944" s="56" t="str">
        <f t="shared" si="11"/>
        <v/>
      </c>
      <c r="J944" s="59"/>
      <c r="K944" s="57" t="str">
        <f>IFERROR(VLOOKUP($J944,'Router Collection'!B942:M1939, 10, FALSE), "")</f>
        <v/>
      </c>
      <c r="L944" s="57" t="str">
        <f>IFERROR(VLOOKUP($J944,'Router Tracking'!$A$3:$H$1000, 2, FALSE), "")</f>
        <v/>
      </c>
      <c r="M944" s="57" t="str">
        <f>IFERROR(VLOOKUP($J944,'Router Tracking'!$A$3:$H$1000, 3, FALSE), "")</f>
        <v/>
      </c>
      <c r="N944" s="58" t="str">
        <f>IFERROR(VLOOKUP($J944,'Router Tracking'!$A$3:$H$1000, 6, FALSE), "")</f>
        <v/>
      </c>
      <c r="Q944" s="13"/>
    </row>
    <row r="945" spans="1:17">
      <c r="A945" s="38" t="str">
        <f t="shared" si="10"/>
        <v/>
      </c>
      <c r="C945" s="1" t="str">
        <f>IFERROR(VLOOKUP($B945,'Fridge Collection'!B943:L1940, 10, FALSE), "")</f>
        <v/>
      </c>
      <c r="D945" s="1" t="str">
        <f>IFERROR(VLOOKUP($B945,' Fridge Tracking'!$A$3:$J$999, 2, FALSE), "")</f>
        <v/>
      </c>
      <c r="E945" s="1" t="str">
        <f>IFERROR(VLOOKUP($B945,' Fridge Tracking'!$A$3:$J$999, 3, FALSE), "")</f>
        <v/>
      </c>
      <c r="F945" s="1" t="str">
        <f>IFERROR(VLOOKUP($B945,' Fridge Tracking'!$A$3:$J$999, 4, FALSE), "")</f>
        <v/>
      </c>
      <c r="G945" s="1" t="str">
        <f>IFERROR(VLOOKUP($B945,' Fridge Tracking'!$A$3:$J$999, 5, FALSE), "")</f>
        <v/>
      </c>
      <c r="H945" s="13" t="str">
        <f>IFERROR(VLOOKUP($B945,' Fridge Tracking'!$A$3:$J$999, 8, FALSE), "")</f>
        <v/>
      </c>
      <c r="I945" s="56" t="str">
        <f t="shared" si="11"/>
        <v/>
      </c>
      <c r="J945" s="59"/>
      <c r="K945" s="57" t="str">
        <f>IFERROR(VLOOKUP($J945,'Router Collection'!B943:M1940, 10, FALSE), "")</f>
        <v/>
      </c>
      <c r="L945" s="57" t="str">
        <f>IFERROR(VLOOKUP($J945,'Router Tracking'!$A$3:$H$1000, 2, FALSE), "")</f>
        <v/>
      </c>
      <c r="M945" s="57" t="str">
        <f>IFERROR(VLOOKUP($J945,'Router Tracking'!$A$3:$H$1000, 3, FALSE), "")</f>
        <v/>
      </c>
      <c r="N945" s="58" t="str">
        <f>IFERROR(VLOOKUP($J945,'Router Tracking'!$A$3:$H$1000, 6, FALSE), "")</f>
        <v/>
      </c>
      <c r="Q945" s="13"/>
    </row>
    <row r="946" spans="1:17">
      <c r="A946" s="38" t="str">
        <f t="shared" si="10"/>
        <v/>
      </c>
      <c r="C946" s="1" t="str">
        <f>IFERROR(VLOOKUP($B946,'Fridge Collection'!B944:L1941, 10, FALSE), "")</f>
        <v/>
      </c>
      <c r="D946" s="1" t="str">
        <f>IFERROR(VLOOKUP($B946,' Fridge Tracking'!$A$3:$J$999, 2, FALSE), "")</f>
        <v/>
      </c>
      <c r="E946" s="1" t="str">
        <f>IFERROR(VLOOKUP($B946,' Fridge Tracking'!$A$3:$J$999, 3, FALSE), "")</f>
        <v/>
      </c>
      <c r="F946" s="1" t="str">
        <f>IFERROR(VLOOKUP($B946,' Fridge Tracking'!$A$3:$J$999, 4, FALSE), "")</f>
        <v/>
      </c>
      <c r="G946" s="1" t="str">
        <f>IFERROR(VLOOKUP($B946,' Fridge Tracking'!$A$3:$J$999, 5, FALSE), "")</f>
        <v/>
      </c>
      <c r="H946" s="13" t="str">
        <f>IFERROR(VLOOKUP($B946,' Fridge Tracking'!$A$3:$J$999, 8, FALSE), "")</f>
        <v/>
      </c>
      <c r="I946" s="56" t="str">
        <f t="shared" si="11"/>
        <v/>
      </c>
      <c r="J946" s="59"/>
      <c r="K946" s="57" t="str">
        <f>IFERROR(VLOOKUP($J946,'Router Collection'!B944:M1941, 10, FALSE), "")</f>
        <v/>
      </c>
      <c r="L946" s="57" t="str">
        <f>IFERROR(VLOOKUP($J946,'Router Tracking'!$A$3:$H$1000, 2, FALSE), "")</f>
        <v/>
      </c>
      <c r="M946" s="57" t="str">
        <f>IFERROR(VLOOKUP($J946,'Router Tracking'!$A$3:$H$1000, 3, FALSE), "")</f>
        <v/>
      </c>
      <c r="N946" s="58" t="str">
        <f>IFERROR(VLOOKUP($J946,'Router Tracking'!$A$3:$H$1000, 6, FALSE), "")</f>
        <v/>
      </c>
      <c r="Q946" s="13"/>
    </row>
    <row r="947" spans="1:17">
      <c r="A947" s="38" t="str">
        <f t="shared" si="10"/>
        <v/>
      </c>
      <c r="C947" s="1" t="str">
        <f>IFERROR(VLOOKUP($B947,'Fridge Collection'!B945:L1942, 10, FALSE), "")</f>
        <v/>
      </c>
      <c r="D947" s="1" t="str">
        <f>IFERROR(VLOOKUP($B947,' Fridge Tracking'!$A$3:$J$999, 2, FALSE), "")</f>
        <v/>
      </c>
      <c r="E947" s="1" t="str">
        <f>IFERROR(VLOOKUP($B947,' Fridge Tracking'!$A$3:$J$999, 3, FALSE), "")</f>
        <v/>
      </c>
      <c r="F947" s="1" t="str">
        <f>IFERROR(VLOOKUP($B947,' Fridge Tracking'!$A$3:$J$999, 4, FALSE), "")</f>
        <v/>
      </c>
      <c r="G947" s="1" t="str">
        <f>IFERROR(VLOOKUP($B947,' Fridge Tracking'!$A$3:$J$999, 5, FALSE), "")</f>
        <v/>
      </c>
      <c r="H947" s="13" t="str">
        <f>IFERROR(VLOOKUP($B947,' Fridge Tracking'!$A$3:$J$999, 8, FALSE), "")</f>
        <v/>
      </c>
      <c r="I947" s="56" t="str">
        <f t="shared" si="11"/>
        <v/>
      </c>
      <c r="J947" s="59"/>
      <c r="K947" s="57" t="str">
        <f>IFERROR(VLOOKUP($J947,'Router Collection'!B945:M1942, 10, FALSE), "")</f>
        <v/>
      </c>
      <c r="L947" s="57" t="str">
        <f>IFERROR(VLOOKUP($J947,'Router Tracking'!$A$3:$H$1000, 2, FALSE), "")</f>
        <v/>
      </c>
      <c r="M947" s="57" t="str">
        <f>IFERROR(VLOOKUP($J947,'Router Tracking'!$A$3:$H$1000, 3, FALSE), "")</f>
        <v/>
      </c>
      <c r="N947" s="58" t="str">
        <f>IFERROR(VLOOKUP($J947,'Router Tracking'!$A$3:$H$1000, 6, FALSE), "")</f>
        <v/>
      </c>
      <c r="Q947" s="13"/>
    </row>
    <row r="948" spans="1:17">
      <c r="A948" s="38" t="str">
        <f t="shared" si="10"/>
        <v/>
      </c>
      <c r="C948" s="1" t="str">
        <f>IFERROR(VLOOKUP($B948,'Fridge Collection'!B946:L1943, 10, FALSE), "")</f>
        <v/>
      </c>
      <c r="D948" s="1" t="str">
        <f>IFERROR(VLOOKUP($B948,' Fridge Tracking'!$A$3:$J$999, 2, FALSE), "")</f>
        <v/>
      </c>
      <c r="E948" s="1" t="str">
        <f>IFERROR(VLOOKUP($B948,' Fridge Tracking'!$A$3:$J$999, 3, FALSE), "")</f>
        <v/>
      </c>
      <c r="F948" s="1" t="str">
        <f>IFERROR(VLOOKUP($B948,' Fridge Tracking'!$A$3:$J$999, 4, FALSE), "")</f>
        <v/>
      </c>
      <c r="G948" s="1" t="str">
        <f>IFERROR(VLOOKUP($B948,' Fridge Tracking'!$A$3:$J$999, 5, FALSE), "")</f>
        <v/>
      </c>
      <c r="H948" s="13" t="str">
        <f>IFERROR(VLOOKUP($B948,' Fridge Tracking'!$A$3:$J$999, 8, FALSE), "")</f>
        <v/>
      </c>
      <c r="I948" s="56" t="str">
        <f t="shared" si="11"/>
        <v/>
      </c>
      <c r="J948" s="59"/>
      <c r="K948" s="57" t="str">
        <f>IFERROR(VLOOKUP($J948,'Router Collection'!B946:M1943, 10, FALSE), "")</f>
        <v/>
      </c>
      <c r="L948" s="57" t="str">
        <f>IFERROR(VLOOKUP($J948,'Router Tracking'!$A$3:$H$1000, 2, FALSE), "")</f>
        <v/>
      </c>
      <c r="M948" s="57" t="str">
        <f>IFERROR(VLOOKUP($J948,'Router Tracking'!$A$3:$H$1000, 3, FALSE), "")</f>
        <v/>
      </c>
      <c r="N948" s="58" t="str">
        <f>IFERROR(VLOOKUP($J948,'Router Tracking'!$A$3:$H$1000, 6, FALSE), "")</f>
        <v/>
      </c>
      <c r="Q948" s="13"/>
    </row>
    <row r="949" spans="1:17">
      <c r="A949" s="38" t="str">
        <f t="shared" si="10"/>
        <v/>
      </c>
      <c r="C949" s="1" t="str">
        <f>IFERROR(VLOOKUP($B949,'Fridge Collection'!B947:L1944, 10, FALSE), "")</f>
        <v/>
      </c>
      <c r="D949" s="1" t="str">
        <f>IFERROR(VLOOKUP($B949,' Fridge Tracking'!$A$3:$J$999, 2, FALSE), "")</f>
        <v/>
      </c>
      <c r="E949" s="1" t="str">
        <f>IFERROR(VLOOKUP($B949,' Fridge Tracking'!$A$3:$J$999, 3, FALSE), "")</f>
        <v/>
      </c>
      <c r="F949" s="1" t="str">
        <f>IFERROR(VLOOKUP($B949,' Fridge Tracking'!$A$3:$J$999, 4, FALSE), "")</f>
        <v/>
      </c>
      <c r="G949" s="1" t="str">
        <f>IFERROR(VLOOKUP($B949,' Fridge Tracking'!$A$3:$J$999, 5, FALSE), "")</f>
        <v/>
      </c>
      <c r="H949" s="13" t="str">
        <f>IFERROR(VLOOKUP($B949,' Fridge Tracking'!$A$3:$J$999, 8, FALSE), "")</f>
        <v/>
      </c>
      <c r="I949" s="56" t="str">
        <f t="shared" si="11"/>
        <v/>
      </c>
      <c r="J949" s="59"/>
      <c r="K949" s="57" t="str">
        <f>IFERROR(VLOOKUP($J949,'Router Collection'!B947:M1944, 10, FALSE), "")</f>
        <v/>
      </c>
      <c r="L949" s="57" t="str">
        <f>IFERROR(VLOOKUP($J949,'Router Tracking'!$A$3:$H$1000, 2, FALSE), "")</f>
        <v/>
      </c>
      <c r="M949" s="57" t="str">
        <f>IFERROR(VLOOKUP($J949,'Router Tracking'!$A$3:$H$1000, 3, FALSE), "")</f>
        <v/>
      </c>
      <c r="N949" s="58" t="str">
        <f>IFERROR(VLOOKUP($J949,'Router Tracking'!$A$3:$H$1000, 6, FALSE), "")</f>
        <v/>
      </c>
      <c r="Q949" s="13"/>
    </row>
    <row r="950" spans="1:17">
      <c r="A950" s="38" t="str">
        <f t="shared" si="10"/>
        <v/>
      </c>
      <c r="C950" s="1" t="str">
        <f>IFERROR(VLOOKUP($B950,'Fridge Collection'!B948:L1945, 10, FALSE), "")</f>
        <v/>
      </c>
      <c r="D950" s="1" t="str">
        <f>IFERROR(VLOOKUP($B950,' Fridge Tracking'!$A$3:$J$999, 2, FALSE), "")</f>
        <v/>
      </c>
      <c r="E950" s="1" t="str">
        <f>IFERROR(VLOOKUP($B950,' Fridge Tracking'!$A$3:$J$999, 3, FALSE), "")</f>
        <v/>
      </c>
      <c r="F950" s="1" t="str">
        <f>IFERROR(VLOOKUP($B950,' Fridge Tracking'!$A$3:$J$999, 4, FALSE), "")</f>
        <v/>
      </c>
      <c r="G950" s="1" t="str">
        <f>IFERROR(VLOOKUP($B950,' Fridge Tracking'!$A$3:$J$999, 5, FALSE), "")</f>
        <v/>
      </c>
      <c r="H950" s="13" t="str">
        <f>IFERROR(VLOOKUP($B950,' Fridge Tracking'!$A$3:$J$999, 8, FALSE), "")</f>
        <v/>
      </c>
      <c r="I950" s="56" t="str">
        <f t="shared" si="11"/>
        <v/>
      </c>
      <c r="J950" s="59"/>
      <c r="K950" s="57" t="str">
        <f>IFERROR(VLOOKUP($J950,'Router Collection'!B948:M1945, 10, FALSE), "")</f>
        <v/>
      </c>
      <c r="L950" s="57" t="str">
        <f>IFERROR(VLOOKUP($J950,'Router Tracking'!$A$3:$H$1000, 2, FALSE), "")</f>
        <v/>
      </c>
      <c r="M950" s="57" t="str">
        <f>IFERROR(VLOOKUP($J950,'Router Tracking'!$A$3:$H$1000, 3, FALSE), "")</f>
        <v/>
      </c>
      <c r="N950" s="58" t="str">
        <f>IFERROR(VLOOKUP($J950,'Router Tracking'!$A$3:$H$1000, 6, FALSE), "")</f>
        <v/>
      </c>
      <c r="Q950" s="13"/>
    </row>
    <row r="951" spans="1:17">
      <c r="A951" s="38" t="str">
        <f t="shared" si="10"/>
        <v/>
      </c>
      <c r="C951" s="1" t="str">
        <f>IFERROR(VLOOKUP($B951,'Fridge Collection'!B949:L1946, 10, FALSE), "")</f>
        <v/>
      </c>
      <c r="D951" s="1" t="str">
        <f>IFERROR(VLOOKUP($B951,' Fridge Tracking'!$A$3:$J$999, 2, FALSE), "")</f>
        <v/>
      </c>
      <c r="E951" s="1" t="str">
        <f>IFERROR(VLOOKUP($B951,' Fridge Tracking'!$A$3:$J$999, 3, FALSE), "")</f>
        <v/>
      </c>
      <c r="F951" s="1" t="str">
        <f>IFERROR(VLOOKUP($B951,' Fridge Tracking'!$A$3:$J$999, 4, FALSE), "")</f>
        <v/>
      </c>
      <c r="G951" s="1" t="str">
        <f>IFERROR(VLOOKUP($B951,' Fridge Tracking'!$A$3:$J$999, 5, FALSE), "")</f>
        <v/>
      </c>
      <c r="H951" s="13" t="str">
        <f>IFERROR(VLOOKUP($B951,' Fridge Tracking'!$A$3:$J$999, 8, FALSE), "")</f>
        <v/>
      </c>
      <c r="I951" s="56" t="str">
        <f t="shared" si="11"/>
        <v/>
      </c>
      <c r="J951" s="59"/>
      <c r="K951" s="57" t="str">
        <f>IFERROR(VLOOKUP($J951,'Router Collection'!B949:M1946, 10, FALSE), "")</f>
        <v/>
      </c>
      <c r="L951" s="57" t="str">
        <f>IFERROR(VLOOKUP($J951,'Router Tracking'!$A$3:$H$1000, 2, FALSE), "")</f>
        <v/>
      </c>
      <c r="M951" s="57" t="str">
        <f>IFERROR(VLOOKUP($J951,'Router Tracking'!$A$3:$H$1000, 3, FALSE), "")</f>
        <v/>
      </c>
      <c r="N951" s="58" t="str">
        <f>IFERROR(VLOOKUP($J951,'Router Tracking'!$A$3:$H$1000, 6, FALSE), "")</f>
        <v/>
      </c>
      <c r="Q951" s="13"/>
    </row>
    <row r="952" spans="1:17">
      <c r="A952" s="38" t="str">
        <f t="shared" si="10"/>
        <v/>
      </c>
      <c r="C952" s="1" t="str">
        <f>IFERROR(VLOOKUP($B952,'Fridge Collection'!B950:L1947, 10, FALSE), "")</f>
        <v/>
      </c>
      <c r="D952" s="1" t="str">
        <f>IFERROR(VLOOKUP($B952,' Fridge Tracking'!$A$3:$J$999, 2, FALSE), "")</f>
        <v/>
      </c>
      <c r="E952" s="1" t="str">
        <f>IFERROR(VLOOKUP($B952,' Fridge Tracking'!$A$3:$J$999, 3, FALSE), "")</f>
        <v/>
      </c>
      <c r="F952" s="1" t="str">
        <f>IFERROR(VLOOKUP($B952,' Fridge Tracking'!$A$3:$J$999, 4, FALSE), "")</f>
        <v/>
      </c>
      <c r="G952" s="1" t="str">
        <f>IFERROR(VLOOKUP($B952,' Fridge Tracking'!$A$3:$J$999, 5, FALSE), "")</f>
        <v/>
      </c>
      <c r="H952" s="13" t="str">
        <f>IFERROR(VLOOKUP($B952,' Fridge Tracking'!$A$3:$J$999, 8, FALSE), "")</f>
        <v/>
      </c>
      <c r="I952" s="56" t="str">
        <f t="shared" si="11"/>
        <v/>
      </c>
      <c r="J952" s="59"/>
      <c r="K952" s="57" t="str">
        <f>IFERROR(VLOOKUP($J952,'Router Collection'!B950:M1947, 10, FALSE), "")</f>
        <v/>
      </c>
      <c r="L952" s="57" t="str">
        <f>IFERROR(VLOOKUP($J952,'Router Tracking'!$A$3:$H$1000, 2, FALSE), "")</f>
        <v/>
      </c>
      <c r="M952" s="57" t="str">
        <f>IFERROR(VLOOKUP($J952,'Router Tracking'!$A$3:$H$1000, 3, FALSE), "")</f>
        <v/>
      </c>
      <c r="N952" s="58" t="str">
        <f>IFERROR(VLOOKUP($J952,'Router Tracking'!$A$3:$H$1000, 6, FALSE), "")</f>
        <v/>
      </c>
      <c r="Q952" s="13"/>
    </row>
    <row r="953" spans="1:17">
      <c r="A953" s="38" t="str">
        <f t="shared" si="10"/>
        <v/>
      </c>
      <c r="C953" s="1" t="str">
        <f>IFERROR(VLOOKUP($B953,'Fridge Collection'!B951:L1948, 10, FALSE), "")</f>
        <v/>
      </c>
      <c r="D953" s="1" t="str">
        <f>IFERROR(VLOOKUP($B953,' Fridge Tracking'!$A$3:$J$999, 2, FALSE), "")</f>
        <v/>
      </c>
      <c r="E953" s="1" t="str">
        <f>IFERROR(VLOOKUP($B953,' Fridge Tracking'!$A$3:$J$999, 3, FALSE), "")</f>
        <v/>
      </c>
      <c r="F953" s="1" t="str">
        <f>IFERROR(VLOOKUP($B953,' Fridge Tracking'!$A$3:$J$999, 4, FALSE), "")</f>
        <v/>
      </c>
      <c r="G953" s="1" t="str">
        <f>IFERROR(VLOOKUP($B953,' Fridge Tracking'!$A$3:$J$999, 5, FALSE), "")</f>
        <v/>
      </c>
      <c r="H953" s="13" t="str">
        <f>IFERROR(VLOOKUP($B953,' Fridge Tracking'!$A$3:$J$999, 8, FALSE), "")</f>
        <v/>
      </c>
      <c r="I953" s="56" t="str">
        <f t="shared" si="11"/>
        <v/>
      </c>
      <c r="J953" s="59"/>
      <c r="K953" s="57" t="str">
        <f>IFERROR(VLOOKUP($J953,'Router Collection'!B951:M1948, 10, FALSE), "")</f>
        <v/>
      </c>
      <c r="L953" s="57" t="str">
        <f>IFERROR(VLOOKUP($J953,'Router Tracking'!$A$3:$H$1000, 2, FALSE), "")</f>
        <v/>
      </c>
      <c r="M953" s="57" t="str">
        <f>IFERROR(VLOOKUP($J953,'Router Tracking'!$A$3:$H$1000, 3, FALSE), "")</f>
        <v/>
      </c>
      <c r="N953" s="58" t="str">
        <f>IFERROR(VLOOKUP($J953,'Router Tracking'!$A$3:$H$1000, 6, FALSE), "")</f>
        <v/>
      </c>
      <c r="Q953" s="13"/>
    </row>
    <row r="954" spans="1:17">
      <c r="A954" s="38" t="str">
        <f t="shared" si="10"/>
        <v/>
      </c>
      <c r="C954" s="1" t="str">
        <f>IFERROR(VLOOKUP($B954,'Fridge Collection'!B952:L1949, 10, FALSE), "")</f>
        <v/>
      </c>
      <c r="D954" s="1" t="str">
        <f>IFERROR(VLOOKUP($B954,' Fridge Tracking'!$A$3:$J$999, 2, FALSE), "")</f>
        <v/>
      </c>
      <c r="E954" s="1" t="str">
        <f>IFERROR(VLOOKUP($B954,' Fridge Tracking'!$A$3:$J$999, 3, FALSE), "")</f>
        <v/>
      </c>
      <c r="F954" s="1" t="str">
        <f>IFERROR(VLOOKUP($B954,' Fridge Tracking'!$A$3:$J$999, 4, FALSE), "")</f>
        <v/>
      </c>
      <c r="G954" s="1" t="str">
        <f>IFERROR(VLOOKUP($B954,' Fridge Tracking'!$A$3:$J$999, 5, FALSE), "")</f>
        <v/>
      </c>
      <c r="H954" s="13" t="str">
        <f>IFERROR(VLOOKUP($B954,' Fridge Tracking'!$A$3:$J$999, 8, FALSE), "")</f>
        <v/>
      </c>
      <c r="I954" s="56" t="str">
        <f t="shared" si="11"/>
        <v/>
      </c>
      <c r="J954" s="59"/>
      <c r="K954" s="57" t="str">
        <f>IFERROR(VLOOKUP($J954,'Router Collection'!B952:M1949, 10, FALSE), "")</f>
        <v/>
      </c>
      <c r="L954" s="57" t="str">
        <f>IFERROR(VLOOKUP($J954,'Router Tracking'!$A$3:$H$1000, 2, FALSE), "")</f>
        <v/>
      </c>
      <c r="M954" s="57" t="str">
        <f>IFERROR(VLOOKUP($J954,'Router Tracking'!$A$3:$H$1000, 3, FALSE), "")</f>
        <v/>
      </c>
      <c r="N954" s="58" t="str">
        <f>IFERROR(VLOOKUP($J954,'Router Tracking'!$A$3:$H$1000, 6, FALSE), "")</f>
        <v/>
      </c>
      <c r="Q954" s="13"/>
    </row>
    <row r="955" spans="1:17">
      <c r="A955" s="38" t="str">
        <f t="shared" si="10"/>
        <v/>
      </c>
      <c r="C955" s="1" t="str">
        <f>IFERROR(VLOOKUP($B955,'Fridge Collection'!B953:L1950, 10, FALSE), "")</f>
        <v/>
      </c>
      <c r="D955" s="1" t="str">
        <f>IFERROR(VLOOKUP($B955,' Fridge Tracking'!$A$3:$J$999, 2, FALSE), "")</f>
        <v/>
      </c>
      <c r="E955" s="1" t="str">
        <f>IFERROR(VLOOKUP($B955,' Fridge Tracking'!$A$3:$J$999, 3, FALSE), "")</f>
        <v/>
      </c>
      <c r="F955" s="1" t="str">
        <f>IFERROR(VLOOKUP($B955,' Fridge Tracking'!$A$3:$J$999, 4, FALSE), "")</f>
        <v/>
      </c>
      <c r="G955" s="1" t="str">
        <f>IFERROR(VLOOKUP($B955,' Fridge Tracking'!$A$3:$J$999, 5, FALSE), "")</f>
        <v/>
      </c>
      <c r="H955" s="13" t="str">
        <f>IFERROR(VLOOKUP($B955,' Fridge Tracking'!$A$3:$J$999, 8, FALSE), "")</f>
        <v/>
      </c>
      <c r="I955" s="56" t="str">
        <f t="shared" si="11"/>
        <v/>
      </c>
      <c r="J955" s="59"/>
      <c r="K955" s="57" t="str">
        <f>IFERROR(VLOOKUP($J955,'Router Collection'!B953:M1950, 10, FALSE), "")</f>
        <v/>
      </c>
      <c r="L955" s="57" t="str">
        <f>IFERROR(VLOOKUP($J955,'Router Tracking'!$A$3:$H$1000, 2, FALSE), "")</f>
        <v/>
      </c>
      <c r="M955" s="57" t="str">
        <f>IFERROR(VLOOKUP($J955,'Router Tracking'!$A$3:$H$1000, 3, FALSE), "")</f>
        <v/>
      </c>
      <c r="N955" s="58" t="str">
        <f>IFERROR(VLOOKUP($J955,'Router Tracking'!$A$3:$H$1000, 6, FALSE), "")</f>
        <v/>
      </c>
      <c r="Q955" s="13"/>
    </row>
    <row r="956" spans="1:17">
      <c r="A956" s="38" t="str">
        <f t="shared" si="10"/>
        <v/>
      </c>
      <c r="C956" s="1" t="str">
        <f>IFERROR(VLOOKUP($B956,'Fridge Collection'!B954:L1951, 10, FALSE), "")</f>
        <v/>
      </c>
      <c r="D956" s="1" t="str">
        <f>IFERROR(VLOOKUP($B956,' Fridge Tracking'!$A$3:$J$999, 2, FALSE), "")</f>
        <v/>
      </c>
      <c r="E956" s="1" t="str">
        <f>IFERROR(VLOOKUP($B956,' Fridge Tracking'!$A$3:$J$999, 3, FALSE), "")</f>
        <v/>
      </c>
      <c r="F956" s="1" t="str">
        <f>IFERROR(VLOOKUP($B956,' Fridge Tracking'!$A$3:$J$999, 4, FALSE), "")</f>
        <v/>
      </c>
      <c r="G956" s="1" t="str">
        <f>IFERROR(VLOOKUP($B956,' Fridge Tracking'!$A$3:$J$999, 5, FALSE), "")</f>
        <v/>
      </c>
      <c r="H956" s="13" t="str">
        <f>IFERROR(VLOOKUP($B956,' Fridge Tracking'!$A$3:$J$999, 8, FALSE), "")</f>
        <v/>
      </c>
      <c r="I956" s="56" t="str">
        <f t="shared" si="11"/>
        <v/>
      </c>
      <c r="J956" s="59"/>
      <c r="K956" s="57" t="str">
        <f>IFERROR(VLOOKUP($J956,'Router Collection'!B954:M1951, 10, FALSE), "")</f>
        <v/>
      </c>
      <c r="L956" s="57" t="str">
        <f>IFERROR(VLOOKUP($J956,'Router Tracking'!$A$3:$H$1000, 2, FALSE), "")</f>
        <v/>
      </c>
      <c r="M956" s="57" t="str">
        <f>IFERROR(VLOOKUP($J956,'Router Tracking'!$A$3:$H$1000, 3, FALSE), "")</f>
        <v/>
      </c>
      <c r="N956" s="58" t="str">
        <f>IFERROR(VLOOKUP($J956,'Router Tracking'!$A$3:$H$1000, 6, FALSE), "")</f>
        <v/>
      </c>
      <c r="Q956" s="13"/>
    </row>
    <row r="957" spans="1:17">
      <c r="A957" s="38" t="str">
        <f t="shared" si="10"/>
        <v/>
      </c>
      <c r="C957" s="1" t="str">
        <f>IFERROR(VLOOKUP($B957,'Fridge Collection'!B955:L1952, 10, FALSE), "")</f>
        <v/>
      </c>
      <c r="D957" s="1" t="str">
        <f>IFERROR(VLOOKUP($B957,' Fridge Tracking'!$A$3:$J$999, 2, FALSE), "")</f>
        <v/>
      </c>
      <c r="E957" s="1" t="str">
        <f>IFERROR(VLOOKUP($B957,' Fridge Tracking'!$A$3:$J$999, 3, FALSE), "")</f>
        <v/>
      </c>
      <c r="F957" s="1" t="str">
        <f>IFERROR(VLOOKUP($B957,' Fridge Tracking'!$A$3:$J$999, 4, FALSE), "")</f>
        <v/>
      </c>
      <c r="G957" s="1" t="str">
        <f>IFERROR(VLOOKUP($B957,' Fridge Tracking'!$A$3:$J$999, 5, FALSE), "")</f>
        <v/>
      </c>
      <c r="H957" s="13" t="str">
        <f>IFERROR(VLOOKUP($B957,' Fridge Tracking'!$A$3:$J$999, 8, FALSE), "")</f>
        <v/>
      </c>
      <c r="I957" s="56" t="str">
        <f t="shared" si="11"/>
        <v/>
      </c>
      <c r="J957" s="59"/>
      <c r="K957" s="57" t="str">
        <f>IFERROR(VLOOKUP($J957,'Router Collection'!B955:M1952, 10, FALSE), "")</f>
        <v/>
      </c>
      <c r="L957" s="57" t="str">
        <f>IFERROR(VLOOKUP($J957,'Router Tracking'!$A$3:$H$1000, 2, FALSE), "")</f>
        <v/>
      </c>
      <c r="M957" s="57" t="str">
        <f>IFERROR(VLOOKUP($J957,'Router Tracking'!$A$3:$H$1000, 3, FALSE), "")</f>
        <v/>
      </c>
      <c r="N957" s="58" t="str">
        <f>IFERROR(VLOOKUP($J957,'Router Tracking'!$A$3:$H$1000, 6, FALSE), "")</f>
        <v/>
      </c>
      <c r="Q957" s="13"/>
    </row>
    <row r="958" spans="1:17">
      <c r="A958" s="38" t="str">
        <f t="shared" si="10"/>
        <v/>
      </c>
      <c r="C958" s="1" t="str">
        <f>IFERROR(VLOOKUP($B958,'Fridge Collection'!B956:L1953, 10, FALSE), "")</f>
        <v/>
      </c>
      <c r="D958" s="1" t="str">
        <f>IFERROR(VLOOKUP($B958,' Fridge Tracking'!$A$3:$J$999, 2, FALSE), "")</f>
        <v/>
      </c>
      <c r="E958" s="1" t="str">
        <f>IFERROR(VLOOKUP($B958,' Fridge Tracking'!$A$3:$J$999, 3, FALSE), "")</f>
        <v/>
      </c>
      <c r="F958" s="1" t="str">
        <f>IFERROR(VLOOKUP($B958,' Fridge Tracking'!$A$3:$J$999, 4, FALSE), "")</f>
        <v/>
      </c>
      <c r="G958" s="1" t="str">
        <f>IFERROR(VLOOKUP($B958,' Fridge Tracking'!$A$3:$J$999, 5, FALSE), "")</f>
        <v/>
      </c>
      <c r="H958" s="13" t="str">
        <f>IFERROR(VLOOKUP($B958,' Fridge Tracking'!$A$3:$J$999, 8, FALSE), "")</f>
        <v/>
      </c>
      <c r="I958" s="56" t="str">
        <f t="shared" si="11"/>
        <v/>
      </c>
      <c r="J958" s="59"/>
      <c r="K958" s="57" t="str">
        <f>IFERROR(VLOOKUP($J958,'Router Collection'!B956:M1953, 10, FALSE), "")</f>
        <v/>
      </c>
      <c r="L958" s="57" t="str">
        <f>IFERROR(VLOOKUP($J958,'Router Tracking'!$A$3:$H$1000, 2, FALSE), "")</f>
        <v/>
      </c>
      <c r="M958" s="57" t="str">
        <f>IFERROR(VLOOKUP($J958,'Router Tracking'!$A$3:$H$1000, 3, FALSE), "")</f>
        <v/>
      </c>
      <c r="N958" s="58" t="str">
        <f>IFERROR(VLOOKUP($J958,'Router Tracking'!$A$3:$H$1000, 6, FALSE), "")</f>
        <v/>
      </c>
      <c r="Q958" s="13"/>
    </row>
    <row r="959" spans="1:17">
      <c r="A959" s="38" t="str">
        <f t="shared" si="10"/>
        <v/>
      </c>
      <c r="C959" s="1" t="str">
        <f>IFERROR(VLOOKUP($B959,'Fridge Collection'!B957:L1954, 10, FALSE), "")</f>
        <v/>
      </c>
      <c r="D959" s="1" t="str">
        <f>IFERROR(VLOOKUP($B959,' Fridge Tracking'!$A$3:$J$999, 2, FALSE), "")</f>
        <v/>
      </c>
      <c r="E959" s="1" t="str">
        <f>IFERROR(VLOOKUP($B959,' Fridge Tracking'!$A$3:$J$999, 3, FALSE), "")</f>
        <v/>
      </c>
      <c r="F959" s="1" t="str">
        <f>IFERROR(VLOOKUP($B959,' Fridge Tracking'!$A$3:$J$999, 4, FALSE), "")</f>
        <v/>
      </c>
      <c r="G959" s="1" t="str">
        <f>IFERROR(VLOOKUP($B959,' Fridge Tracking'!$A$3:$J$999, 5, FALSE), "")</f>
        <v/>
      </c>
      <c r="H959" s="13" t="str">
        <f>IFERROR(VLOOKUP($B959,' Fridge Tracking'!$A$3:$J$999, 8, FALSE), "")</f>
        <v/>
      </c>
      <c r="I959" s="56" t="str">
        <f t="shared" si="11"/>
        <v/>
      </c>
      <c r="J959" s="59"/>
      <c r="K959" s="57" t="str">
        <f>IFERROR(VLOOKUP($J959,'Router Collection'!B957:M1954, 10, FALSE), "")</f>
        <v/>
      </c>
      <c r="L959" s="57" t="str">
        <f>IFERROR(VLOOKUP($J959,'Router Tracking'!$A$3:$H$1000, 2, FALSE), "")</f>
        <v/>
      </c>
      <c r="M959" s="57" t="str">
        <f>IFERROR(VLOOKUP($J959,'Router Tracking'!$A$3:$H$1000, 3, FALSE), "")</f>
        <v/>
      </c>
      <c r="N959" s="58" t="str">
        <f>IFERROR(VLOOKUP($J959,'Router Tracking'!$A$3:$H$1000, 6, FALSE), "")</f>
        <v/>
      </c>
      <c r="Q959" s="13"/>
    </row>
    <row r="960" spans="1:17">
      <c r="A960" s="38" t="str">
        <f t="shared" si="10"/>
        <v/>
      </c>
      <c r="C960" s="1" t="str">
        <f>IFERROR(VLOOKUP($B960,'Fridge Collection'!B958:L1955, 10, FALSE), "")</f>
        <v/>
      </c>
      <c r="D960" s="1" t="str">
        <f>IFERROR(VLOOKUP($B960,' Fridge Tracking'!$A$3:$J$999, 2, FALSE), "")</f>
        <v/>
      </c>
      <c r="E960" s="1" t="str">
        <f>IFERROR(VLOOKUP($B960,' Fridge Tracking'!$A$3:$J$999, 3, FALSE), "")</f>
        <v/>
      </c>
      <c r="F960" s="1" t="str">
        <f>IFERROR(VLOOKUP($B960,' Fridge Tracking'!$A$3:$J$999, 4, FALSE), "")</f>
        <v/>
      </c>
      <c r="G960" s="1" t="str">
        <f>IFERROR(VLOOKUP($B960,' Fridge Tracking'!$A$3:$J$999, 5, FALSE), "")</f>
        <v/>
      </c>
      <c r="H960" s="13" t="str">
        <f>IFERROR(VLOOKUP($B960,' Fridge Tracking'!$A$3:$J$999, 8, FALSE), "")</f>
        <v/>
      </c>
      <c r="I960" s="56" t="str">
        <f t="shared" si="11"/>
        <v/>
      </c>
      <c r="J960" s="59"/>
      <c r="K960" s="57" t="str">
        <f>IFERROR(VLOOKUP($J960,'Router Collection'!B958:M1955, 10, FALSE), "")</f>
        <v/>
      </c>
      <c r="L960" s="57" t="str">
        <f>IFERROR(VLOOKUP($J960,'Router Tracking'!$A$3:$H$1000, 2, FALSE), "")</f>
        <v/>
      </c>
      <c r="M960" s="57" t="str">
        <f>IFERROR(VLOOKUP($J960,'Router Tracking'!$A$3:$H$1000, 3, FALSE), "")</f>
        <v/>
      </c>
      <c r="N960" s="58" t="str">
        <f>IFERROR(VLOOKUP($J960,'Router Tracking'!$A$3:$H$1000, 6, FALSE), "")</f>
        <v/>
      </c>
      <c r="Q960" s="13"/>
    </row>
    <row r="961" spans="1:17">
      <c r="A961" s="38" t="str">
        <f t="shared" si="10"/>
        <v/>
      </c>
      <c r="C961" s="1" t="str">
        <f>IFERROR(VLOOKUP($B961,'Fridge Collection'!B959:L1956, 10, FALSE), "")</f>
        <v/>
      </c>
      <c r="D961" s="1" t="str">
        <f>IFERROR(VLOOKUP($B961,' Fridge Tracking'!$A$3:$J$999, 2, FALSE), "")</f>
        <v/>
      </c>
      <c r="E961" s="1" t="str">
        <f>IFERROR(VLOOKUP($B961,' Fridge Tracking'!$A$3:$J$999, 3, FALSE), "")</f>
        <v/>
      </c>
      <c r="F961" s="1" t="str">
        <f>IFERROR(VLOOKUP($B961,' Fridge Tracking'!$A$3:$J$999, 4, FALSE), "")</f>
        <v/>
      </c>
      <c r="G961" s="1" t="str">
        <f>IFERROR(VLOOKUP($B961,' Fridge Tracking'!$A$3:$J$999, 5, FALSE), "")</f>
        <v/>
      </c>
      <c r="H961" s="13" t="str">
        <f>IFERROR(VLOOKUP($B961,' Fridge Tracking'!$A$3:$J$999, 8, FALSE), "")</f>
        <v/>
      </c>
      <c r="I961" s="56" t="str">
        <f t="shared" si="11"/>
        <v/>
      </c>
      <c r="J961" s="59"/>
      <c r="K961" s="57" t="str">
        <f>IFERROR(VLOOKUP($J961,'Router Collection'!B959:M1956, 10, FALSE), "")</f>
        <v/>
      </c>
      <c r="L961" s="57" t="str">
        <f>IFERROR(VLOOKUP($J961,'Router Tracking'!$A$3:$H$1000, 2, FALSE), "")</f>
        <v/>
      </c>
      <c r="M961" s="57" t="str">
        <f>IFERROR(VLOOKUP($J961,'Router Tracking'!$A$3:$H$1000, 3, FALSE), "")</f>
        <v/>
      </c>
      <c r="N961" s="58" t="str">
        <f>IFERROR(VLOOKUP($J961,'Router Tracking'!$A$3:$H$1000, 6, FALSE), "")</f>
        <v/>
      </c>
      <c r="Q961" s="13"/>
    </row>
    <row r="962" spans="1:17">
      <c r="A962" s="38" t="str">
        <f t="shared" si="10"/>
        <v/>
      </c>
      <c r="C962" s="1" t="str">
        <f>IFERROR(VLOOKUP($B962,'Fridge Collection'!B960:L1957, 10, FALSE), "")</f>
        <v/>
      </c>
      <c r="D962" s="1" t="str">
        <f>IFERROR(VLOOKUP($B962,' Fridge Tracking'!$A$3:$J$999, 2, FALSE), "")</f>
        <v/>
      </c>
      <c r="E962" s="1" t="str">
        <f>IFERROR(VLOOKUP($B962,' Fridge Tracking'!$A$3:$J$999, 3, FALSE), "")</f>
        <v/>
      </c>
      <c r="F962" s="1" t="str">
        <f>IFERROR(VLOOKUP($B962,' Fridge Tracking'!$A$3:$J$999, 4, FALSE), "")</f>
        <v/>
      </c>
      <c r="G962" s="1" t="str">
        <f>IFERROR(VLOOKUP($B962,' Fridge Tracking'!$A$3:$J$999, 5, FALSE), "")</f>
        <v/>
      </c>
      <c r="H962" s="13" t="str">
        <f>IFERROR(VLOOKUP($B962,' Fridge Tracking'!$A$3:$J$999, 8, FALSE), "")</f>
        <v/>
      </c>
      <c r="I962" s="56" t="str">
        <f t="shared" si="11"/>
        <v/>
      </c>
      <c r="J962" s="59"/>
      <c r="K962" s="57" t="str">
        <f>IFERROR(VLOOKUP($J962,'Router Collection'!B960:M1957, 10, FALSE), "")</f>
        <v/>
      </c>
      <c r="L962" s="57" t="str">
        <f>IFERROR(VLOOKUP($J962,'Router Tracking'!$A$3:$H$1000, 2, FALSE), "")</f>
        <v/>
      </c>
      <c r="M962" s="57" t="str">
        <f>IFERROR(VLOOKUP($J962,'Router Tracking'!$A$3:$H$1000, 3, FALSE), "")</f>
        <v/>
      </c>
      <c r="N962" s="58" t="str">
        <f>IFERROR(VLOOKUP($J962,'Router Tracking'!$A$3:$H$1000, 6, FALSE), "")</f>
        <v/>
      </c>
      <c r="Q962" s="13"/>
    </row>
    <row r="963" spans="1:17">
      <c r="A963" s="38" t="str">
        <f t="shared" si="10"/>
        <v/>
      </c>
      <c r="C963" s="1" t="str">
        <f>IFERROR(VLOOKUP($B963,'Fridge Collection'!B961:L1958, 10, FALSE), "")</f>
        <v/>
      </c>
      <c r="D963" s="1" t="str">
        <f>IFERROR(VLOOKUP($B963,' Fridge Tracking'!$A$3:$J$999, 2, FALSE), "")</f>
        <v/>
      </c>
      <c r="E963" s="1" t="str">
        <f>IFERROR(VLOOKUP($B963,' Fridge Tracking'!$A$3:$J$999, 3, FALSE), "")</f>
        <v/>
      </c>
      <c r="F963" s="1" t="str">
        <f>IFERROR(VLOOKUP($B963,' Fridge Tracking'!$A$3:$J$999, 4, FALSE), "")</f>
        <v/>
      </c>
      <c r="G963" s="1" t="str">
        <f>IFERROR(VLOOKUP($B963,' Fridge Tracking'!$A$3:$J$999, 5, FALSE), "")</f>
        <v/>
      </c>
      <c r="H963" s="13" t="str">
        <f>IFERROR(VLOOKUP($B963,' Fridge Tracking'!$A$3:$J$999, 8, FALSE), "")</f>
        <v/>
      </c>
      <c r="I963" s="56" t="str">
        <f t="shared" si="11"/>
        <v/>
      </c>
      <c r="J963" s="59"/>
      <c r="K963" s="57" t="str">
        <f>IFERROR(VLOOKUP($J963,'Router Collection'!B961:M1958, 10, FALSE), "")</f>
        <v/>
      </c>
      <c r="L963" s="57" t="str">
        <f>IFERROR(VLOOKUP($J963,'Router Tracking'!$A$3:$H$1000, 2, FALSE), "")</f>
        <v/>
      </c>
      <c r="M963" s="57" t="str">
        <f>IFERROR(VLOOKUP($J963,'Router Tracking'!$A$3:$H$1000, 3, FALSE), "")</f>
        <v/>
      </c>
      <c r="N963" s="58" t="str">
        <f>IFERROR(VLOOKUP($J963,'Router Tracking'!$A$3:$H$1000, 6, FALSE), "")</f>
        <v/>
      </c>
      <c r="Q963" s="13"/>
    </row>
    <row r="964" spans="1:17">
      <c r="A964" s="38" t="str">
        <f t="shared" si="10"/>
        <v/>
      </c>
      <c r="C964" s="1" t="str">
        <f>IFERROR(VLOOKUP($B964,'Fridge Collection'!B962:L1959, 10, FALSE), "")</f>
        <v/>
      </c>
      <c r="D964" s="1" t="str">
        <f>IFERROR(VLOOKUP($B964,' Fridge Tracking'!$A$3:$J$999, 2, FALSE), "")</f>
        <v/>
      </c>
      <c r="E964" s="1" t="str">
        <f>IFERROR(VLOOKUP($B964,' Fridge Tracking'!$A$3:$J$999, 3, FALSE), "")</f>
        <v/>
      </c>
      <c r="F964" s="1" t="str">
        <f>IFERROR(VLOOKUP($B964,' Fridge Tracking'!$A$3:$J$999, 4, FALSE), "")</f>
        <v/>
      </c>
      <c r="G964" s="1" t="str">
        <f>IFERROR(VLOOKUP($B964,' Fridge Tracking'!$A$3:$J$999, 5, FALSE), "")</f>
        <v/>
      </c>
      <c r="H964" s="13" t="str">
        <f>IFERROR(VLOOKUP($B964,' Fridge Tracking'!$A$3:$J$999, 8, FALSE), "")</f>
        <v/>
      </c>
      <c r="I964" s="56" t="str">
        <f t="shared" si="11"/>
        <v/>
      </c>
      <c r="J964" s="59"/>
      <c r="K964" s="57" t="str">
        <f>IFERROR(VLOOKUP($J964,'Router Collection'!B962:M1959, 10, FALSE), "")</f>
        <v/>
      </c>
      <c r="L964" s="57" t="str">
        <f>IFERROR(VLOOKUP($J964,'Router Tracking'!$A$3:$H$1000, 2, FALSE), "")</f>
        <v/>
      </c>
      <c r="M964" s="57" t="str">
        <f>IFERROR(VLOOKUP($J964,'Router Tracking'!$A$3:$H$1000, 3, FALSE), "")</f>
        <v/>
      </c>
      <c r="N964" s="58" t="str">
        <f>IFERROR(VLOOKUP($J964,'Router Tracking'!$A$3:$H$1000, 6, FALSE), "")</f>
        <v/>
      </c>
      <c r="Q964" s="13"/>
    </row>
    <row r="965" spans="1:17">
      <c r="A965" s="38" t="str">
        <f t="shared" si="10"/>
        <v/>
      </c>
      <c r="C965" s="1" t="str">
        <f>IFERROR(VLOOKUP($B965,'Fridge Collection'!B963:L1960, 10, FALSE), "")</f>
        <v/>
      </c>
      <c r="D965" s="1" t="str">
        <f>IFERROR(VLOOKUP($B965,' Fridge Tracking'!$A$3:$J$999, 2, FALSE), "")</f>
        <v/>
      </c>
      <c r="E965" s="1" t="str">
        <f>IFERROR(VLOOKUP($B965,' Fridge Tracking'!$A$3:$J$999, 3, FALSE), "")</f>
        <v/>
      </c>
      <c r="F965" s="1" t="str">
        <f>IFERROR(VLOOKUP($B965,' Fridge Tracking'!$A$3:$J$999, 4, FALSE), "")</f>
        <v/>
      </c>
      <c r="G965" s="1" t="str">
        <f>IFERROR(VLOOKUP($B965,' Fridge Tracking'!$A$3:$J$999, 5, FALSE), "")</f>
        <v/>
      </c>
      <c r="H965" s="13" t="str">
        <f>IFERROR(VLOOKUP($B965,' Fridge Tracking'!$A$3:$J$999, 8, FALSE), "")</f>
        <v/>
      </c>
      <c r="I965" s="56" t="str">
        <f t="shared" si="11"/>
        <v/>
      </c>
      <c r="J965" s="59"/>
      <c r="K965" s="57" t="str">
        <f>IFERROR(VLOOKUP($J965,'Router Collection'!B963:M1960, 10, FALSE), "")</f>
        <v/>
      </c>
      <c r="L965" s="57" t="str">
        <f>IFERROR(VLOOKUP($J965,'Router Tracking'!$A$3:$H$1000, 2, FALSE), "")</f>
        <v/>
      </c>
      <c r="M965" s="57" t="str">
        <f>IFERROR(VLOOKUP($J965,'Router Tracking'!$A$3:$H$1000, 3, FALSE), "")</f>
        <v/>
      </c>
      <c r="N965" s="58" t="str">
        <f>IFERROR(VLOOKUP($J965,'Router Tracking'!$A$3:$H$1000, 6, FALSE), "")</f>
        <v/>
      </c>
      <c r="Q965" s="13"/>
    </row>
    <row r="966" spans="1:17">
      <c r="A966" s="38" t="str">
        <f t="shared" si="10"/>
        <v/>
      </c>
      <c r="C966" s="1" t="str">
        <f>IFERROR(VLOOKUP($B966,'Fridge Collection'!B964:L1961, 10, FALSE), "")</f>
        <v/>
      </c>
      <c r="D966" s="1" t="str">
        <f>IFERROR(VLOOKUP($B966,' Fridge Tracking'!$A$3:$J$999, 2, FALSE), "")</f>
        <v/>
      </c>
      <c r="E966" s="1" t="str">
        <f>IFERROR(VLOOKUP($B966,' Fridge Tracking'!$A$3:$J$999, 3, FALSE), "")</f>
        <v/>
      </c>
      <c r="F966" s="1" t="str">
        <f>IFERROR(VLOOKUP($B966,' Fridge Tracking'!$A$3:$J$999, 4, FALSE), "")</f>
        <v/>
      </c>
      <c r="G966" s="1" t="str">
        <f>IFERROR(VLOOKUP($B966,' Fridge Tracking'!$A$3:$J$999, 5, FALSE), "")</f>
        <v/>
      </c>
      <c r="H966" s="13" t="str">
        <f>IFERROR(VLOOKUP($B966,' Fridge Tracking'!$A$3:$J$999, 8, FALSE), "")</f>
        <v/>
      </c>
      <c r="I966" s="56" t="str">
        <f t="shared" si="11"/>
        <v/>
      </c>
      <c r="J966" s="59"/>
      <c r="K966" s="57" t="str">
        <f>IFERROR(VLOOKUP($J966,'Router Collection'!B964:M1961, 10, FALSE), "")</f>
        <v/>
      </c>
      <c r="L966" s="57" t="str">
        <f>IFERROR(VLOOKUP($J966,'Router Tracking'!$A$3:$H$1000, 2, FALSE), "")</f>
        <v/>
      </c>
      <c r="M966" s="57" t="str">
        <f>IFERROR(VLOOKUP($J966,'Router Tracking'!$A$3:$H$1000, 3, FALSE), "")</f>
        <v/>
      </c>
      <c r="N966" s="58" t="str">
        <f>IFERROR(VLOOKUP($J966,'Router Tracking'!$A$3:$H$1000, 6, FALSE), "")</f>
        <v/>
      </c>
      <c r="Q966" s="13"/>
    </row>
    <row r="967" spans="1:17">
      <c r="A967" s="38" t="str">
        <f t="shared" si="10"/>
        <v/>
      </c>
      <c r="C967" s="1" t="str">
        <f>IFERROR(VLOOKUP($B967,'Fridge Collection'!B965:L1962, 10, FALSE), "")</f>
        <v/>
      </c>
      <c r="D967" s="1" t="str">
        <f>IFERROR(VLOOKUP($B967,' Fridge Tracking'!$A$3:$J$999, 2, FALSE), "")</f>
        <v/>
      </c>
      <c r="E967" s="1" t="str">
        <f>IFERROR(VLOOKUP($B967,' Fridge Tracking'!$A$3:$J$999, 3, FALSE), "")</f>
        <v/>
      </c>
      <c r="F967" s="1" t="str">
        <f>IFERROR(VLOOKUP($B967,' Fridge Tracking'!$A$3:$J$999, 4, FALSE), "")</f>
        <v/>
      </c>
      <c r="G967" s="1" t="str">
        <f>IFERROR(VLOOKUP($B967,' Fridge Tracking'!$A$3:$J$999, 5, FALSE), "")</f>
        <v/>
      </c>
      <c r="H967" s="13" t="str">
        <f>IFERROR(VLOOKUP($B967,' Fridge Tracking'!$A$3:$J$999, 8, FALSE), "")</f>
        <v/>
      </c>
      <c r="I967" s="56" t="str">
        <f t="shared" si="11"/>
        <v/>
      </c>
      <c r="J967" s="59"/>
      <c r="K967" s="57" t="str">
        <f>IFERROR(VLOOKUP($J967,'Router Collection'!B965:M1962, 10, FALSE), "")</f>
        <v/>
      </c>
      <c r="L967" s="57" t="str">
        <f>IFERROR(VLOOKUP($J967,'Router Tracking'!$A$3:$H$1000, 2, FALSE), "")</f>
        <v/>
      </c>
      <c r="M967" s="57" t="str">
        <f>IFERROR(VLOOKUP($J967,'Router Tracking'!$A$3:$H$1000, 3, FALSE), "")</f>
        <v/>
      </c>
      <c r="N967" s="58" t="str">
        <f>IFERROR(VLOOKUP($J967,'Router Tracking'!$A$3:$H$1000, 6, FALSE), "")</f>
        <v/>
      </c>
      <c r="Q967" s="13"/>
    </row>
    <row r="968" spans="1:17">
      <c r="A968" s="38" t="str">
        <f t="shared" si="10"/>
        <v/>
      </c>
      <c r="C968" s="1" t="str">
        <f>IFERROR(VLOOKUP($B968,'Fridge Collection'!B966:L1963, 10, FALSE), "")</f>
        <v/>
      </c>
      <c r="D968" s="1" t="str">
        <f>IFERROR(VLOOKUP($B968,' Fridge Tracking'!$A$3:$J$999, 2, FALSE), "")</f>
        <v/>
      </c>
      <c r="E968" s="1" t="str">
        <f>IFERROR(VLOOKUP($B968,' Fridge Tracking'!$A$3:$J$999, 3, FALSE), "")</f>
        <v/>
      </c>
      <c r="F968" s="1" t="str">
        <f>IFERROR(VLOOKUP($B968,' Fridge Tracking'!$A$3:$J$999, 4, FALSE), "")</f>
        <v/>
      </c>
      <c r="G968" s="1" t="str">
        <f>IFERROR(VLOOKUP($B968,' Fridge Tracking'!$A$3:$J$999, 5, FALSE), "")</f>
        <v/>
      </c>
      <c r="H968" s="13" t="str">
        <f>IFERROR(VLOOKUP($B968,' Fridge Tracking'!$A$3:$J$999, 8, FALSE), "")</f>
        <v/>
      </c>
      <c r="I968" s="56" t="str">
        <f t="shared" si="11"/>
        <v/>
      </c>
      <c r="J968" s="59"/>
      <c r="K968" s="57" t="str">
        <f>IFERROR(VLOOKUP($J968,'Router Collection'!B966:M1963, 10, FALSE), "")</f>
        <v/>
      </c>
      <c r="L968" s="57" t="str">
        <f>IFERROR(VLOOKUP($J968,'Router Tracking'!$A$3:$H$1000, 2, FALSE), "")</f>
        <v/>
      </c>
      <c r="M968" s="57" t="str">
        <f>IFERROR(VLOOKUP($J968,'Router Tracking'!$A$3:$H$1000, 3, FALSE), "")</f>
        <v/>
      </c>
      <c r="N968" s="58" t="str">
        <f>IFERROR(VLOOKUP($J968,'Router Tracking'!$A$3:$H$1000, 6, FALSE), "")</f>
        <v/>
      </c>
      <c r="Q968" s="13"/>
    </row>
    <row r="969" spans="1:17">
      <c r="A969" s="38" t="str">
        <f t="shared" si="10"/>
        <v/>
      </c>
      <c r="C969" s="1" t="str">
        <f>IFERROR(VLOOKUP($B969,'Fridge Collection'!B967:L1964, 10, FALSE), "")</f>
        <v/>
      </c>
      <c r="D969" s="1" t="str">
        <f>IFERROR(VLOOKUP($B969,' Fridge Tracking'!$A$3:$J$999, 2, FALSE), "")</f>
        <v/>
      </c>
      <c r="E969" s="1" t="str">
        <f>IFERROR(VLOOKUP($B969,' Fridge Tracking'!$A$3:$J$999, 3, FALSE), "")</f>
        <v/>
      </c>
      <c r="F969" s="1" t="str">
        <f>IFERROR(VLOOKUP($B969,' Fridge Tracking'!$A$3:$J$999, 4, FALSE), "")</f>
        <v/>
      </c>
      <c r="G969" s="1" t="str">
        <f>IFERROR(VLOOKUP($B969,' Fridge Tracking'!$A$3:$J$999, 5, FALSE), "")</f>
        <v/>
      </c>
      <c r="H969" s="13" t="str">
        <f>IFERROR(VLOOKUP($B969,' Fridge Tracking'!$A$3:$J$999, 8, FALSE), "")</f>
        <v/>
      </c>
      <c r="I969" s="56" t="str">
        <f t="shared" si="11"/>
        <v/>
      </c>
      <c r="J969" s="59"/>
      <c r="K969" s="57" t="str">
        <f>IFERROR(VLOOKUP($J969,'Router Collection'!B967:M1964, 10, FALSE), "")</f>
        <v/>
      </c>
      <c r="L969" s="57" t="str">
        <f>IFERROR(VLOOKUP($J969,'Router Tracking'!$A$3:$H$1000, 2, FALSE), "")</f>
        <v/>
      </c>
      <c r="M969" s="57" t="str">
        <f>IFERROR(VLOOKUP($J969,'Router Tracking'!$A$3:$H$1000, 3, FALSE), "")</f>
        <v/>
      </c>
      <c r="N969" s="58" t="str">
        <f>IFERROR(VLOOKUP($J969,'Router Tracking'!$A$3:$H$1000, 6, FALSE), "")</f>
        <v/>
      </c>
      <c r="Q969" s="13"/>
    </row>
    <row r="970" spans="1:17">
      <c r="A970" s="38" t="str">
        <f t="shared" si="10"/>
        <v/>
      </c>
      <c r="C970" s="1" t="str">
        <f>IFERROR(VLOOKUP($B970,'Fridge Collection'!B968:L1965, 10, FALSE), "")</f>
        <v/>
      </c>
      <c r="D970" s="1" t="str">
        <f>IFERROR(VLOOKUP($B970,' Fridge Tracking'!$A$3:$J$999, 2, FALSE), "")</f>
        <v/>
      </c>
      <c r="E970" s="1" t="str">
        <f>IFERROR(VLOOKUP($B970,' Fridge Tracking'!$A$3:$J$999, 3, FALSE), "")</f>
        <v/>
      </c>
      <c r="F970" s="1" t="str">
        <f>IFERROR(VLOOKUP($B970,' Fridge Tracking'!$A$3:$J$999, 4, FALSE), "")</f>
        <v/>
      </c>
      <c r="G970" s="1" t="str">
        <f>IFERROR(VLOOKUP($B970,' Fridge Tracking'!$A$3:$J$999, 5, FALSE), "")</f>
        <v/>
      </c>
      <c r="H970" s="13" t="str">
        <f>IFERROR(VLOOKUP($B970,' Fridge Tracking'!$A$3:$J$999, 8, FALSE), "")</f>
        <v/>
      </c>
      <c r="I970" s="56" t="str">
        <f t="shared" si="11"/>
        <v/>
      </c>
      <c r="J970" s="59"/>
      <c r="K970" s="57" t="str">
        <f>IFERROR(VLOOKUP($J970,'Router Collection'!B968:M1965, 10, FALSE), "")</f>
        <v/>
      </c>
      <c r="L970" s="57" t="str">
        <f>IFERROR(VLOOKUP($J970,'Router Tracking'!$A$3:$H$1000, 2, FALSE), "")</f>
        <v/>
      </c>
      <c r="M970" s="57" t="str">
        <f>IFERROR(VLOOKUP($J970,'Router Tracking'!$A$3:$H$1000, 3, FALSE), "")</f>
        <v/>
      </c>
      <c r="N970" s="58" t="str">
        <f>IFERROR(VLOOKUP($J970,'Router Tracking'!$A$3:$H$1000, 6, FALSE), "")</f>
        <v/>
      </c>
      <c r="Q970" s="13"/>
    </row>
    <row r="971" spans="1:17">
      <c r="A971" s="38" t="str">
        <f t="shared" si="10"/>
        <v/>
      </c>
      <c r="C971" s="1" t="str">
        <f>IFERROR(VLOOKUP($B971,'Fridge Collection'!B969:L1966, 10, FALSE), "")</f>
        <v/>
      </c>
      <c r="D971" s="1" t="str">
        <f>IFERROR(VLOOKUP($B971,' Fridge Tracking'!$A$3:$J$999, 2, FALSE), "")</f>
        <v/>
      </c>
      <c r="E971" s="1" t="str">
        <f>IFERROR(VLOOKUP($B971,' Fridge Tracking'!$A$3:$J$999, 3, FALSE), "")</f>
        <v/>
      </c>
      <c r="F971" s="1" t="str">
        <f>IFERROR(VLOOKUP($B971,' Fridge Tracking'!$A$3:$J$999, 4, FALSE), "")</f>
        <v/>
      </c>
      <c r="G971" s="1" t="str">
        <f>IFERROR(VLOOKUP($B971,' Fridge Tracking'!$A$3:$J$999, 5, FALSE), "")</f>
        <v/>
      </c>
      <c r="H971" s="13" t="str">
        <f>IFERROR(VLOOKUP($B971,' Fridge Tracking'!$A$3:$J$999, 8, FALSE), "")</f>
        <v/>
      </c>
      <c r="I971" s="56" t="str">
        <f t="shared" si="11"/>
        <v/>
      </c>
      <c r="J971" s="59"/>
      <c r="K971" s="57" t="str">
        <f>IFERROR(VLOOKUP($J971,'Router Collection'!B969:M1966, 10, FALSE), "")</f>
        <v/>
      </c>
      <c r="L971" s="57" t="str">
        <f>IFERROR(VLOOKUP($J971,'Router Tracking'!$A$3:$H$1000, 2, FALSE), "")</f>
        <v/>
      </c>
      <c r="M971" s="57" t="str">
        <f>IFERROR(VLOOKUP($J971,'Router Tracking'!$A$3:$H$1000, 3, FALSE), "")</f>
        <v/>
      </c>
      <c r="N971" s="58" t="str">
        <f>IFERROR(VLOOKUP($J971,'Router Tracking'!$A$3:$H$1000, 6, FALSE), "")</f>
        <v/>
      </c>
      <c r="Q971" s="13"/>
    </row>
    <row r="972" spans="1:17">
      <c r="A972" s="38" t="str">
        <f t="shared" si="10"/>
        <v/>
      </c>
      <c r="C972" s="1" t="str">
        <f>IFERROR(VLOOKUP($B972,'Fridge Collection'!B970:L1967, 10, FALSE), "")</f>
        <v/>
      </c>
      <c r="D972" s="1" t="str">
        <f>IFERROR(VLOOKUP($B972,' Fridge Tracking'!$A$3:$J$999, 2, FALSE), "")</f>
        <v/>
      </c>
      <c r="E972" s="1" t="str">
        <f>IFERROR(VLOOKUP($B972,' Fridge Tracking'!$A$3:$J$999, 3, FALSE), "")</f>
        <v/>
      </c>
      <c r="F972" s="1" t="str">
        <f>IFERROR(VLOOKUP($B972,' Fridge Tracking'!$A$3:$J$999, 4, FALSE), "")</f>
        <v/>
      </c>
      <c r="G972" s="1" t="str">
        <f>IFERROR(VLOOKUP($B972,' Fridge Tracking'!$A$3:$J$999, 5, FALSE), "")</f>
        <v/>
      </c>
      <c r="H972" s="13" t="str">
        <f>IFERROR(VLOOKUP($B972,' Fridge Tracking'!$A$3:$J$999, 8, FALSE), "")</f>
        <v/>
      </c>
      <c r="I972" s="56" t="str">
        <f t="shared" si="11"/>
        <v/>
      </c>
      <c r="J972" s="59"/>
      <c r="K972" s="57" t="str">
        <f>IFERROR(VLOOKUP($J972,'Router Collection'!B970:M1967, 10, FALSE), "")</f>
        <v/>
      </c>
      <c r="L972" s="57" t="str">
        <f>IFERROR(VLOOKUP($J972,'Router Tracking'!$A$3:$H$1000, 2, FALSE), "")</f>
        <v/>
      </c>
      <c r="M972" s="57" t="str">
        <f>IFERROR(VLOOKUP($J972,'Router Tracking'!$A$3:$H$1000, 3, FALSE), "")</f>
        <v/>
      </c>
      <c r="N972" s="58" t="str">
        <f>IFERROR(VLOOKUP($J972,'Router Tracking'!$A$3:$H$1000, 6, FALSE), "")</f>
        <v/>
      </c>
      <c r="Q972" s="13"/>
    </row>
    <row r="973" spans="1:17">
      <c r="A973" s="38" t="str">
        <f t="shared" si="10"/>
        <v/>
      </c>
      <c r="C973" s="1" t="str">
        <f>IFERROR(VLOOKUP($B973,'Fridge Collection'!B971:L1968, 10, FALSE), "")</f>
        <v/>
      </c>
      <c r="D973" s="1" t="str">
        <f>IFERROR(VLOOKUP($B973,' Fridge Tracking'!$A$3:$J$999, 2, FALSE), "")</f>
        <v/>
      </c>
      <c r="E973" s="1" t="str">
        <f>IFERROR(VLOOKUP($B973,' Fridge Tracking'!$A$3:$J$999, 3, FALSE), "")</f>
        <v/>
      </c>
      <c r="F973" s="1" t="str">
        <f>IFERROR(VLOOKUP($B973,' Fridge Tracking'!$A$3:$J$999, 4, FALSE), "")</f>
        <v/>
      </c>
      <c r="G973" s="1" t="str">
        <f>IFERROR(VLOOKUP($B973,' Fridge Tracking'!$A$3:$J$999, 5, FALSE), "")</f>
        <v/>
      </c>
      <c r="H973" s="13" t="str">
        <f>IFERROR(VLOOKUP($B973,' Fridge Tracking'!$A$3:$J$999, 8, FALSE), "")</f>
        <v/>
      </c>
      <c r="I973" s="56" t="str">
        <f t="shared" si="11"/>
        <v/>
      </c>
      <c r="J973" s="59"/>
      <c r="K973" s="57" t="str">
        <f>IFERROR(VLOOKUP($J973,'Router Collection'!B971:M1968, 10, FALSE), "")</f>
        <v/>
      </c>
      <c r="L973" s="57" t="str">
        <f>IFERROR(VLOOKUP($J973,'Router Tracking'!$A$3:$H$1000, 2, FALSE), "")</f>
        <v/>
      </c>
      <c r="M973" s="57" t="str">
        <f>IFERROR(VLOOKUP($J973,'Router Tracking'!$A$3:$H$1000, 3, FALSE), "")</f>
        <v/>
      </c>
      <c r="N973" s="58" t="str">
        <f>IFERROR(VLOOKUP($J973,'Router Tracking'!$A$3:$H$1000, 6, FALSE), "")</f>
        <v/>
      </c>
      <c r="Q973" s="13"/>
    </row>
    <row r="974" spans="1:17">
      <c r="A974" s="38" t="str">
        <f t="shared" si="10"/>
        <v/>
      </c>
      <c r="C974" s="1" t="str">
        <f>IFERROR(VLOOKUP($B974,'Fridge Collection'!B972:L1969, 10, FALSE), "")</f>
        <v/>
      </c>
      <c r="D974" s="1" t="str">
        <f>IFERROR(VLOOKUP($B974,' Fridge Tracking'!$A$3:$J$999, 2, FALSE), "")</f>
        <v/>
      </c>
      <c r="E974" s="1" t="str">
        <f>IFERROR(VLOOKUP($B974,' Fridge Tracking'!$A$3:$J$999, 3, FALSE), "")</f>
        <v/>
      </c>
      <c r="F974" s="1" t="str">
        <f>IFERROR(VLOOKUP($B974,' Fridge Tracking'!$A$3:$J$999, 4, FALSE), "")</f>
        <v/>
      </c>
      <c r="G974" s="1" t="str">
        <f>IFERROR(VLOOKUP($B974,' Fridge Tracking'!$A$3:$J$999, 5, FALSE), "")</f>
        <v/>
      </c>
      <c r="H974" s="13" t="str">
        <f>IFERROR(VLOOKUP($B974,' Fridge Tracking'!$A$3:$J$999, 8, FALSE), "")</f>
        <v/>
      </c>
      <c r="I974" s="56" t="str">
        <f t="shared" si="11"/>
        <v/>
      </c>
      <c r="J974" s="59"/>
      <c r="K974" s="57" t="str">
        <f>IFERROR(VLOOKUP($J974,'Router Collection'!B972:M1969, 10, FALSE), "")</f>
        <v/>
      </c>
      <c r="L974" s="57" t="str">
        <f>IFERROR(VLOOKUP($J974,'Router Tracking'!$A$3:$H$1000, 2, FALSE), "")</f>
        <v/>
      </c>
      <c r="M974" s="57" t="str">
        <f>IFERROR(VLOOKUP($J974,'Router Tracking'!$A$3:$H$1000, 3, FALSE), "")</f>
        <v/>
      </c>
      <c r="N974" s="58" t="str">
        <f>IFERROR(VLOOKUP($J974,'Router Tracking'!$A$3:$H$1000, 6, FALSE), "")</f>
        <v/>
      </c>
      <c r="Q974" s="13"/>
    </row>
    <row r="975" spans="1:17">
      <c r="A975" s="38" t="str">
        <f t="shared" si="10"/>
        <v/>
      </c>
      <c r="C975" s="1" t="str">
        <f>IFERROR(VLOOKUP($B975,'Fridge Collection'!B973:L1970, 10, FALSE), "")</f>
        <v/>
      </c>
      <c r="D975" s="1" t="str">
        <f>IFERROR(VLOOKUP($B975,' Fridge Tracking'!$A$3:$J$999, 2, FALSE), "")</f>
        <v/>
      </c>
      <c r="E975" s="1" t="str">
        <f>IFERROR(VLOOKUP($B975,' Fridge Tracking'!$A$3:$J$999, 3, FALSE), "")</f>
        <v/>
      </c>
      <c r="F975" s="1" t="str">
        <f>IFERROR(VLOOKUP($B975,' Fridge Tracking'!$A$3:$J$999, 4, FALSE), "")</f>
        <v/>
      </c>
      <c r="G975" s="1" t="str">
        <f>IFERROR(VLOOKUP($B975,' Fridge Tracking'!$A$3:$J$999, 5, FALSE), "")</f>
        <v/>
      </c>
      <c r="H975" s="13" t="str">
        <f>IFERROR(VLOOKUP($B975,' Fridge Tracking'!$A$3:$J$999, 8, FALSE), "")</f>
        <v/>
      </c>
      <c r="I975" s="56" t="str">
        <f t="shared" si="11"/>
        <v/>
      </c>
      <c r="J975" s="59"/>
      <c r="K975" s="57" t="str">
        <f>IFERROR(VLOOKUP($J975,'Router Collection'!B973:M1970, 10, FALSE), "")</f>
        <v/>
      </c>
      <c r="L975" s="57" t="str">
        <f>IFERROR(VLOOKUP($J975,'Router Tracking'!$A$3:$H$1000, 2, FALSE), "")</f>
        <v/>
      </c>
      <c r="M975" s="57" t="str">
        <f>IFERROR(VLOOKUP($J975,'Router Tracking'!$A$3:$H$1000, 3, FALSE), "")</f>
        <v/>
      </c>
      <c r="N975" s="58" t="str">
        <f>IFERROR(VLOOKUP($J975,'Router Tracking'!$A$3:$H$1000, 6, FALSE), "")</f>
        <v/>
      </c>
      <c r="Q975" s="13"/>
    </row>
    <row r="976" spans="1:17">
      <c r="A976" s="38" t="str">
        <f t="shared" si="10"/>
        <v/>
      </c>
      <c r="C976" s="1" t="str">
        <f>IFERROR(VLOOKUP($B976,'Fridge Collection'!B974:L1971, 10, FALSE), "")</f>
        <v/>
      </c>
      <c r="D976" s="1" t="str">
        <f>IFERROR(VLOOKUP($B976,' Fridge Tracking'!$A$3:$J$999, 2, FALSE), "")</f>
        <v/>
      </c>
      <c r="E976" s="1" t="str">
        <f>IFERROR(VLOOKUP($B976,' Fridge Tracking'!$A$3:$J$999, 3, FALSE), "")</f>
        <v/>
      </c>
      <c r="F976" s="1" t="str">
        <f>IFERROR(VLOOKUP($B976,' Fridge Tracking'!$A$3:$J$999, 4, FALSE), "")</f>
        <v/>
      </c>
      <c r="G976" s="1" t="str">
        <f>IFERROR(VLOOKUP($B976,' Fridge Tracking'!$A$3:$J$999, 5, FALSE), "")</f>
        <v/>
      </c>
      <c r="H976" s="13" t="str">
        <f>IFERROR(VLOOKUP($B976,' Fridge Tracking'!$A$3:$J$999, 8, FALSE), "")</f>
        <v/>
      </c>
      <c r="I976" s="56" t="str">
        <f t="shared" si="11"/>
        <v/>
      </c>
      <c r="J976" s="59"/>
      <c r="K976" s="57" t="str">
        <f>IFERROR(VLOOKUP($J976,'Router Collection'!B974:M1971, 10, FALSE), "")</f>
        <v/>
      </c>
      <c r="L976" s="57" t="str">
        <f>IFERROR(VLOOKUP($J976,'Router Tracking'!$A$3:$H$1000, 2, FALSE), "")</f>
        <v/>
      </c>
      <c r="M976" s="57" t="str">
        <f>IFERROR(VLOOKUP($J976,'Router Tracking'!$A$3:$H$1000, 3, FALSE), "")</f>
        <v/>
      </c>
      <c r="N976" s="58" t="str">
        <f>IFERROR(VLOOKUP($J976,'Router Tracking'!$A$3:$H$1000, 6, FALSE), "")</f>
        <v/>
      </c>
      <c r="Q976" s="13"/>
    </row>
    <row r="977" spans="1:17">
      <c r="A977" s="38" t="str">
        <f t="shared" si="10"/>
        <v/>
      </c>
      <c r="C977" s="1" t="str">
        <f>IFERROR(VLOOKUP($B977,'Fridge Collection'!B975:L1972, 10, FALSE), "")</f>
        <v/>
      </c>
      <c r="D977" s="1" t="str">
        <f>IFERROR(VLOOKUP($B977,' Fridge Tracking'!$A$3:$J$999, 2, FALSE), "")</f>
        <v/>
      </c>
      <c r="E977" s="1" t="str">
        <f>IFERROR(VLOOKUP($B977,' Fridge Tracking'!$A$3:$J$999, 3, FALSE), "")</f>
        <v/>
      </c>
      <c r="F977" s="1" t="str">
        <f>IFERROR(VLOOKUP($B977,' Fridge Tracking'!$A$3:$J$999, 4, FALSE), "")</f>
        <v/>
      </c>
      <c r="G977" s="1" t="str">
        <f>IFERROR(VLOOKUP($B977,' Fridge Tracking'!$A$3:$J$999, 5, FALSE), "")</f>
        <v/>
      </c>
      <c r="H977" s="13" t="str">
        <f>IFERROR(VLOOKUP($B977,' Fridge Tracking'!$A$3:$J$999, 8, FALSE), "")</f>
        <v/>
      </c>
      <c r="I977" s="56" t="str">
        <f t="shared" si="11"/>
        <v/>
      </c>
      <c r="J977" s="59"/>
      <c r="K977" s="57" t="str">
        <f>IFERROR(VLOOKUP($J977,'Router Collection'!B975:M1972, 10, FALSE), "")</f>
        <v/>
      </c>
      <c r="L977" s="57" t="str">
        <f>IFERROR(VLOOKUP($J977,'Router Tracking'!$A$3:$H$1000, 2, FALSE), "")</f>
        <v/>
      </c>
      <c r="M977" s="57" t="str">
        <f>IFERROR(VLOOKUP($J977,'Router Tracking'!$A$3:$H$1000, 3, FALSE), "")</f>
        <v/>
      </c>
      <c r="N977" s="58" t="str">
        <f>IFERROR(VLOOKUP($J977,'Router Tracking'!$A$3:$H$1000, 6, FALSE), "")</f>
        <v/>
      </c>
      <c r="Q977" s="13"/>
    </row>
    <row r="978" spans="1:17">
      <c r="A978" s="38" t="str">
        <f t="shared" si="10"/>
        <v/>
      </c>
      <c r="C978" s="1" t="str">
        <f>IFERROR(VLOOKUP($B978,'Fridge Collection'!B976:L1973, 10, FALSE), "")</f>
        <v/>
      </c>
      <c r="D978" s="1" t="str">
        <f>IFERROR(VLOOKUP($B978,' Fridge Tracking'!$A$3:$J$999, 2, FALSE), "")</f>
        <v/>
      </c>
      <c r="E978" s="1" t="str">
        <f>IFERROR(VLOOKUP($B978,' Fridge Tracking'!$A$3:$J$999, 3, FALSE), "")</f>
        <v/>
      </c>
      <c r="F978" s="1" t="str">
        <f>IFERROR(VLOOKUP($B978,' Fridge Tracking'!$A$3:$J$999, 4, FALSE), "")</f>
        <v/>
      </c>
      <c r="G978" s="1" t="str">
        <f>IFERROR(VLOOKUP($B978,' Fridge Tracking'!$A$3:$J$999, 5, FALSE), "")</f>
        <v/>
      </c>
      <c r="H978" s="13" t="str">
        <f>IFERROR(VLOOKUP($B978,' Fridge Tracking'!$A$3:$J$999, 8, FALSE), "")</f>
        <v/>
      </c>
      <c r="I978" s="56" t="str">
        <f t="shared" si="11"/>
        <v/>
      </c>
      <c r="J978" s="59"/>
      <c r="K978" s="57" t="str">
        <f>IFERROR(VLOOKUP($J978,'Router Collection'!B976:M1973, 10, FALSE), "")</f>
        <v/>
      </c>
      <c r="L978" s="57" t="str">
        <f>IFERROR(VLOOKUP($J978,'Router Tracking'!$A$3:$H$1000, 2, FALSE), "")</f>
        <v/>
      </c>
      <c r="M978" s="57" t="str">
        <f>IFERROR(VLOOKUP($J978,'Router Tracking'!$A$3:$H$1000, 3, FALSE), "")</f>
        <v/>
      </c>
      <c r="N978" s="58" t="str">
        <f>IFERROR(VLOOKUP($J978,'Router Tracking'!$A$3:$H$1000, 6, FALSE), "")</f>
        <v/>
      </c>
      <c r="Q978" s="13"/>
    </row>
    <row r="979" spans="1:17">
      <c r="A979" s="38" t="str">
        <f t="shared" si="10"/>
        <v/>
      </c>
      <c r="C979" s="1" t="str">
        <f>IFERROR(VLOOKUP($B979,'Fridge Collection'!B977:L1974, 10, FALSE), "")</f>
        <v/>
      </c>
      <c r="D979" s="1" t="str">
        <f>IFERROR(VLOOKUP($B979,' Fridge Tracking'!$A$3:$J$999, 2, FALSE), "")</f>
        <v/>
      </c>
      <c r="E979" s="1" t="str">
        <f>IFERROR(VLOOKUP($B979,' Fridge Tracking'!$A$3:$J$999, 3, FALSE), "")</f>
        <v/>
      </c>
      <c r="F979" s="1" t="str">
        <f>IFERROR(VLOOKUP($B979,' Fridge Tracking'!$A$3:$J$999, 4, FALSE), "")</f>
        <v/>
      </c>
      <c r="G979" s="1" t="str">
        <f>IFERROR(VLOOKUP($B979,' Fridge Tracking'!$A$3:$J$999, 5, FALSE), "")</f>
        <v/>
      </c>
      <c r="H979" s="13" t="str">
        <f>IFERROR(VLOOKUP($B979,' Fridge Tracking'!$A$3:$J$999, 8, FALSE), "")</f>
        <v/>
      </c>
      <c r="I979" s="56" t="str">
        <f t="shared" si="11"/>
        <v/>
      </c>
      <c r="J979" s="59"/>
      <c r="K979" s="57" t="str">
        <f>IFERROR(VLOOKUP($J979,'Router Collection'!B977:M1974, 10, FALSE), "")</f>
        <v/>
      </c>
      <c r="L979" s="57" t="str">
        <f>IFERROR(VLOOKUP($J979,'Router Tracking'!$A$3:$H$1000, 2, FALSE), "")</f>
        <v/>
      </c>
      <c r="M979" s="57" t="str">
        <f>IFERROR(VLOOKUP($J979,'Router Tracking'!$A$3:$H$1000, 3, FALSE), "")</f>
        <v/>
      </c>
      <c r="N979" s="58" t="str">
        <f>IFERROR(VLOOKUP($J979,'Router Tracking'!$A$3:$H$1000, 6, FALSE), "")</f>
        <v/>
      </c>
      <c r="Q979" s="13"/>
    </row>
    <row r="980" spans="1:17">
      <c r="A980" s="38" t="str">
        <f t="shared" si="10"/>
        <v/>
      </c>
      <c r="C980" s="1" t="str">
        <f>IFERROR(VLOOKUP($B980,'Fridge Collection'!B978:L1975, 10, FALSE), "")</f>
        <v/>
      </c>
      <c r="D980" s="1" t="str">
        <f>IFERROR(VLOOKUP($B980,' Fridge Tracking'!$A$3:$J$999, 2, FALSE), "")</f>
        <v/>
      </c>
      <c r="E980" s="1" t="str">
        <f>IFERROR(VLOOKUP($B980,' Fridge Tracking'!$A$3:$J$999, 3, FALSE), "")</f>
        <v/>
      </c>
      <c r="F980" s="1" t="str">
        <f>IFERROR(VLOOKUP($B980,' Fridge Tracking'!$A$3:$J$999, 4, FALSE), "")</f>
        <v/>
      </c>
      <c r="G980" s="1" t="str">
        <f>IFERROR(VLOOKUP($B980,' Fridge Tracking'!$A$3:$J$999, 5, FALSE), "")</f>
        <v/>
      </c>
      <c r="H980" s="13" t="str">
        <f>IFERROR(VLOOKUP($B980,' Fridge Tracking'!$A$3:$J$999, 8, FALSE), "")</f>
        <v/>
      </c>
      <c r="I980" s="56" t="str">
        <f t="shared" si="11"/>
        <v/>
      </c>
      <c r="J980" s="59"/>
      <c r="K980" s="57" t="str">
        <f>IFERROR(VLOOKUP($J980,'Router Collection'!B978:M1975, 10, FALSE), "")</f>
        <v/>
      </c>
      <c r="L980" s="57" t="str">
        <f>IFERROR(VLOOKUP($J980,'Router Tracking'!$A$3:$H$1000, 2, FALSE), "")</f>
        <v/>
      </c>
      <c r="M980" s="57" t="str">
        <f>IFERROR(VLOOKUP($J980,'Router Tracking'!$A$3:$H$1000, 3, FALSE), "")</f>
        <v/>
      </c>
      <c r="N980" s="58" t="str">
        <f>IFERROR(VLOOKUP($J980,'Router Tracking'!$A$3:$H$1000, 6, FALSE), "")</f>
        <v/>
      </c>
      <c r="Q980" s="13"/>
    </row>
    <row r="981" spans="1:17">
      <c r="A981" s="38" t="str">
        <f t="shared" si="10"/>
        <v/>
      </c>
      <c r="C981" s="1" t="str">
        <f>IFERROR(VLOOKUP($B981,'Fridge Collection'!B979:L1976, 10, FALSE), "")</f>
        <v/>
      </c>
      <c r="D981" s="1" t="str">
        <f>IFERROR(VLOOKUP($B981,' Fridge Tracking'!$A$3:$J$999, 2, FALSE), "")</f>
        <v/>
      </c>
      <c r="E981" s="1" t="str">
        <f>IFERROR(VLOOKUP($B981,' Fridge Tracking'!$A$3:$J$999, 3, FALSE), "")</f>
        <v/>
      </c>
      <c r="F981" s="1" t="str">
        <f>IFERROR(VLOOKUP($B981,' Fridge Tracking'!$A$3:$J$999, 4, FALSE), "")</f>
        <v/>
      </c>
      <c r="G981" s="1" t="str">
        <f>IFERROR(VLOOKUP($B981,' Fridge Tracking'!$A$3:$J$999, 5, FALSE), "")</f>
        <v/>
      </c>
      <c r="H981" s="13" t="str">
        <f>IFERROR(VLOOKUP($B981,' Fridge Tracking'!$A$3:$J$999, 8, FALSE), "")</f>
        <v/>
      </c>
      <c r="I981" s="56" t="str">
        <f t="shared" si="11"/>
        <v/>
      </c>
      <c r="J981" s="59"/>
      <c r="K981" s="57" t="str">
        <f>IFERROR(VLOOKUP($J981,'Router Collection'!B979:M1976, 10, FALSE), "")</f>
        <v/>
      </c>
      <c r="L981" s="57" t="str">
        <f>IFERROR(VLOOKUP($J981,'Router Tracking'!$A$3:$H$1000, 2, FALSE), "")</f>
        <v/>
      </c>
      <c r="M981" s="57" t="str">
        <f>IFERROR(VLOOKUP($J981,'Router Tracking'!$A$3:$H$1000, 3, FALSE), "")</f>
        <v/>
      </c>
      <c r="N981" s="58" t="str">
        <f>IFERROR(VLOOKUP($J981,'Router Tracking'!$A$3:$H$1000, 6, FALSE), "")</f>
        <v/>
      </c>
      <c r="Q981" s="13"/>
    </row>
    <row r="982" spans="1:17">
      <c r="A982" s="38" t="str">
        <f t="shared" si="10"/>
        <v/>
      </c>
      <c r="C982" s="1" t="str">
        <f>IFERROR(VLOOKUP($B982,'Fridge Collection'!B980:L1977, 10, FALSE), "")</f>
        <v/>
      </c>
      <c r="D982" s="1" t="str">
        <f>IFERROR(VLOOKUP($B982,' Fridge Tracking'!$A$3:$J$999, 2, FALSE), "")</f>
        <v/>
      </c>
      <c r="E982" s="1" t="str">
        <f>IFERROR(VLOOKUP($B982,' Fridge Tracking'!$A$3:$J$999, 3, FALSE), "")</f>
        <v/>
      </c>
      <c r="F982" s="1" t="str">
        <f>IFERROR(VLOOKUP($B982,' Fridge Tracking'!$A$3:$J$999, 4, FALSE), "")</f>
        <v/>
      </c>
      <c r="G982" s="1" t="str">
        <f>IFERROR(VLOOKUP($B982,' Fridge Tracking'!$A$3:$J$999, 5, FALSE), "")</f>
        <v/>
      </c>
      <c r="H982" s="13" t="str">
        <f>IFERROR(VLOOKUP($B982,' Fridge Tracking'!$A$3:$J$999, 8, FALSE), "")</f>
        <v/>
      </c>
      <c r="I982" s="56" t="str">
        <f t="shared" si="11"/>
        <v/>
      </c>
      <c r="J982" s="59"/>
      <c r="K982" s="57" t="str">
        <f>IFERROR(VLOOKUP($J982,'Router Collection'!B980:M1977, 10, FALSE), "")</f>
        <v/>
      </c>
      <c r="L982" s="57" t="str">
        <f>IFERROR(VLOOKUP($J982,'Router Tracking'!$A$3:$H$1000, 2, FALSE), "")</f>
        <v/>
      </c>
      <c r="M982" s="57" t="str">
        <f>IFERROR(VLOOKUP($J982,'Router Tracking'!$A$3:$H$1000, 3, FALSE), "")</f>
        <v/>
      </c>
      <c r="N982" s="58" t="str">
        <f>IFERROR(VLOOKUP($J982,'Router Tracking'!$A$3:$H$1000, 6, FALSE), "")</f>
        <v/>
      </c>
      <c r="Q982" s="13"/>
    </row>
    <row r="983" spans="1:17">
      <c r="A983" s="38" t="str">
        <f t="shared" si="10"/>
        <v/>
      </c>
      <c r="C983" s="1" t="str">
        <f>IFERROR(VLOOKUP($B983,'Fridge Collection'!B981:L1978, 10, FALSE), "")</f>
        <v/>
      </c>
      <c r="D983" s="1" t="str">
        <f>IFERROR(VLOOKUP($B983,' Fridge Tracking'!$A$3:$J$999, 2, FALSE), "")</f>
        <v/>
      </c>
      <c r="E983" s="1" t="str">
        <f>IFERROR(VLOOKUP($B983,' Fridge Tracking'!$A$3:$J$999, 3, FALSE), "")</f>
        <v/>
      </c>
      <c r="F983" s="1" t="str">
        <f>IFERROR(VLOOKUP($B983,' Fridge Tracking'!$A$3:$J$999, 4, FALSE), "")</f>
        <v/>
      </c>
      <c r="G983" s="1" t="str">
        <f>IFERROR(VLOOKUP($B983,' Fridge Tracking'!$A$3:$J$999, 5, FALSE), "")</f>
        <v/>
      </c>
      <c r="H983" s="13" t="str">
        <f>IFERROR(VLOOKUP($B983,' Fridge Tracking'!$A$3:$J$999, 8, FALSE), "")</f>
        <v/>
      </c>
      <c r="I983" s="56" t="str">
        <f t="shared" si="11"/>
        <v/>
      </c>
      <c r="J983" s="59"/>
      <c r="K983" s="57" t="str">
        <f>IFERROR(VLOOKUP($J983,'Router Collection'!B981:M1978, 10, FALSE), "")</f>
        <v/>
      </c>
      <c r="L983" s="57" t="str">
        <f>IFERROR(VLOOKUP($J983,'Router Tracking'!$A$3:$H$1000, 2, FALSE), "")</f>
        <v/>
      </c>
      <c r="M983" s="57" t="str">
        <f>IFERROR(VLOOKUP($J983,'Router Tracking'!$A$3:$H$1000, 3, FALSE), "")</f>
        <v/>
      </c>
      <c r="N983" s="58" t="str">
        <f>IFERROR(VLOOKUP($J983,'Router Tracking'!$A$3:$H$1000, 6, FALSE), "")</f>
        <v/>
      </c>
      <c r="Q983" s="13"/>
    </row>
    <row r="984" spans="1:17">
      <c r="A984" s="38" t="str">
        <f t="shared" si="10"/>
        <v/>
      </c>
      <c r="C984" s="1" t="str">
        <f>IFERROR(VLOOKUP($B984,'Fridge Collection'!B982:L1979, 10, FALSE), "")</f>
        <v/>
      </c>
      <c r="D984" s="1" t="str">
        <f>IFERROR(VLOOKUP($B984,' Fridge Tracking'!$A$3:$J$999, 2, FALSE), "")</f>
        <v/>
      </c>
      <c r="E984" s="1" t="str">
        <f>IFERROR(VLOOKUP($B984,' Fridge Tracking'!$A$3:$J$999, 3, FALSE), "")</f>
        <v/>
      </c>
      <c r="F984" s="1" t="str">
        <f>IFERROR(VLOOKUP($B984,' Fridge Tracking'!$A$3:$J$999, 4, FALSE), "")</f>
        <v/>
      </c>
      <c r="G984" s="1" t="str">
        <f>IFERROR(VLOOKUP($B984,' Fridge Tracking'!$A$3:$J$999, 5, FALSE), "")</f>
        <v/>
      </c>
      <c r="H984" s="13" t="str">
        <f>IFERROR(VLOOKUP($B984,' Fridge Tracking'!$A$3:$J$999, 8, FALSE), "")</f>
        <v/>
      </c>
      <c r="I984" s="56" t="str">
        <f t="shared" si="11"/>
        <v/>
      </c>
      <c r="J984" s="59"/>
      <c r="K984" s="57" t="str">
        <f>IFERROR(VLOOKUP($J984,'Router Collection'!B982:M1979, 10, FALSE), "")</f>
        <v/>
      </c>
      <c r="L984" s="57" t="str">
        <f>IFERROR(VLOOKUP($J984,'Router Tracking'!$A$3:$H$1000, 2, FALSE), "")</f>
        <v/>
      </c>
      <c r="M984" s="57" t="str">
        <f>IFERROR(VLOOKUP($J984,'Router Tracking'!$A$3:$H$1000, 3, FALSE), "")</f>
        <v/>
      </c>
      <c r="N984" s="58" t="str">
        <f>IFERROR(VLOOKUP($J984,'Router Tracking'!$A$3:$H$1000, 6, FALSE), "")</f>
        <v/>
      </c>
      <c r="Q984" s="13"/>
    </row>
    <row r="985" spans="1:17">
      <c r="A985" s="38" t="str">
        <f t="shared" si="10"/>
        <v/>
      </c>
      <c r="C985" s="1" t="str">
        <f>IFERROR(VLOOKUP($B985,'Fridge Collection'!B983:L1980, 10, FALSE), "")</f>
        <v/>
      </c>
      <c r="D985" s="1" t="str">
        <f>IFERROR(VLOOKUP($B985,' Fridge Tracking'!$A$3:$J$999, 2, FALSE), "")</f>
        <v/>
      </c>
      <c r="E985" s="1" t="str">
        <f>IFERROR(VLOOKUP($B985,' Fridge Tracking'!$A$3:$J$999, 3, FALSE), "")</f>
        <v/>
      </c>
      <c r="F985" s="1" t="str">
        <f>IFERROR(VLOOKUP($B985,' Fridge Tracking'!$A$3:$J$999, 4, FALSE), "")</f>
        <v/>
      </c>
      <c r="G985" s="1" t="str">
        <f>IFERROR(VLOOKUP($B985,' Fridge Tracking'!$A$3:$J$999, 5, FALSE), "")</f>
        <v/>
      </c>
      <c r="H985" s="13" t="str">
        <f>IFERROR(VLOOKUP($B985,' Fridge Tracking'!$A$3:$J$999, 8, FALSE), "")</f>
        <v/>
      </c>
      <c r="I985" s="56" t="str">
        <f t="shared" si="11"/>
        <v/>
      </c>
      <c r="J985" s="59"/>
      <c r="K985" s="57" t="str">
        <f>IFERROR(VLOOKUP($J985,'Router Collection'!B983:M1980, 10, FALSE), "")</f>
        <v/>
      </c>
      <c r="L985" s="57" t="str">
        <f>IFERROR(VLOOKUP($J985,'Router Tracking'!$A$3:$H$1000, 2, FALSE), "")</f>
        <v/>
      </c>
      <c r="M985" s="57" t="str">
        <f>IFERROR(VLOOKUP($J985,'Router Tracking'!$A$3:$H$1000, 3, FALSE), "")</f>
        <v/>
      </c>
      <c r="N985" s="58" t="str">
        <f>IFERROR(VLOOKUP($J985,'Router Tracking'!$A$3:$H$1000, 6, FALSE), "")</f>
        <v/>
      </c>
      <c r="Q985" s="13"/>
    </row>
    <row r="986" spans="1:17">
      <c r="A986" s="38" t="str">
        <f t="shared" si="10"/>
        <v/>
      </c>
      <c r="C986" s="1" t="str">
        <f>IFERROR(VLOOKUP($B986,'Fridge Collection'!B984:L1981, 10, FALSE), "")</f>
        <v/>
      </c>
      <c r="D986" s="1" t="str">
        <f>IFERROR(VLOOKUP($B986,' Fridge Tracking'!$A$3:$J$999, 2, FALSE), "")</f>
        <v/>
      </c>
      <c r="E986" s="1" t="str">
        <f>IFERROR(VLOOKUP($B986,' Fridge Tracking'!$A$3:$J$999, 3, FALSE), "")</f>
        <v/>
      </c>
      <c r="F986" s="1" t="str">
        <f>IFERROR(VLOOKUP($B986,' Fridge Tracking'!$A$3:$J$999, 4, FALSE), "")</f>
        <v/>
      </c>
      <c r="G986" s="1" t="str">
        <f>IFERROR(VLOOKUP($B986,' Fridge Tracking'!$A$3:$J$999, 5, FALSE), "")</f>
        <v/>
      </c>
      <c r="H986" s="13" t="str">
        <f>IFERROR(VLOOKUP($B986,' Fridge Tracking'!$A$3:$J$999, 8, FALSE), "")</f>
        <v/>
      </c>
      <c r="I986" s="56" t="str">
        <f t="shared" si="11"/>
        <v/>
      </c>
      <c r="J986" s="59"/>
      <c r="K986" s="57" t="str">
        <f>IFERROR(VLOOKUP($J986,'Router Collection'!B984:M1981, 10, FALSE), "")</f>
        <v/>
      </c>
      <c r="L986" s="57" t="str">
        <f>IFERROR(VLOOKUP($J986,'Router Tracking'!$A$3:$H$1000, 2, FALSE), "")</f>
        <v/>
      </c>
      <c r="M986" s="57" t="str">
        <f>IFERROR(VLOOKUP($J986,'Router Tracking'!$A$3:$H$1000, 3, FALSE), "")</f>
        <v/>
      </c>
      <c r="N986" s="58" t="str">
        <f>IFERROR(VLOOKUP($J986,'Router Tracking'!$A$3:$H$1000, 6, FALSE), "")</f>
        <v/>
      </c>
      <c r="Q986" s="13"/>
    </row>
    <row r="987" spans="1:17">
      <c r="A987" s="38" t="str">
        <f t="shared" si="10"/>
        <v/>
      </c>
      <c r="C987" s="1" t="str">
        <f>IFERROR(VLOOKUP($B987,'Fridge Collection'!B985:L1982, 10, FALSE), "")</f>
        <v/>
      </c>
      <c r="D987" s="1" t="str">
        <f>IFERROR(VLOOKUP($B987,' Fridge Tracking'!$A$3:$J$999, 2, FALSE), "")</f>
        <v/>
      </c>
      <c r="E987" s="1" t="str">
        <f>IFERROR(VLOOKUP($B987,' Fridge Tracking'!$A$3:$J$999, 3, FALSE), "")</f>
        <v/>
      </c>
      <c r="F987" s="1" t="str">
        <f>IFERROR(VLOOKUP($B987,' Fridge Tracking'!$A$3:$J$999, 4, FALSE), "")</f>
        <v/>
      </c>
      <c r="G987" s="1" t="str">
        <f>IFERROR(VLOOKUP($B987,' Fridge Tracking'!$A$3:$J$999, 5, FALSE), "")</f>
        <v/>
      </c>
      <c r="H987" s="13" t="str">
        <f>IFERROR(VLOOKUP($B987,' Fridge Tracking'!$A$3:$J$999, 8, FALSE), "")</f>
        <v/>
      </c>
      <c r="I987" s="56" t="str">
        <f t="shared" si="11"/>
        <v/>
      </c>
      <c r="J987" s="59"/>
      <c r="K987" s="57" t="str">
        <f>IFERROR(VLOOKUP($J987,'Router Collection'!B985:M1982, 10, FALSE), "")</f>
        <v/>
      </c>
      <c r="L987" s="57" t="str">
        <f>IFERROR(VLOOKUP($J987,'Router Tracking'!$A$3:$H$1000, 2, FALSE), "")</f>
        <v/>
      </c>
      <c r="M987" s="57" t="str">
        <f>IFERROR(VLOOKUP($J987,'Router Tracking'!$A$3:$H$1000, 3, FALSE), "")</f>
        <v/>
      </c>
      <c r="N987" s="58" t="str">
        <f>IFERROR(VLOOKUP($J987,'Router Tracking'!$A$3:$H$1000, 6, FALSE), "")</f>
        <v/>
      </c>
      <c r="Q987" s="13"/>
    </row>
    <row r="988" spans="1:17">
      <c r="A988" s="38" t="str">
        <f t="shared" si="10"/>
        <v/>
      </c>
      <c r="C988" s="1" t="str">
        <f>IFERROR(VLOOKUP($B988,'Fridge Collection'!B986:L1983, 10, FALSE), "")</f>
        <v/>
      </c>
      <c r="D988" s="1" t="str">
        <f>IFERROR(VLOOKUP($B988,' Fridge Tracking'!$A$3:$J$999, 2, FALSE), "")</f>
        <v/>
      </c>
      <c r="E988" s="1" t="str">
        <f>IFERROR(VLOOKUP($B988,' Fridge Tracking'!$A$3:$J$999, 3, FALSE), "")</f>
        <v/>
      </c>
      <c r="F988" s="1" t="str">
        <f>IFERROR(VLOOKUP($B988,' Fridge Tracking'!$A$3:$J$999, 4, FALSE), "")</f>
        <v/>
      </c>
      <c r="G988" s="1" t="str">
        <f>IFERROR(VLOOKUP($B988,' Fridge Tracking'!$A$3:$J$999, 5, FALSE), "")</f>
        <v/>
      </c>
      <c r="H988" s="13" t="str">
        <f>IFERROR(VLOOKUP($B988,' Fridge Tracking'!$A$3:$J$999, 8, FALSE), "")</f>
        <v/>
      </c>
      <c r="I988" s="56" t="str">
        <f t="shared" si="11"/>
        <v/>
      </c>
      <c r="J988" s="59"/>
      <c r="K988" s="57" t="str">
        <f>IFERROR(VLOOKUP($J988,'Router Collection'!B986:M1983, 10, FALSE), "")</f>
        <v/>
      </c>
      <c r="L988" s="57" t="str">
        <f>IFERROR(VLOOKUP($J988,'Router Tracking'!$A$3:$H$1000, 2, FALSE), "")</f>
        <v/>
      </c>
      <c r="M988" s="57" t="str">
        <f>IFERROR(VLOOKUP($J988,'Router Tracking'!$A$3:$H$1000, 3, FALSE), "")</f>
        <v/>
      </c>
      <c r="N988" s="58" t="str">
        <f>IFERROR(VLOOKUP($J988,'Router Tracking'!$A$3:$H$1000, 6, FALSE), "")</f>
        <v/>
      </c>
      <c r="Q988" s="13"/>
    </row>
    <row r="989" spans="1:17">
      <c r="A989" s="38" t="str">
        <f t="shared" si="10"/>
        <v/>
      </c>
      <c r="C989" s="1" t="str">
        <f>IFERROR(VLOOKUP($B989,'Fridge Collection'!B987:L1984, 10, FALSE), "")</f>
        <v/>
      </c>
      <c r="D989" s="1" t="str">
        <f>IFERROR(VLOOKUP($B989,' Fridge Tracking'!$A$3:$J$999, 2, FALSE), "")</f>
        <v/>
      </c>
      <c r="E989" s="1" t="str">
        <f>IFERROR(VLOOKUP($B989,' Fridge Tracking'!$A$3:$J$999, 3, FALSE), "")</f>
        <v/>
      </c>
      <c r="F989" s="1" t="str">
        <f>IFERROR(VLOOKUP($B989,' Fridge Tracking'!$A$3:$J$999, 4, FALSE), "")</f>
        <v/>
      </c>
      <c r="G989" s="1" t="str">
        <f>IFERROR(VLOOKUP($B989,' Fridge Tracking'!$A$3:$J$999, 5, FALSE), "")</f>
        <v/>
      </c>
      <c r="H989" s="13" t="str">
        <f>IFERROR(VLOOKUP($B989,' Fridge Tracking'!$A$3:$J$999, 8, FALSE), "")</f>
        <v/>
      </c>
      <c r="I989" s="56" t="str">
        <f t="shared" si="11"/>
        <v/>
      </c>
      <c r="J989" s="59"/>
      <c r="K989" s="57" t="str">
        <f>IFERROR(VLOOKUP($J989,'Router Collection'!B987:M1984, 10, FALSE), "")</f>
        <v/>
      </c>
      <c r="L989" s="57" t="str">
        <f>IFERROR(VLOOKUP($J989,'Router Tracking'!$A$3:$H$1000, 2, FALSE), "")</f>
        <v/>
      </c>
      <c r="M989" s="57" t="str">
        <f>IFERROR(VLOOKUP($J989,'Router Tracking'!$A$3:$H$1000, 3, FALSE), "")</f>
        <v/>
      </c>
      <c r="N989" s="58" t="str">
        <f>IFERROR(VLOOKUP($J989,'Router Tracking'!$A$3:$H$1000, 6, FALSE), "")</f>
        <v/>
      </c>
      <c r="Q989" s="13"/>
    </row>
    <row r="990" spans="1:17">
      <c r="A990" s="38" t="str">
        <f t="shared" si="10"/>
        <v/>
      </c>
      <c r="C990" s="1" t="str">
        <f>IFERROR(VLOOKUP($B990,'Fridge Collection'!B988:L1985, 10, FALSE), "")</f>
        <v/>
      </c>
      <c r="D990" s="1" t="str">
        <f>IFERROR(VLOOKUP($B990,' Fridge Tracking'!$A$3:$J$999, 2, FALSE), "")</f>
        <v/>
      </c>
      <c r="E990" s="1" t="str">
        <f>IFERROR(VLOOKUP($B990,' Fridge Tracking'!$A$3:$J$999, 3, FALSE), "")</f>
        <v/>
      </c>
      <c r="F990" s="1" t="str">
        <f>IFERROR(VLOOKUP($B990,' Fridge Tracking'!$A$3:$J$999, 4, FALSE), "")</f>
        <v/>
      </c>
      <c r="G990" s="1" t="str">
        <f>IFERROR(VLOOKUP($B990,' Fridge Tracking'!$A$3:$J$999, 5, FALSE), "")</f>
        <v/>
      </c>
      <c r="H990" s="13" t="str">
        <f>IFERROR(VLOOKUP($B990,' Fridge Tracking'!$A$3:$J$999, 8, FALSE), "")</f>
        <v/>
      </c>
      <c r="I990" s="56" t="str">
        <f t="shared" si="11"/>
        <v/>
      </c>
      <c r="J990" s="59"/>
      <c r="K990" s="57" t="str">
        <f>IFERROR(VLOOKUP($J990,'Router Collection'!B988:M1985, 10, FALSE), "")</f>
        <v/>
      </c>
      <c r="L990" s="57" t="str">
        <f>IFERROR(VLOOKUP($J990,'Router Tracking'!$A$3:$H$1000, 2, FALSE), "")</f>
        <v/>
      </c>
      <c r="M990" s="57" t="str">
        <f>IFERROR(VLOOKUP($J990,'Router Tracking'!$A$3:$H$1000, 3, FALSE), "")</f>
        <v/>
      </c>
      <c r="N990" s="58" t="str">
        <f>IFERROR(VLOOKUP($J990,'Router Tracking'!$A$3:$H$1000, 6, FALSE), "")</f>
        <v/>
      </c>
      <c r="Q990" s="13"/>
    </row>
    <row r="991" spans="1:17">
      <c r="A991" s="38" t="str">
        <f t="shared" si="10"/>
        <v/>
      </c>
      <c r="C991" s="1" t="str">
        <f>IFERROR(VLOOKUP($B991,'Fridge Collection'!B989:L1986, 10, FALSE), "")</f>
        <v/>
      </c>
      <c r="D991" s="1" t="str">
        <f>IFERROR(VLOOKUP($B991,' Fridge Tracking'!$A$3:$J$999, 2, FALSE), "")</f>
        <v/>
      </c>
      <c r="E991" s="1" t="str">
        <f>IFERROR(VLOOKUP($B991,' Fridge Tracking'!$A$3:$J$999, 3, FALSE), "")</f>
        <v/>
      </c>
      <c r="F991" s="1" t="str">
        <f>IFERROR(VLOOKUP($B991,' Fridge Tracking'!$A$3:$J$999, 4, FALSE), "")</f>
        <v/>
      </c>
      <c r="G991" s="1" t="str">
        <f>IFERROR(VLOOKUP($B991,' Fridge Tracking'!$A$3:$J$999, 5, FALSE), "")</f>
        <v/>
      </c>
      <c r="H991" s="13" t="str">
        <f>IFERROR(VLOOKUP($B991,' Fridge Tracking'!$A$3:$J$999, 8, FALSE), "")</f>
        <v/>
      </c>
      <c r="I991" s="56" t="str">
        <f t="shared" si="11"/>
        <v/>
      </c>
      <c r="J991" s="59"/>
      <c r="K991" s="57" t="str">
        <f>IFERROR(VLOOKUP($J991,'Router Collection'!B989:M1986, 10, FALSE), "")</f>
        <v/>
      </c>
      <c r="L991" s="57" t="str">
        <f>IFERROR(VLOOKUP($J991,'Router Tracking'!$A$3:$H$1000, 2, FALSE), "")</f>
        <v/>
      </c>
      <c r="M991" s="57" t="str">
        <f>IFERROR(VLOOKUP($J991,'Router Tracking'!$A$3:$H$1000, 3, FALSE), "")</f>
        <v/>
      </c>
      <c r="N991" s="58" t="str">
        <f>IFERROR(VLOOKUP($J991,'Router Tracking'!$A$3:$H$1000, 6, FALSE), "")</f>
        <v/>
      </c>
      <c r="Q991" s="13"/>
    </row>
    <row r="992" spans="1:17">
      <c r="A992" s="38" t="str">
        <f t="shared" si="10"/>
        <v/>
      </c>
      <c r="C992" s="1" t="str">
        <f>IFERROR(VLOOKUP($B992,'Fridge Collection'!B990:L1987, 10, FALSE), "")</f>
        <v/>
      </c>
      <c r="D992" s="1" t="str">
        <f>IFERROR(VLOOKUP($B992,' Fridge Tracking'!$A$3:$J$999, 2, FALSE), "")</f>
        <v/>
      </c>
      <c r="E992" s="1" t="str">
        <f>IFERROR(VLOOKUP($B992,' Fridge Tracking'!$A$3:$J$999, 3, FALSE), "")</f>
        <v/>
      </c>
      <c r="F992" s="1" t="str">
        <f>IFERROR(VLOOKUP($B992,' Fridge Tracking'!$A$3:$J$999, 4, FALSE), "")</f>
        <v/>
      </c>
      <c r="G992" s="1" t="str">
        <f>IFERROR(VLOOKUP($B992,' Fridge Tracking'!$A$3:$J$999, 5, FALSE), "")</f>
        <v/>
      </c>
      <c r="H992" s="13" t="str">
        <f>IFERROR(VLOOKUP($B992,' Fridge Tracking'!$A$3:$J$999, 8, FALSE), "")</f>
        <v/>
      </c>
      <c r="I992" s="56" t="str">
        <f t="shared" si="11"/>
        <v/>
      </c>
      <c r="J992" s="59"/>
      <c r="K992" s="57" t="str">
        <f>IFERROR(VLOOKUP($J992,'Router Collection'!B990:M1987, 10, FALSE), "")</f>
        <v/>
      </c>
      <c r="L992" s="57" t="str">
        <f>IFERROR(VLOOKUP($J992,'Router Tracking'!$A$3:$H$1000, 2, FALSE), "")</f>
        <v/>
      </c>
      <c r="M992" s="57" t="str">
        <f>IFERROR(VLOOKUP($J992,'Router Tracking'!$A$3:$H$1000, 3, FALSE), "")</f>
        <v/>
      </c>
      <c r="N992" s="58" t="str">
        <f>IFERROR(VLOOKUP($J992,'Router Tracking'!$A$3:$H$1000, 6, FALSE), "")</f>
        <v/>
      </c>
      <c r="Q992" s="13"/>
    </row>
    <row r="993" spans="1:17">
      <c r="A993" s="38" t="str">
        <f t="shared" si="10"/>
        <v/>
      </c>
      <c r="C993" s="1" t="str">
        <f>IFERROR(VLOOKUP($B993,'Fridge Collection'!B991:L1988, 10, FALSE), "")</f>
        <v/>
      </c>
      <c r="D993" s="1" t="str">
        <f>IFERROR(VLOOKUP($B993,' Fridge Tracking'!$A$3:$J$999, 2, FALSE), "")</f>
        <v/>
      </c>
      <c r="E993" s="1" t="str">
        <f>IFERROR(VLOOKUP($B993,' Fridge Tracking'!$A$3:$J$999, 3, FALSE), "")</f>
        <v/>
      </c>
      <c r="F993" s="1" t="str">
        <f>IFERROR(VLOOKUP($B993,' Fridge Tracking'!$A$3:$J$999, 4, FALSE), "")</f>
        <v/>
      </c>
      <c r="G993" s="1" t="str">
        <f>IFERROR(VLOOKUP($B993,' Fridge Tracking'!$A$3:$J$999, 5, FALSE), "")</f>
        <v/>
      </c>
      <c r="H993" s="13" t="str">
        <f>IFERROR(VLOOKUP($B993,' Fridge Tracking'!$A$3:$J$999, 8, FALSE), "")</f>
        <v/>
      </c>
      <c r="I993" s="56" t="str">
        <f t="shared" si="11"/>
        <v/>
      </c>
      <c r="J993" s="59"/>
      <c r="K993" s="57" t="str">
        <f>IFERROR(VLOOKUP($J993,'Router Collection'!B991:M1988, 10, FALSE), "")</f>
        <v/>
      </c>
      <c r="L993" s="57" t="str">
        <f>IFERROR(VLOOKUP($J993,'Router Tracking'!$A$3:$H$1000, 2, FALSE), "")</f>
        <v/>
      </c>
      <c r="M993" s="57" t="str">
        <f>IFERROR(VLOOKUP($J993,'Router Tracking'!$A$3:$H$1000, 3, FALSE), "")</f>
        <v/>
      </c>
      <c r="N993" s="58" t="str">
        <f>IFERROR(VLOOKUP($J993,'Router Tracking'!$A$3:$H$1000, 6, FALSE), "")</f>
        <v/>
      </c>
      <c r="Q993" s="13"/>
    </row>
    <row r="994" spans="1:17">
      <c r="A994" s="38" t="str">
        <f t="shared" si="10"/>
        <v/>
      </c>
      <c r="C994" s="1" t="str">
        <f>IFERROR(VLOOKUP($B994,'Fridge Collection'!B992:L1989, 10, FALSE), "")</f>
        <v/>
      </c>
      <c r="D994" s="1" t="str">
        <f>IFERROR(VLOOKUP($B994,' Fridge Tracking'!$A$3:$J$999, 2, FALSE), "")</f>
        <v/>
      </c>
      <c r="E994" s="1" t="str">
        <f>IFERROR(VLOOKUP($B994,' Fridge Tracking'!$A$3:$J$999, 3, FALSE), "")</f>
        <v/>
      </c>
      <c r="F994" s="1" t="str">
        <f>IFERROR(VLOOKUP($B994,' Fridge Tracking'!$A$3:$J$999, 4, FALSE), "")</f>
        <v/>
      </c>
      <c r="G994" s="1" t="str">
        <f>IFERROR(VLOOKUP($B994,' Fridge Tracking'!$A$3:$J$999, 5, FALSE), "")</f>
        <v/>
      </c>
      <c r="H994" s="13" t="str">
        <f>IFERROR(VLOOKUP($B994,' Fridge Tracking'!$A$3:$J$999, 8, FALSE), "")</f>
        <v/>
      </c>
      <c r="I994" s="56" t="str">
        <f t="shared" si="11"/>
        <v/>
      </c>
      <c r="J994" s="59"/>
      <c r="K994" s="57" t="str">
        <f>IFERROR(VLOOKUP($J994,'Router Collection'!B992:M1989, 10, FALSE), "")</f>
        <v/>
      </c>
      <c r="L994" s="57" t="str">
        <f>IFERROR(VLOOKUP($J994,'Router Tracking'!$A$3:$H$1000, 2, FALSE), "")</f>
        <v/>
      </c>
      <c r="M994" s="57" t="str">
        <f>IFERROR(VLOOKUP($J994,'Router Tracking'!$A$3:$H$1000, 3, FALSE), "")</f>
        <v/>
      </c>
      <c r="N994" s="58" t="str">
        <f>IFERROR(VLOOKUP($J994,'Router Tracking'!$A$3:$H$1000, 6, FALSE), "")</f>
        <v/>
      </c>
      <c r="Q994" s="13"/>
    </row>
    <row r="995" spans="1:17">
      <c r="A995" s="38" t="str">
        <f t="shared" si="10"/>
        <v/>
      </c>
      <c r="C995" s="1" t="str">
        <f>IFERROR(VLOOKUP($B995,'Fridge Collection'!B993:L1990, 10, FALSE), "")</f>
        <v/>
      </c>
      <c r="D995" s="1" t="str">
        <f>IFERROR(VLOOKUP($B995,' Fridge Tracking'!$A$3:$J$999, 2, FALSE), "")</f>
        <v/>
      </c>
      <c r="E995" s="1" t="str">
        <f>IFERROR(VLOOKUP($B995,' Fridge Tracking'!$A$3:$J$999, 3, FALSE), "")</f>
        <v/>
      </c>
      <c r="F995" s="1" t="str">
        <f>IFERROR(VLOOKUP($B995,' Fridge Tracking'!$A$3:$J$999, 4, FALSE), "")</f>
        <v/>
      </c>
      <c r="G995" s="1" t="str">
        <f>IFERROR(VLOOKUP($B995,' Fridge Tracking'!$A$3:$J$999, 5, FALSE), "")</f>
        <v/>
      </c>
      <c r="H995" s="13" t="str">
        <f>IFERROR(VLOOKUP($B995,' Fridge Tracking'!$A$3:$J$999, 8, FALSE), "")</f>
        <v/>
      </c>
      <c r="I995" s="56" t="str">
        <f t="shared" si="11"/>
        <v/>
      </c>
      <c r="J995" s="59"/>
      <c r="K995" s="57" t="str">
        <f>IFERROR(VLOOKUP($J995,'Router Collection'!B993:M1990, 10, FALSE), "")</f>
        <v/>
      </c>
      <c r="L995" s="57" t="str">
        <f>IFERROR(VLOOKUP($J995,'Router Tracking'!$A$3:$H$1000, 2, FALSE), "")</f>
        <v/>
      </c>
      <c r="M995" s="57" t="str">
        <f>IFERROR(VLOOKUP($J995,'Router Tracking'!$A$3:$H$1000, 3, FALSE), "")</f>
        <v/>
      </c>
      <c r="N995" s="58" t="str">
        <f>IFERROR(VLOOKUP($J995,'Router Tracking'!$A$3:$H$1000, 6, FALSE), "")</f>
        <v/>
      </c>
      <c r="Q995" s="13"/>
    </row>
    <row r="996" spans="1:17">
      <c r="A996" s="38" t="str">
        <f t="shared" si="10"/>
        <v/>
      </c>
      <c r="C996" s="1" t="str">
        <f>IFERROR(VLOOKUP($B996,'Fridge Collection'!B994:L1991, 10, FALSE), "")</f>
        <v/>
      </c>
      <c r="D996" s="1" t="str">
        <f>IFERROR(VLOOKUP($B996,' Fridge Tracking'!$A$3:$J$999, 2, FALSE), "")</f>
        <v/>
      </c>
      <c r="E996" s="1" t="str">
        <f>IFERROR(VLOOKUP($B996,' Fridge Tracking'!$A$3:$J$999, 3, FALSE), "")</f>
        <v/>
      </c>
      <c r="F996" s="1" t="str">
        <f>IFERROR(VLOOKUP($B996,' Fridge Tracking'!$A$3:$J$999, 4, FALSE), "")</f>
        <v/>
      </c>
      <c r="G996" s="1" t="str">
        <f>IFERROR(VLOOKUP($B996,' Fridge Tracking'!$A$3:$J$999, 5, FALSE), "")</f>
        <v/>
      </c>
      <c r="H996" s="13" t="str">
        <f>IFERROR(VLOOKUP($B996,' Fridge Tracking'!$A$3:$J$999, 8, FALSE), "")</f>
        <v/>
      </c>
      <c r="I996" s="56" t="str">
        <f t="shared" si="11"/>
        <v/>
      </c>
      <c r="J996" s="59"/>
      <c r="K996" s="57" t="str">
        <f>IFERROR(VLOOKUP($J996,'Router Collection'!B994:M1991, 10, FALSE), "")</f>
        <v/>
      </c>
      <c r="L996" s="57" t="str">
        <f>IFERROR(VLOOKUP($J996,'Router Tracking'!$A$3:$H$1000, 2, FALSE), "")</f>
        <v/>
      </c>
      <c r="M996" s="57" t="str">
        <f>IFERROR(VLOOKUP($J996,'Router Tracking'!$A$3:$H$1000, 3, FALSE), "")</f>
        <v/>
      </c>
      <c r="N996" s="58" t="str">
        <f>IFERROR(VLOOKUP($J996,'Router Tracking'!$A$3:$H$1000, 6, FALSE), "")</f>
        <v/>
      </c>
      <c r="Q996" s="13"/>
    </row>
    <row r="997" spans="1:17">
      <c r="A997" s="38" t="str">
        <f t="shared" si="10"/>
        <v/>
      </c>
      <c r="C997" s="1" t="str">
        <f>IFERROR(VLOOKUP($B997,'Fridge Collection'!B995:L1992, 10, FALSE), "")</f>
        <v/>
      </c>
      <c r="D997" s="1" t="str">
        <f>IFERROR(VLOOKUP($B997,' Fridge Tracking'!$A$3:$J$999, 2, FALSE), "")</f>
        <v/>
      </c>
      <c r="E997" s="1" t="str">
        <f>IFERROR(VLOOKUP($B997,' Fridge Tracking'!$A$3:$J$999, 3, FALSE), "")</f>
        <v/>
      </c>
      <c r="F997" s="1" t="str">
        <f>IFERROR(VLOOKUP($B997,' Fridge Tracking'!$A$3:$J$999, 4, FALSE), "")</f>
        <v/>
      </c>
      <c r="G997" s="1" t="str">
        <f>IFERROR(VLOOKUP($B997,' Fridge Tracking'!$A$3:$J$999, 5, FALSE), "")</f>
        <v/>
      </c>
      <c r="H997" s="13" t="str">
        <f>IFERROR(VLOOKUP($B997,' Fridge Tracking'!$A$3:$J$999, 8, FALSE), "")</f>
        <v/>
      </c>
      <c r="I997" s="56" t="str">
        <f t="shared" si="11"/>
        <v/>
      </c>
      <c r="J997" s="59"/>
      <c r="K997" s="57" t="str">
        <f>IFERROR(VLOOKUP($J997,'Router Collection'!B995:M1992, 10, FALSE), "")</f>
        <v/>
      </c>
      <c r="L997" s="57" t="str">
        <f>IFERROR(VLOOKUP($J997,'Router Tracking'!$A$3:$H$1000, 2, FALSE), "")</f>
        <v/>
      </c>
      <c r="M997" s="57" t="str">
        <f>IFERROR(VLOOKUP($J997,'Router Tracking'!$A$3:$H$1000, 3, FALSE), "")</f>
        <v/>
      </c>
      <c r="N997" s="58" t="str">
        <f>IFERROR(VLOOKUP($J997,'Router Tracking'!$A$3:$H$1000, 6, FALSE), "")</f>
        <v/>
      </c>
      <c r="Q997" s="13"/>
    </row>
    <row r="998" spans="1:17">
      <c r="A998" s="38" t="str">
        <f t="shared" si="10"/>
        <v/>
      </c>
      <c r="C998" s="1" t="str">
        <f>IFERROR(VLOOKUP($B998,'Fridge Collection'!B996:L1993, 10, FALSE), "")</f>
        <v/>
      </c>
      <c r="D998" s="1" t="str">
        <f>IFERROR(VLOOKUP($B998,' Fridge Tracking'!$A$3:$J$999, 2, FALSE), "")</f>
        <v/>
      </c>
      <c r="E998" s="1" t="str">
        <f>IFERROR(VLOOKUP($B998,' Fridge Tracking'!$A$3:$J$999, 3, FALSE), "")</f>
        <v/>
      </c>
      <c r="F998" s="1" t="str">
        <f>IFERROR(VLOOKUP($B998,' Fridge Tracking'!$A$3:$J$999, 4, FALSE), "")</f>
        <v/>
      </c>
      <c r="G998" s="1" t="str">
        <f>IFERROR(VLOOKUP($B998,' Fridge Tracking'!$A$3:$J$999, 5, FALSE), "")</f>
        <v/>
      </c>
      <c r="H998" s="13" t="str">
        <f>IFERROR(VLOOKUP($B998,' Fridge Tracking'!$A$3:$J$999, 8, FALSE), "")</f>
        <v/>
      </c>
      <c r="I998" s="56" t="str">
        <f t="shared" si="11"/>
        <v/>
      </c>
      <c r="J998" s="59"/>
      <c r="K998" s="57" t="str">
        <f>IFERROR(VLOOKUP($J998,'Router Collection'!B996:M1993, 10, FALSE), "")</f>
        <v/>
      </c>
      <c r="L998" s="57" t="str">
        <f>IFERROR(VLOOKUP($J998,'Router Tracking'!$A$3:$H$1000, 2, FALSE), "")</f>
        <v/>
      </c>
      <c r="M998" s="57" t="str">
        <f>IFERROR(VLOOKUP($J998,'Router Tracking'!$A$3:$H$1000, 3, FALSE), "")</f>
        <v/>
      </c>
      <c r="N998" s="58" t="str">
        <f>IFERROR(VLOOKUP($J998,'Router Tracking'!$A$3:$H$1000, 6, FALSE), "")</f>
        <v/>
      </c>
      <c r="Q998" s="13"/>
    </row>
    <row r="999" spans="1:17">
      <c r="A999" s="38" t="str">
        <f t="shared" si="10"/>
        <v/>
      </c>
      <c r="C999" s="1" t="str">
        <f>IFERROR(VLOOKUP($B999,'Fridge Collection'!B997:L1994, 10, FALSE), "")</f>
        <v/>
      </c>
      <c r="D999" s="1" t="str">
        <f>IFERROR(VLOOKUP($B999,' Fridge Tracking'!$A$3:$J$999, 2, FALSE), "")</f>
        <v/>
      </c>
      <c r="E999" s="1" t="str">
        <f>IFERROR(VLOOKUP($B999,' Fridge Tracking'!$A$3:$J$999, 3, FALSE), "")</f>
        <v/>
      </c>
      <c r="F999" s="1" t="str">
        <f>IFERROR(VLOOKUP($B999,' Fridge Tracking'!$A$3:$J$999, 4, FALSE), "")</f>
        <v/>
      </c>
      <c r="G999" s="1" t="str">
        <f>IFERROR(VLOOKUP($B999,' Fridge Tracking'!$A$3:$J$999, 5, FALSE), "")</f>
        <v/>
      </c>
      <c r="H999" s="13" t="str">
        <f>IFERROR(VLOOKUP($B999,' Fridge Tracking'!$A$3:$J$999, 8, FALSE), "")</f>
        <v/>
      </c>
      <c r="I999" s="56" t="str">
        <f t="shared" si="11"/>
        <v/>
      </c>
      <c r="J999" s="59"/>
      <c r="K999" s="57" t="str">
        <f>IFERROR(VLOOKUP($J999,'Router Collection'!B997:M1994, 10, FALSE), "")</f>
        <v/>
      </c>
      <c r="L999" s="57" t="str">
        <f>IFERROR(VLOOKUP($J999,'Router Tracking'!$A$3:$H$1000, 2, FALSE), "")</f>
        <v/>
      </c>
      <c r="M999" s="57" t="str">
        <f>IFERROR(VLOOKUP($J999,'Router Tracking'!$A$3:$H$1000, 3, FALSE), "")</f>
        <v/>
      </c>
      <c r="N999" s="58" t="str">
        <f>IFERROR(VLOOKUP($J999,'Router Tracking'!$A$3:$H$1000, 6, FALSE), "")</f>
        <v/>
      </c>
      <c r="Q999" s="13"/>
    </row>
    <row r="1000" spans="1:17">
      <c r="A1000" s="38" t="str">
        <f t="shared" si="10"/>
        <v/>
      </c>
      <c r="C1000" s="1" t="str">
        <f>IFERROR(VLOOKUP($B1000,'Fridge Collection'!B998:L1995, 10, FALSE), "")</f>
        <v/>
      </c>
      <c r="D1000" s="1" t="str">
        <f>IFERROR(VLOOKUP($B1000,' Fridge Tracking'!$A$3:$J$999, 2, FALSE), "")</f>
        <v/>
      </c>
      <c r="E1000" s="1" t="str">
        <f>IFERROR(VLOOKUP($B1000,' Fridge Tracking'!$A$3:$J$999, 3, FALSE), "")</f>
        <v/>
      </c>
      <c r="F1000" s="1" t="str">
        <f>IFERROR(VLOOKUP($B1000,' Fridge Tracking'!$A$3:$J$999, 4, FALSE), "")</f>
        <v/>
      </c>
      <c r="G1000" s="1" t="str">
        <f>IFERROR(VLOOKUP($B1000,' Fridge Tracking'!$A$3:$J$999, 5, FALSE), "")</f>
        <v/>
      </c>
      <c r="H1000" s="13" t="str">
        <f>IFERROR(VLOOKUP($B1000,' Fridge Tracking'!$A$3:$J$999, 8, FALSE), "")</f>
        <v/>
      </c>
      <c r="I1000" s="56" t="str">
        <f t="shared" si="11"/>
        <v/>
      </c>
      <c r="J1000" s="59"/>
      <c r="K1000" s="57" t="str">
        <f>IFERROR(VLOOKUP($J1000,'Router Collection'!B998:M1995, 10, FALSE), "")</f>
        <v/>
      </c>
      <c r="L1000" s="57" t="str">
        <f>IFERROR(VLOOKUP($J1000,'Router Tracking'!$A$3:$H$1000, 2, FALSE), "")</f>
        <v/>
      </c>
      <c r="M1000" s="57" t="str">
        <f>IFERROR(VLOOKUP($J1000,'Router Tracking'!$A$3:$H$1000, 3, FALSE), "")</f>
        <v/>
      </c>
      <c r="N1000" s="58" t="str">
        <f>IFERROR(VLOOKUP($J1000,'Router Tracking'!$A$3:$H$1000, 6, FALSE), "")</f>
        <v/>
      </c>
      <c r="Q1000" s="13"/>
    </row>
    <row r="1001" spans="1:17">
      <c r="A1001" s="38" t="str">
        <f t="shared" si="10"/>
        <v/>
      </c>
      <c r="C1001" s="1" t="str">
        <f>IFERROR(VLOOKUP($B1001,'Fridge Collection'!B999:L1996, 10, FALSE), "")</f>
        <v/>
      </c>
      <c r="D1001" s="1" t="str">
        <f>IFERROR(VLOOKUP($B1001,' Fridge Tracking'!$A$3:$J$999, 2, FALSE), "")</f>
        <v/>
      </c>
      <c r="E1001" s="1" t="str">
        <f>IFERROR(VLOOKUP($B1001,' Fridge Tracking'!$A$3:$J$999, 3, FALSE), "")</f>
        <v/>
      </c>
      <c r="F1001" s="1" t="str">
        <f>IFERROR(VLOOKUP($B1001,' Fridge Tracking'!$A$3:$J$999, 4, FALSE), "")</f>
        <v/>
      </c>
      <c r="G1001" s="1" t="str">
        <f>IFERROR(VLOOKUP($B1001,' Fridge Tracking'!$A$3:$J$999, 5, FALSE), "")</f>
        <v/>
      </c>
      <c r="H1001" s="13" t="str">
        <f>IFERROR(VLOOKUP($B1001,' Fridge Tracking'!$A$3:$J$999, 8, FALSE), "")</f>
        <v/>
      </c>
      <c r="I1001" s="56" t="str">
        <f t="shared" si="11"/>
        <v/>
      </c>
      <c r="J1001" s="59"/>
      <c r="K1001" s="57" t="str">
        <f>IFERROR(VLOOKUP($J1001,'Router Collection'!B999:M1996, 10, FALSE), "")</f>
        <v/>
      </c>
      <c r="L1001" s="57" t="str">
        <f>IFERROR(VLOOKUP($J1001,'Router Tracking'!$A$3:$H$1000, 2, FALSE), "")</f>
        <v/>
      </c>
      <c r="M1001" s="57" t="str">
        <f>IFERROR(VLOOKUP($J1001,'Router Tracking'!$A$3:$H$1000, 3, FALSE), "")</f>
        <v/>
      </c>
      <c r="N1001" s="58" t="str">
        <f>IFERROR(VLOOKUP($J1001,'Router Tracking'!$A$3:$H$1000, 6, FALSE), "")</f>
        <v/>
      </c>
      <c r="Q1001" s="13"/>
    </row>
    <row r="1002" spans="1:17">
      <c r="A1002" s="38"/>
      <c r="C1002" s="16"/>
      <c r="H1002" s="13"/>
      <c r="I1002" s="80"/>
      <c r="J1002" s="59"/>
      <c r="K1002" s="57" t="str">
        <f>IFERROR(VLOOKUP($J1002,'Router Collection'!B1000:M1997, 10, FALSE), "")</f>
        <v/>
      </c>
      <c r="L1002" s="57"/>
      <c r="M1002" s="57"/>
      <c r="N1002" s="57"/>
      <c r="Q1002" s="13"/>
    </row>
    <row r="1003" spans="1:17">
      <c r="A1003" s="38"/>
      <c r="C1003" s="16"/>
      <c r="H1003" s="13"/>
      <c r="I1003" s="80"/>
      <c r="J1003" s="59"/>
      <c r="K1003" s="57" t="str">
        <f>IFERROR(VLOOKUP($J1003,'Router Collection'!B1001:M1998, 10, FALSE), "")</f>
        <v/>
      </c>
      <c r="L1003" s="57"/>
      <c r="M1003" s="57"/>
      <c r="N1003" s="57"/>
      <c r="Q1003" s="13"/>
    </row>
    <row r="1004" spans="1:17">
      <c r="A1004" s="38"/>
      <c r="C1004" s="16"/>
      <c r="H1004" s="13"/>
      <c r="I1004" s="80"/>
      <c r="J1004" s="59"/>
      <c r="K1004" s="57" t="str">
        <f>IFERROR(VLOOKUP($J1004,'Router Collection'!B1002:M1999, 10, FALSE), "")</f>
        <v/>
      </c>
      <c r="L1004" s="57"/>
      <c r="M1004" s="57"/>
      <c r="N1004" s="57"/>
      <c r="Q1004" s="13"/>
    </row>
    <row r="1005" spans="1:17">
      <c r="A1005" s="38"/>
      <c r="C1005" s="16"/>
      <c r="H1005" s="13"/>
      <c r="I1005" s="80"/>
      <c r="J1005" s="59"/>
      <c r="K1005" s="57" t="str">
        <f>IFERROR(VLOOKUP($J1005,'Router Collection'!B1003:M2000, 10, FALSE), "")</f>
        <v/>
      </c>
      <c r="L1005" s="57"/>
      <c r="M1005" s="57"/>
      <c r="N1005" s="57"/>
      <c r="Q1005" s="13"/>
    </row>
    <row r="1006" spans="1:17">
      <c r="A1006" s="38"/>
      <c r="C1006" s="16"/>
      <c r="H1006" s="13"/>
      <c r="I1006" s="80"/>
      <c r="J1006" s="59"/>
      <c r="K1006" s="57" t="str">
        <f>IFERROR(VLOOKUP($J1006,'Router Collection'!B1004:M2001, 10, FALSE), "")</f>
        <v/>
      </c>
      <c r="L1006" s="57"/>
      <c r="M1006" s="57"/>
      <c r="N1006" s="57"/>
      <c r="Q1006" s="13"/>
    </row>
  </sheetData>
  <autoFilter ref="A4:N12" xr:uid="{00000000-0009-0000-0000-000006000000}"/>
  <mergeCells count="14">
    <mergeCell ref="P10:Q10"/>
    <mergeCell ref="P16:Q16"/>
    <mergeCell ref="A1:N1"/>
    <mergeCell ref="P1:Q4"/>
    <mergeCell ref="S1:V4"/>
    <mergeCell ref="A2:H2"/>
    <mergeCell ref="I2:N2"/>
    <mergeCell ref="A3:F3"/>
    <mergeCell ref="G3:H3"/>
    <mergeCell ref="I3:L3"/>
    <mergeCell ref="M3:N3"/>
    <mergeCell ref="P5:Q5"/>
    <mergeCell ref="S5:T5"/>
    <mergeCell ref="U5:V5"/>
  </mergeCells>
  <conditionalFormatting sqref="C5:C1006 K5:K1006 S9:S12 U9:U12">
    <cfRule type="cellIs" dxfId="4" priority="5" operator="equal">
      <formula>"Keith"</formula>
    </cfRule>
    <cfRule type="cellIs" dxfId="3" priority="6" operator="equal">
      <formula>"Jun Hoe"</formula>
    </cfRule>
    <cfRule type="cellIs" dxfId="2" priority="7" operator="equal">
      <formula>"Max"</formula>
    </cfRule>
    <cfRule type="cellIs" dxfId="1" priority="8" operator="equal">
      <formula>"Aiden"</formula>
    </cfRule>
  </conditionalFormatting>
  <conditionalFormatting sqref="F5:F1000">
    <cfRule type="colorScale" priority="3">
      <colorScale>
        <cfvo type="min"/>
        <cfvo type="max"/>
        <color rgb="FF57BB8A"/>
        <color rgb="FFFFFFFF"/>
      </colorScale>
    </cfRule>
  </conditionalFormatting>
  <conditionalFormatting sqref="G5:G1000">
    <cfRule type="cellIs" dxfId="0" priority="1" operator="equal">
      <formula>"Yes"</formula>
    </cfRule>
  </conditionalFormatting>
  <conditionalFormatting sqref="H5:H1000">
    <cfRule type="colorScale" priority="2">
      <colorScale>
        <cfvo type="min"/>
        <cfvo type="max"/>
        <color rgb="FF57BB8A"/>
        <color rgb="FFFFFFFF"/>
      </colorScale>
    </cfRule>
  </conditionalFormatting>
  <conditionalFormatting sqref="N5:N1000">
    <cfRule type="colorScale" priority="4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(Aiden)  Fridge Sales </vt:lpstr>
      <vt:lpstr> Fridge Tracking</vt:lpstr>
      <vt:lpstr>Fridge Collection</vt:lpstr>
      <vt:lpstr>Router Tracking</vt:lpstr>
      <vt:lpstr>Router Collection</vt:lpstr>
      <vt:lpstr>Reimburse</vt:lpstr>
      <vt:lpstr>Inventory &amp; 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Hong xi</cp:lastModifiedBy>
  <dcterms:modified xsi:type="dcterms:W3CDTF">2024-08-11T12:06:21Z</dcterms:modified>
</cp:coreProperties>
</file>