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pracyaim/Downloads/"/>
    </mc:Choice>
  </mc:AlternateContent>
  <xr:revisionPtr revIDLastSave="0" documentId="8_{8893AA0D-9D26-5D4E-B3F9-4AD836BAC108}" xr6:coauthVersionLast="47" xr6:coauthVersionMax="47" xr10:uidLastSave="{00000000-0000-0000-0000-000000000000}"/>
  <bookViews>
    <workbookView xWindow="0" yWindow="0" windowWidth="28800" windowHeight="18000" xr2:uid="{366F587A-DAB0-3B47-A2D6-6D73D62C5032}"/>
  </bookViews>
  <sheets>
    <sheet name="Overview" sheetId="5" r:id="rId1"/>
    <sheet name="Data &amp; Pivot Tables" sheetId="1" r:id="rId2"/>
  </sheets>
  <definedNames>
    <definedName name="Slicer_Month">#N/A</definedName>
    <definedName name="Slicer_Quarter">#N/A</definedName>
    <definedName name="Slicer_Region">#N/A</definedName>
  </definedNames>
  <calcPr calcId="191029"/>
  <pivotCaches>
    <pivotCache cacheId="5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0" i="1" l="1"/>
  <c r="P39" i="1"/>
  <c r="P23" i="1"/>
  <c r="P22" i="1"/>
  <c r="P8" i="1"/>
  <c r="P7" i="1"/>
  <c r="P2" i="1"/>
  <c r="P4" i="1"/>
  <c r="P3" i="1"/>
</calcChain>
</file>

<file path=xl/sharedStrings.xml><?xml version="1.0" encoding="utf-8"?>
<sst xmlns="http://schemas.openxmlformats.org/spreadsheetml/2006/main" count="175" uniqueCount="40">
  <si>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</si>
  <si>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</si>
  <si>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</si>
  <si>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</si>
  <si>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</si>
  <si>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</si>
  <si>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</si>
  <si>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</si>
  <si>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</si>
  <si>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</si>
  <si>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</si>
  <si>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</si>
  <si>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</si>
  <si>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</si>
  <si>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</si>
  <si>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</si>
  <si>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</si>
  <si>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</si>
  <si>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</si>
  <si>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</si>
  <si>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</si>
  <si>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Grand Total</t>
  </si>
  <si>
    <t>Sum of Sales</t>
  </si>
  <si>
    <t>Sum of Target Sales</t>
  </si>
  <si>
    <t>Sum of Profit</t>
  </si>
  <si>
    <t>Column1</t>
  </si>
  <si>
    <t>Column2</t>
  </si>
  <si>
    <t>Profit Completion</t>
  </si>
  <si>
    <t>Profit Incompletion</t>
  </si>
  <si>
    <t>Customer Completion</t>
  </si>
  <si>
    <t>Customer Incompletion</t>
  </si>
  <si>
    <t>Sum of Customers</t>
  </si>
  <si>
    <t>Values</t>
  </si>
  <si>
    <t>METRIC</t>
  </si>
  <si>
    <t>VALUE</t>
  </si>
  <si>
    <t>Average of Profit Completion Rate</t>
  </si>
  <si>
    <t>Average of Sales Completion Rate</t>
  </si>
  <si>
    <t xml:space="preserve">  SALES COMPLETION RATE</t>
  </si>
  <si>
    <t xml:space="preserve">  SALES INCOMPLETION RATE</t>
  </si>
  <si>
    <t>Average of Customer Completion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</si>
</sst>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 #,##0_-;_-* &quot;-&quot;??_-;_-@"/>
    <numFmt numFmtId="167" formatCode="_(* #,##0.0_);_(* \(#,##0.0\);_(* &quot;-&quot;??_);_(@_)"/>
    <numFmt numFmtId="169" formatCode="&quot;£&quot;#,##0.00"/>
  </numFmts>
  <fonts count="4" x14ac:knownFonts="1">
    <font>
      <sz val="12"/>
      <color theme="1"/>
      <name val="Calibri"/>
      <family val="2"/>
      <scheme val="minor"/>
    </font>
    <font>
      <sz val="12"/>
      <color theme="1"/>
      <name val="Calibri"/>
      <family val="2"/>
      <scheme val="minor"/>
    </font>
    <font>
      <sz val="12"/>
      <color theme="1"/>
      <name val="Calibri"/>
      <family val="2"/>
    </font>
    <font>
      <sz val="12"/>
      <color rgb="FF000000"/>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4" tint="0.79998168889431442"/>
        <bgColor theme="4" tint="0.79998168889431442"/>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7" fontId="0" fillId="0" borderId="0" xfId="0" applyNumberFormat="1" applyAlignment="1">
      <alignment horizontal="left"/>
    </xf>
    <xf numFmtId="0" fontId="0" fillId="2" borderId="0" xfId="0" applyFill="1"/>
    <xf numFmtId="0" fontId="0" fillId="0" borderId="0" xfId="0" applyNumberFormat="1"/>
    <xf numFmtId="0" fontId="0" fillId="0" borderId="10" xfId="0" applyFont="1" applyBorder="1"/>
    <xf numFmtId="0" fontId="3" fillId="0" borderId="0" xfId="0" applyFont="1"/>
    <xf numFmtId="9" fontId="0" fillId="0" borderId="0" xfId="2" applyFont="1"/>
    <xf numFmtId="9" fontId="0" fillId="0" borderId="0" xfId="0" applyNumberFormat="1"/>
    <xf numFmtId="167" fontId="0" fillId="0" borderId="0" xfId="0" applyNumberFormat="1"/>
    <xf numFmtId="0" fontId="0" fillId="0" borderId="11" xfId="0" applyBorder="1"/>
    <xf numFmtId="0" fontId="3" fillId="0" borderId="11" xfId="0" applyFont="1" applyBorder="1"/>
    <xf numFmtId="164" fontId="0" fillId="0" borderId="0" xfId="0" applyNumberFormat="1"/>
    <xf numFmtId="167" fontId="3" fillId="3" borderId="11" xfId="1" applyNumberFormat="1" applyFont="1" applyFill="1" applyBorder="1"/>
    <xf numFmtId="169" fontId="0" fillId="3" borderId="11" xfId="1" applyNumberFormat="1" applyFont="1" applyFill="1" applyBorder="1"/>
    <xf numFmtId="169" fontId="3" fillId="0" borderId="11" xfId="1" applyNumberFormat="1" applyFont="1" applyBorder="1"/>
    <xf numFmtId="9" fontId="3" fillId="3" borderId="11" xfId="2" applyNumberFormat="1" applyFont="1" applyFill="1" applyBorder="1"/>
    <xf numFmtId="9" fontId="3" fillId="0" borderId="11" xfId="2" applyFont="1" applyBorder="1"/>
  </cellXfs>
  <cellStyles count="3">
    <cellStyle name="Comma" xfId="1" builtinId="3"/>
    <cellStyle name="Normal" xfId="0" builtinId="0"/>
    <cellStyle name="Per cent" xfId="2" builtinId="5"/>
  </cellStyles>
  <dxfs count="64">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13" formatCode="0%"/>
    </dxf>
    <dxf>
      <numFmt numFmtId="13" formatCode="0%"/>
    </dxf>
    <dxf>
      <numFmt numFmtId="13" formatCode="0%"/>
    </dxf>
    <dxf>
      <numFmt numFmtId="167" formatCode="_(* #,##0.0_);_(* \(#,##0.0\);_(* &quot;-&quot;??_);_(@_)"/>
    </dxf>
    <dxf>
      <numFmt numFmtId="0" formatCode="Genera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E47BE8F8-95FC-CB48-89CE-AEEA6B7409FB}">
      <tableStyleElement type="headerRow" dxfId="63"/>
      <tableStyleElement type="firstRowStripe" dxfId="62"/>
      <tableStyleElement type="secondRowStripe" dxfId="61"/>
    </tableStyle>
  </tableStyles>
  <colors>
    <mruColors>
      <color rgb="FF003C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135051300405655E-2"/>
          <c:y val="4.4711319145560202E-2"/>
          <c:w val="0.86805257297383287"/>
          <c:h val="0.95528868085443974"/>
        </c:manualLayout>
      </c:layout>
      <c:doughnutChart>
        <c:varyColors val="1"/>
        <c:ser>
          <c:idx val="1"/>
          <c:order val="0"/>
          <c:dPt>
            <c:idx val="0"/>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8D0-D049-8F45-74CEA695EC0B}"/>
              </c:ext>
            </c:extLst>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&amp; Pivot Tables'!$Q$11:$Q$12</c:f>
              <c:numCache>
                <c:formatCode>General</c:formatCode>
                <c:ptCount val="2"/>
              </c:numCache>
            </c:numRef>
          </c:val>
          <c:extLst>
            <c:ext xmlns:c16="http://schemas.microsoft.com/office/drawing/2014/chart" uri="{C3380CC4-5D6E-409C-BE32-E72D297353CC}">
              <c16:uniqueId val="{0000000A-A8D0-D049-8F45-74CEA695EC0B}"/>
            </c:ext>
          </c:extLst>
        </c:ser>
        <c:ser>
          <c:idx val="0"/>
          <c:order val="1"/>
          <c:spPr>
            <a:solidFill>
              <a:srgbClr val="003C07"/>
            </a:solidFill>
          </c:spPr>
          <c:dPt>
            <c:idx val="0"/>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A8D0-D049-8F45-74CEA695EC0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A8D0-D049-8F45-74CEA695EC0B}"/>
              </c:ext>
            </c:extLst>
          </c:dPt>
          <c:dLbls>
            <c:dLbl>
              <c:idx val="0"/>
              <c:layout>
                <c:manualLayout>
                  <c:x val="-0.13470143840737397"/>
                  <c:y val="-0.23771579954374866"/>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rgbClr val="003C07"/>
                        </a:solidFill>
                        <a:latin typeface="+mn-lt"/>
                        <a:ea typeface="+mn-ea"/>
                        <a:cs typeface="+mn-cs"/>
                      </a:defRPr>
                    </a:pPr>
                    <a:fld id="{15625D03-46A8-974A-B22E-022089C8470C}" type="VALUE">
                      <a:rPr lang="en-US" sz="1800">
                        <a:solidFill>
                          <a:srgbClr val="003C07"/>
                        </a:solidFill>
                      </a:rPr>
                      <a:pPr>
                        <a:defRPr>
                          <a:solidFill>
                            <a:srgbClr val="003C07"/>
                          </a:solidFill>
                        </a:defRPr>
                      </a:pPr>
                      <a:t>[VALUE]</a:t>
                    </a:fld>
                    <a:endParaRPr lang="en-GB"/>
                  </a:p>
                </c:rich>
              </c:tx>
              <c:spPr>
                <a:noFill/>
                <a:ln>
                  <a:noFill/>
                </a:ln>
                <a:effectLst>
                  <a:outerShdw blurRad="50800" dist="38100" dir="2700000" sx="1000" sy="1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3C07"/>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33928524233149915"/>
                      <c:h val="0.44307013025241004"/>
                    </c:manualLayout>
                  </c15:layout>
                  <c15:dlblFieldTable/>
                  <c15:showDataLabelsRange val="0"/>
                </c:ext>
                <c:ext xmlns:c16="http://schemas.microsoft.com/office/drawing/2014/chart" uri="{C3380CC4-5D6E-409C-BE32-E72D297353CC}">
                  <c16:uniqueId val="{00000006-A8D0-D049-8F45-74CEA695EC0B}"/>
                </c:ext>
              </c:extLst>
            </c:dLbl>
            <c:dLbl>
              <c:idx val="1"/>
              <c:delete val="1"/>
              <c:extLst>
                <c:ext xmlns:c15="http://schemas.microsoft.com/office/drawing/2012/chart" uri="{CE6537A1-D6FC-4f65-9D91-7224C49458BB}"/>
                <c:ext xmlns:c16="http://schemas.microsoft.com/office/drawing/2014/chart" uri="{C3380CC4-5D6E-409C-BE32-E72D297353CC}">
                  <c16:uniqueId val="{00000008-A8D0-D049-8F45-74CEA695EC0B}"/>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'Data &amp; Pivot Tables'!$O$7:$O$8</c:f>
              <c:strCache>
                <c:ptCount val="2"/>
                <c:pt idx="0">
                  <c:v>  SALES COMPLETION RATE</c:v>
                </c:pt>
                <c:pt idx="1">
                  <c:v>  SALES INCOMPLETION RATE</c:v>
                </c:pt>
              </c:strCache>
            </c:strRef>
          </c:cat>
          <c:val>
            <c:numRef>
              <c:f>'Data &amp; Pivot Tables'!$P$7:$P$8</c:f>
              <c:numCache>
                <c:formatCode>0%</c:formatCode>
                <c:ptCount val="2"/>
                <c:pt idx="0">
                  <c:v>0.84761904761904761</c:v>
                </c:pt>
                <c:pt idx="1">
                  <c:v>0.15238095238095239</c:v>
                </c:pt>
              </c:numCache>
            </c:numRef>
          </c:val>
          <c:extLst>
            <c:ext xmlns:c16="http://schemas.microsoft.com/office/drawing/2014/chart" uri="{C3380CC4-5D6E-409C-BE32-E72D297353CC}">
              <c16:uniqueId val="{00000009-A8D0-D049-8F45-74CEA695EC0B}"/>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Tables!PivotTable6</c:name>
    <c:fmtId val="1"/>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&amp; Pivot Tables'!$X$2</c:f>
              <c:strCache>
                <c:ptCount val="1"/>
                <c:pt idx="0">
                  <c:v>Sum of Sales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&amp; Pivot Tables'!$W$3:$W$9</c:f>
              <c:strCache>
                <c:ptCount val="6"/>
                <c:pt idx="0">
                  <c:v>Jan-23</c:v>
                </c:pt>
                <c:pt idx="1">
                  <c:v>Feb-23</c:v>
                </c:pt>
                <c:pt idx="2">
                  <c:v>Mar-23</c:v>
                </c:pt>
                <c:pt idx="3">
                  <c:v>Apr-23</c:v>
                </c:pt>
                <c:pt idx="4">
                  <c:v>May-23</c:v>
                </c:pt>
                <c:pt idx="5">
                  <c:v>Jun-23</c:v>
                </c:pt>
              </c:strCache>
            </c:strRef>
          </c:cat>
          <c:val>
            <c:numRef>
              <c:f>'Data &amp; Pivot Tables'!$X$3:$X$9</c:f>
              <c:numCache>
                <c:formatCode>General</c:formatCode>
                <c:ptCount val="6"/>
                <c:pt idx="0">
                  <c:v>30000</c:v>
                </c:pt>
                <c:pt idx="1">
                  <c:v>45000</c:v>
                </c:pt>
                <c:pt idx="2">
                  <c:v>60000</c:v>
                </c:pt>
                <c:pt idx="3">
                  <c:v>54999.999999999993</c:v>
                </c:pt>
                <c:pt idx="4">
                  <c:v>80000.000000000015</c:v>
                </c:pt>
                <c:pt idx="5">
                  <c:v>100000.00000000001</c:v>
                </c:pt>
              </c:numCache>
            </c:numRef>
          </c:val>
          <c:extLst>
            <c:ext xmlns:c16="http://schemas.microsoft.com/office/drawing/2014/chart" uri="{C3380CC4-5D6E-409C-BE32-E72D297353CC}">
              <c16:uniqueId val="{00000000-082C-8B4A-B244-81C12D9E42E8}"/>
            </c:ext>
          </c:extLst>
        </c:ser>
        <c:ser>
          <c:idx val="1"/>
          <c:order val="1"/>
          <c:tx>
            <c:strRef>
              <c:f>'Data &amp; Pivot Tables'!$Y$2</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&amp; Pivot Tables'!$W$3:$W$9</c:f>
              <c:strCache>
                <c:ptCount val="6"/>
                <c:pt idx="0">
                  <c:v>Jan-23</c:v>
                </c:pt>
                <c:pt idx="1">
                  <c:v>Feb-23</c:v>
                </c:pt>
                <c:pt idx="2">
                  <c:v>Mar-23</c:v>
                </c:pt>
                <c:pt idx="3">
                  <c:v>Apr-23</c:v>
                </c:pt>
                <c:pt idx="4">
                  <c:v>May-23</c:v>
                </c:pt>
                <c:pt idx="5">
                  <c:v>Jun-23</c:v>
                </c:pt>
              </c:strCache>
            </c:strRef>
          </c:cat>
          <c:val>
            <c:numRef>
              <c:f>'Data &amp; Pivot Tables'!$Y$3:$Y$9</c:f>
              <c:numCache>
                <c:formatCode>General</c:formatCode>
                <c:ptCount val="6"/>
                <c:pt idx="0">
                  <c:v>20000.000000000004</c:v>
                </c:pt>
                <c:pt idx="1">
                  <c:v>10000.000000000002</c:v>
                </c:pt>
                <c:pt idx="2">
                  <c:v>10000.000000000002</c:v>
                </c:pt>
                <c:pt idx="3">
                  <c:v>40000.000000000007</c:v>
                </c:pt>
                <c:pt idx="4">
                  <c:v>20000.000000000004</c:v>
                </c:pt>
                <c:pt idx="5">
                  <c:v>5999.9999999999991</c:v>
                </c:pt>
              </c:numCache>
            </c:numRef>
          </c:val>
          <c:extLst>
            <c:ext xmlns:c16="http://schemas.microsoft.com/office/drawing/2014/chart" uri="{C3380CC4-5D6E-409C-BE32-E72D297353CC}">
              <c16:uniqueId val="{00000001-082C-8B4A-B244-81C12D9E42E8}"/>
            </c:ext>
          </c:extLst>
        </c:ser>
        <c:dLbls>
          <c:dLblPos val="ctr"/>
          <c:showLegendKey val="0"/>
          <c:showVal val="1"/>
          <c:showCatName val="0"/>
          <c:showSerName val="0"/>
          <c:showPercent val="0"/>
          <c:showBubbleSize val="0"/>
        </c:dLbls>
        <c:gapWidth val="219"/>
        <c:overlap val="100"/>
        <c:axId val="456203295"/>
        <c:axId val="456205023"/>
      </c:barChart>
      <c:catAx>
        <c:axId val="4562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05023"/>
        <c:crosses val="autoZero"/>
        <c:auto val="1"/>
        <c:lblAlgn val="ctr"/>
        <c:lblOffset val="100"/>
        <c:noMultiLvlLbl val="0"/>
      </c:catAx>
      <c:valAx>
        <c:axId val="4562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2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pivotFmt>
    </c:pivotFmts>
    <c:plotArea>
      <c:layout/>
      <c:lineChart>
        <c:grouping val="standard"/>
        <c:varyColors val="0"/>
        <c:ser>
          <c:idx val="0"/>
          <c:order val="0"/>
          <c:tx>
            <c:strRef>
              <c:f>'Data &amp; Pivot Tables'!$T$3</c:f>
              <c:strCache>
                <c:ptCount val="1"/>
                <c:pt idx="0">
                  <c:v>Total</c:v>
                </c:pt>
              </c:strCache>
            </c:strRef>
          </c:tx>
          <c:spPr>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&amp; Pivot Tables'!$S$4:$S$10</c:f>
              <c:strCache>
                <c:ptCount val="6"/>
                <c:pt idx="0">
                  <c:v>Jan-23</c:v>
                </c:pt>
                <c:pt idx="1">
                  <c:v>Feb-23</c:v>
                </c:pt>
                <c:pt idx="2">
                  <c:v>Mar-23</c:v>
                </c:pt>
                <c:pt idx="3">
                  <c:v>Apr-23</c:v>
                </c:pt>
                <c:pt idx="4">
                  <c:v>May-23</c:v>
                </c:pt>
                <c:pt idx="5">
                  <c:v>Jun-23</c:v>
                </c:pt>
              </c:strCache>
            </c:strRef>
          </c:cat>
          <c:val>
            <c:numRef>
              <c:f>'Data &amp; Pivot Tables'!$T$4:$T$10</c:f>
              <c:numCache>
                <c:formatCode>General</c:formatCode>
                <c:ptCount val="6"/>
                <c:pt idx="0">
                  <c:v>19466</c:v>
                </c:pt>
                <c:pt idx="1">
                  <c:v>29431</c:v>
                </c:pt>
                <c:pt idx="2">
                  <c:v>35500</c:v>
                </c:pt>
                <c:pt idx="3">
                  <c:v>29000</c:v>
                </c:pt>
                <c:pt idx="4">
                  <c:v>128000</c:v>
                </c:pt>
                <c:pt idx="5">
                  <c:v>139214</c:v>
                </c:pt>
              </c:numCache>
            </c:numRef>
          </c:val>
          <c:smooth val="0"/>
          <c:extLst>
            <c:ext xmlns:c16="http://schemas.microsoft.com/office/drawing/2014/chart" uri="{C3380CC4-5D6E-409C-BE32-E72D297353CC}">
              <c16:uniqueId val="{00000000-25DC-7946-8796-CCE2A6B801CE}"/>
            </c:ext>
          </c:extLst>
        </c:ser>
        <c:dLbls>
          <c:dLblPos val="t"/>
          <c:showLegendKey val="0"/>
          <c:showVal val="1"/>
          <c:showCatName val="0"/>
          <c:showSerName val="0"/>
          <c:showPercent val="0"/>
          <c:showBubbleSize val="0"/>
        </c:dLbls>
        <c:marker val="1"/>
        <c:smooth val="0"/>
        <c:axId val="18835952"/>
        <c:axId val="18354960"/>
      </c:lineChart>
      <c:catAx>
        <c:axId val="188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4960"/>
        <c:crosses val="autoZero"/>
        <c:auto val="1"/>
        <c:lblAlgn val="ctr"/>
        <c:lblOffset val="100"/>
        <c:noMultiLvlLbl val="0"/>
      </c:catAx>
      <c:valAx>
        <c:axId val="1835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952"/>
        <c:crosses val="autoZero"/>
        <c:crossBetween val="between"/>
      </c:valAx>
      <c:spPr>
        <a:noFill/>
        <a:ln>
          <a:solidFill>
            <a:schemeClr val="accent6">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135051300405655E-2"/>
          <c:y val="4.4711319145560202E-2"/>
          <c:w val="0.86805257297383287"/>
          <c:h val="0.95528868085443974"/>
        </c:manualLayout>
      </c:layout>
      <c:doughnutChart>
        <c:varyColors val="1"/>
        <c:ser>
          <c:idx val="0"/>
          <c:order val="0"/>
          <c:spPr>
            <a:solidFill>
              <a:srgbClr val="003C07"/>
            </a:solidFill>
          </c:spPr>
          <c:dPt>
            <c:idx val="0"/>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780-1A43-A49D-04020D1A7B0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80-1A43-A49D-04020D1A7B01}"/>
              </c:ext>
            </c:extLst>
          </c:dPt>
          <c:dLbls>
            <c:dLbl>
              <c:idx val="0"/>
              <c:layout>
                <c:manualLayout>
                  <c:x val="-0.11605384554203456"/>
                  <c:y val="-0.24706162359427994"/>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rgbClr val="003C07"/>
                        </a:solidFill>
                        <a:latin typeface="+mn-lt"/>
                        <a:ea typeface="+mn-ea"/>
                        <a:cs typeface="+mn-cs"/>
                      </a:defRPr>
                    </a:pPr>
                    <a:fld id="{15625D03-46A8-974A-B22E-022089C8470C}" type="VALUE">
                      <a:rPr lang="en-US" sz="1800">
                        <a:solidFill>
                          <a:srgbClr val="003C07"/>
                        </a:solidFill>
                      </a:rPr>
                      <a:pPr>
                        <a:defRPr>
                          <a:solidFill>
                            <a:srgbClr val="003C07"/>
                          </a:solidFill>
                        </a:defRPr>
                      </a:pPr>
                      <a:t>[VALUE]</a:t>
                    </a:fld>
                    <a:endParaRPr lang="en-GB"/>
                  </a:p>
                </c:rich>
              </c:tx>
              <c:spPr>
                <a:noFill/>
                <a:ln>
                  <a:noFill/>
                </a:ln>
                <a:effectLst>
                  <a:outerShdw blurRad="50800" dist="38100" dir="2700000" sx="1000" sy="1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rgbClr val="003C07"/>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 xmlns:c16="http://schemas.microsoft.com/office/drawing/2014/chart" uri="{C3380CC4-5D6E-409C-BE32-E72D297353CC}">
                  <c16:uniqueId val="{00000002-8780-1A43-A49D-04020D1A7B01}"/>
                </c:ext>
              </c:extLst>
            </c:dLbl>
            <c:dLbl>
              <c:idx val="1"/>
              <c:delete val="1"/>
              <c:extLst>
                <c:ext xmlns:c15="http://schemas.microsoft.com/office/drawing/2012/chart" uri="{CE6537A1-D6FC-4f65-9D91-7224C49458BB}"/>
                <c:ext xmlns:c16="http://schemas.microsoft.com/office/drawing/2014/chart" uri="{C3380CC4-5D6E-409C-BE32-E72D297353CC}">
                  <c16:uniqueId val="{00000001-8780-1A43-A49D-04020D1A7B01}"/>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'Data &amp; Pivot Tables'!$O$7:$O$8</c:f>
              <c:strCache>
                <c:ptCount val="2"/>
                <c:pt idx="0">
                  <c:v>  SALES COMPLETION RATE</c:v>
                </c:pt>
                <c:pt idx="1">
                  <c:v>  SALES INCOMPLETION RATE</c:v>
                </c:pt>
              </c:strCache>
            </c:strRef>
          </c:cat>
          <c:val>
            <c:numRef>
              <c:f>'Data &amp; Pivot Tables'!$P$7:$P$8</c:f>
              <c:numCache>
                <c:formatCode>0%</c:formatCode>
                <c:ptCount val="2"/>
                <c:pt idx="0">
                  <c:v>0.84761904761904761</c:v>
                </c:pt>
                <c:pt idx="1">
                  <c:v>0.15238095238095239</c:v>
                </c:pt>
              </c:numCache>
            </c:numRef>
          </c:val>
          <c:extLst>
            <c:ext xmlns:c16="http://schemas.microsoft.com/office/drawing/2014/chart" uri="{C3380CC4-5D6E-409C-BE32-E72D297353CC}">
              <c16:uniqueId val="{00000000-8780-1A43-A49D-04020D1A7B01}"/>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Tables!PivotTable6</c:name>
    <c:fmtId val="9"/>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&amp; Pivot Tables'!$X$2</c:f>
              <c:strCache>
                <c:ptCount val="1"/>
                <c:pt idx="0">
                  <c:v>Sum of Sales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&amp; Pivot Tables'!$W$3:$W$9</c:f>
              <c:strCache>
                <c:ptCount val="6"/>
                <c:pt idx="0">
                  <c:v>Jan-23</c:v>
                </c:pt>
                <c:pt idx="1">
                  <c:v>Feb-23</c:v>
                </c:pt>
                <c:pt idx="2">
                  <c:v>Mar-23</c:v>
                </c:pt>
                <c:pt idx="3">
                  <c:v>Apr-23</c:v>
                </c:pt>
                <c:pt idx="4">
                  <c:v>May-23</c:v>
                </c:pt>
                <c:pt idx="5">
                  <c:v>Jun-23</c:v>
                </c:pt>
              </c:strCache>
            </c:strRef>
          </c:cat>
          <c:val>
            <c:numRef>
              <c:f>'Data &amp; Pivot Tables'!$X$3:$X$9</c:f>
              <c:numCache>
                <c:formatCode>General</c:formatCode>
                <c:ptCount val="6"/>
                <c:pt idx="0">
                  <c:v>30000</c:v>
                </c:pt>
                <c:pt idx="1">
                  <c:v>45000</c:v>
                </c:pt>
                <c:pt idx="2">
                  <c:v>60000</c:v>
                </c:pt>
                <c:pt idx="3">
                  <c:v>54999.999999999993</c:v>
                </c:pt>
                <c:pt idx="4">
                  <c:v>80000.000000000015</c:v>
                </c:pt>
                <c:pt idx="5">
                  <c:v>100000.00000000001</c:v>
                </c:pt>
              </c:numCache>
            </c:numRef>
          </c:val>
          <c:extLst>
            <c:ext xmlns:c16="http://schemas.microsoft.com/office/drawing/2014/chart" uri="{C3380CC4-5D6E-409C-BE32-E72D297353CC}">
              <c16:uniqueId val="{00000000-0524-474D-89FF-3EA6EBDB1757}"/>
            </c:ext>
          </c:extLst>
        </c:ser>
        <c:ser>
          <c:idx val="1"/>
          <c:order val="1"/>
          <c:tx>
            <c:strRef>
              <c:f>'Data &amp; Pivot Tables'!$Y$2</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 &amp; Pivot Tables'!$W$3:$W$9</c:f>
              <c:strCache>
                <c:ptCount val="6"/>
                <c:pt idx="0">
                  <c:v>Jan-23</c:v>
                </c:pt>
                <c:pt idx="1">
                  <c:v>Feb-23</c:v>
                </c:pt>
                <c:pt idx="2">
                  <c:v>Mar-23</c:v>
                </c:pt>
                <c:pt idx="3">
                  <c:v>Apr-23</c:v>
                </c:pt>
                <c:pt idx="4">
                  <c:v>May-23</c:v>
                </c:pt>
                <c:pt idx="5">
                  <c:v>Jun-23</c:v>
                </c:pt>
              </c:strCache>
            </c:strRef>
          </c:cat>
          <c:val>
            <c:numRef>
              <c:f>'Data &amp; Pivot Tables'!$Y$3:$Y$9</c:f>
              <c:numCache>
                <c:formatCode>General</c:formatCode>
                <c:ptCount val="6"/>
                <c:pt idx="0">
                  <c:v>20000.000000000004</c:v>
                </c:pt>
                <c:pt idx="1">
                  <c:v>10000.000000000002</c:v>
                </c:pt>
                <c:pt idx="2">
                  <c:v>10000.000000000002</c:v>
                </c:pt>
                <c:pt idx="3">
                  <c:v>40000.000000000007</c:v>
                </c:pt>
                <c:pt idx="4">
                  <c:v>20000.000000000004</c:v>
                </c:pt>
                <c:pt idx="5">
                  <c:v>5999.9999999999991</c:v>
                </c:pt>
              </c:numCache>
            </c:numRef>
          </c:val>
          <c:extLst>
            <c:ext xmlns:c16="http://schemas.microsoft.com/office/drawing/2014/chart" uri="{C3380CC4-5D6E-409C-BE32-E72D297353CC}">
              <c16:uniqueId val="{00000001-0524-474D-89FF-3EA6EBDB1757}"/>
            </c:ext>
          </c:extLst>
        </c:ser>
        <c:dLbls>
          <c:dLblPos val="ctr"/>
          <c:showLegendKey val="0"/>
          <c:showVal val="1"/>
          <c:showCatName val="0"/>
          <c:showSerName val="0"/>
          <c:showPercent val="0"/>
          <c:showBubbleSize val="0"/>
        </c:dLbls>
        <c:gapWidth val="79"/>
        <c:overlap val="100"/>
        <c:axId val="456203295"/>
        <c:axId val="456205023"/>
      </c:barChart>
      <c:catAx>
        <c:axId val="4562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6205023"/>
        <c:crosses val="autoZero"/>
        <c:auto val="1"/>
        <c:lblAlgn val="ctr"/>
        <c:lblOffset val="100"/>
        <c:noMultiLvlLbl val="0"/>
      </c:catAx>
      <c:valAx>
        <c:axId val="4562050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562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&amp; Pivot Tables'!$AD$3</c:f>
              <c:strCache>
                <c:ptCount val="1"/>
                <c:pt idx="0">
                  <c:v>Total</c:v>
                </c:pt>
              </c:strCache>
            </c:strRef>
          </c:tx>
          <c:spPr>
            <a:solidFill>
              <a:schemeClr val="accent6">
                <a:lumMod val="75000"/>
              </a:schemeClr>
            </a:solidFill>
            <a:ln>
              <a:noFill/>
            </a:ln>
            <a:effectLst/>
          </c:spPr>
          <c:invertIfNegative val="0"/>
          <c:cat>
            <c:strRef>
              <c:f>'Data &amp; Pivot Tables'!$AC$4:$AC$11</c:f>
              <c:strCache>
                <c:ptCount val="7"/>
                <c:pt idx="0">
                  <c:v>Argentina</c:v>
                </c:pt>
                <c:pt idx="1">
                  <c:v>Brazil</c:v>
                </c:pt>
                <c:pt idx="2">
                  <c:v>Chicaco</c:v>
                </c:pt>
                <c:pt idx="3">
                  <c:v>Chile</c:v>
                </c:pt>
                <c:pt idx="4">
                  <c:v>Columbia</c:v>
                </c:pt>
                <c:pt idx="5">
                  <c:v>Los Angeles</c:v>
                </c:pt>
                <c:pt idx="6">
                  <c:v>Peru</c:v>
                </c:pt>
              </c:strCache>
            </c:strRef>
          </c:cat>
          <c:val>
            <c:numRef>
              <c:f>'Data &amp; Pivot Tables'!$AD$4:$AD$11</c:f>
              <c:numCache>
                <c:formatCode>General</c:formatCode>
                <c:ptCount val="7"/>
                <c:pt idx="0">
                  <c:v>53581</c:v>
                </c:pt>
                <c:pt idx="1">
                  <c:v>63875</c:v>
                </c:pt>
                <c:pt idx="2">
                  <c:v>52793</c:v>
                </c:pt>
                <c:pt idx="3">
                  <c:v>54333</c:v>
                </c:pt>
                <c:pt idx="4">
                  <c:v>51480</c:v>
                </c:pt>
                <c:pt idx="5">
                  <c:v>51709</c:v>
                </c:pt>
                <c:pt idx="6">
                  <c:v>52840</c:v>
                </c:pt>
              </c:numCache>
            </c:numRef>
          </c:val>
          <c:extLst>
            <c:ext xmlns:c16="http://schemas.microsoft.com/office/drawing/2014/chart" uri="{C3380CC4-5D6E-409C-BE32-E72D297353CC}">
              <c16:uniqueId val="{00000000-BA35-D54D-AB13-3E76EBA1B6E3}"/>
            </c:ext>
          </c:extLst>
        </c:ser>
        <c:dLbls>
          <c:showLegendKey val="0"/>
          <c:showVal val="0"/>
          <c:showCatName val="0"/>
          <c:showSerName val="0"/>
          <c:showPercent val="0"/>
          <c:showBubbleSize val="0"/>
        </c:dLbls>
        <c:gapWidth val="219"/>
        <c:axId val="1867999279"/>
        <c:axId val="1977040399"/>
      </c:barChart>
      <c:catAx>
        <c:axId val="186799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40399"/>
        <c:crosses val="autoZero"/>
        <c:auto val="1"/>
        <c:lblAlgn val="ctr"/>
        <c:lblOffset val="100"/>
        <c:noMultiLvlLbl val="0"/>
      </c:catAx>
      <c:valAx>
        <c:axId val="1977040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222433746880143E-2"/>
          <c:y val="1.0788976377952758E-2"/>
          <c:w val="0.81082555282291469"/>
          <c:h val="0.98921102362204727"/>
        </c:manualLayout>
      </c:layout>
      <c:doughnutChart>
        <c:varyColors val="1"/>
        <c:ser>
          <c:idx val="0"/>
          <c:order val="0"/>
          <c:tx>
            <c:strRef>
              <c:f>'Data &amp; Pivot Tables'!$P$21</c:f>
              <c:strCache>
                <c:ptCount val="1"/>
                <c:pt idx="0">
                  <c:v>Column2</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B9E4-E54A-A15A-99019DACE4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4-E54A-A15A-99019DACE478}"/>
              </c:ext>
            </c:extLst>
          </c:dPt>
          <c:dLbls>
            <c:dLbl>
              <c:idx val="0"/>
              <c:layout>
                <c:manualLayout>
                  <c:x val="-0.16250835820952389"/>
                  <c:y val="-0.24945984251968509"/>
                </c:manualLayout>
              </c:layout>
              <c:showLegendKey val="0"/>
              <c:showVal val="0"/>
              <c:showCatName val="0"/>
              <c:showSerName val="0"/>
              <c:showPercent val="1"/>
              <c:showBubbleSize val="0"/>
              <c:extLst>
                <c:ext xmlns:c15="http://schemas.microsoft.com/office/drawing/2012/chart" uri="{CE6537A1-D6FC-4f65-9D91-7224C49458BB}">
                  <c15:layout>
                    <c:manualLayout>
                      <c:w val="0.36443571528810981"/>
                      <c:h val="0.37180000000000002"/>
                    </c:manualLayout>
                  </c15:layout>
                </c:ext>
                <c:ext xmlns:c16="http://schemas.microsoft.com/office/drawing/2014/chart" uri="{C3380CC4-5D6E-409C-BE32-E72D297353CC}">
                  <c16:uniqueId val="{00000001-B9E4-E54A-A15A-99019DACE478}"/>
                </c:ext>
              </c:extLst>
            </c:dLbl>
            <c:dLbl>
              <c:idx val="1"/>
              <c:delete val="1"/>
              <c:extLst>
                <c:ext xmlns:c15="http://schemas.microsoft.com/office/drawing/2012/chart" uri="{CE6537A1-D6FC-4f65-9D91-7224C49458BB}"/>
                <c:ext xmlns:c16="http://schemas.microsoft.com/office/drawing/2014/chart" uri="{C3380CC4-5D6E-409C-BE32-E72D297353CC}">
                  <c16:uniqueId val="{00000003-B9E4-E54A-A15A-99019DACE47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&amp; Pivot Tables'!$O$22:$O$23</c:f>
              <c:strCache>
                <c:ptCount val="2"/>
                <c:pt idx="0">
                  <c:v>Profit Completion</c:v>
                </c:pt>
                <c:pt idx="1">
                  <c:v>Profit Incompletion</c:v>
                </c:pt>
              </c:strCache>
            </c:strRef>
          </c:cat>
          <c:val>
            <c:numRef>
              <c:f>'Data &amp; Pivot Tables'!$P$22:$P$23</c:f>
              <c:numCache>
                <c:formatCode>0%</c:formatCode>
                <c:ptCount val="2"/>
                <c:pt idx="0">
                  <c:v>0.86976190476190474</c:v>
                </c:pt>
                <c:pt idx="1">
                  <c:v>0.13023809523809526</c:v>
                </c:pt>
              </c:numCache>
            </c:numRef>
          </c:val>
          <c:extLst>
            <c:ext xmlns:c16="http://schemas.microsoft.com/office/drawing/2014/chart" uri="{C3380CC4-5D6E-409C-BE32-E72D297353CC}">
              <c16:uniqueId val="{00000004-B9E4-E54A-A15A-99019DACE478}"/>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16400964551761"/>
          <c:y val="0"/>
          <c:w val="0.83972322941921096"/>
          <c:h val="0.91719769403824536"/>
        </c:manualLayout>
      </c:layout>
      <c:doughnutChart>
        <c:varyColors val="1"/>
        <c:ser>
          <c:idx val="0"/>
          <c:order val="0"/>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F46-3746-A2BC-D8956D63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46-3746-A2BC-D8956D631E1C}"/>
              </c:ext>
            </c:extLst>
          </c:dPt>
          <c:dLbls>
            <c:dLbl>
              <c:idx val="0"/>
              <c:layout>
                <c:manualLayout>
                  <c:x val="-0.1862764956501744"/>
                  <c:y val="-0.29155409295856993"/>
                </c:manualLayout>
              </c:layout>
              <c:showLegendKey val="0"/>
              <c:showVal val="0"/>
              <c:showCatName val="0"/>
              <c:showSerName val="0"/>
              <c:showPercent val="1"/>
              <c:showBubbleSize val="0"/>
              <c:extLst>
                <c:ext xmlns:c15="http://schemas.microsoft.com/office/drawing/2012/chart" uri="{CE6537A1-D6FC-4f65-9D91-7224C49458BB}">
                  <c15:layout>
                    <c:manualLayout>
                      <c:w val="0.38536539162694944"/>
                      <c:h val="0.34856215692701092"/>
                    </c:manualLayout>
                  </c15:layout>
                </c:ext>
                <c:ext xmlns:c16="http://schemas.microsoft.com/office/drawing/2014/chart" uri="{C3380CC4-5D6E-409C-BE32-E72D297353CC}">
                  <c16:uniqueId val="{00000001-6F46-3746-A2BC-D8956D631E1C}"/>
                </c:ext>
              </c:extLst>
            </c:dLbl>
            <c:dLbl>
              <c:idx val="1"/>
              <c:delete val="1"/>
              <c:extLst>
                <c:ext xmlns:c15="http://schemas.microsoft.com/office/drawing/2012/chart" uri="{CE6537A1-D6FC-4f65-9D91-7224C49458BB}"/>
                <c:ext xmlns:c16="http://schemas.microsoft.com/office/drawing/2014/chart" uri="{C3380CC4-5D6E-409C-BE32-E72D297353CC}">
                  <c16:uniqueId val="{00000003-6F46-3746-A2BC-D8956D631E1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'Data &amp; Pivot Tables'!$P$39:$P$40</c:f>
              <c:numCache>
                <c:formatCode>0%</c:formatCode>
                <c:ptCount val="2"/>
                <c:pt idx="0">
                  <c:v>0.84357142857142842</c:v>
                </c:pt>
                <c:pt idx="1">
                  <c:v>0.15642857142857158</c:v>
                </c:pt>
              </c:numCache>
            </c:numRef>
          </c:val>
          <c:extLst>
            <c:ext xmlns:c16="http://schemas.microsoft.com/office/drawing/2014/chart" uri="{C3380CC4-5D6E-409C-BE32-E72D297353CC}">
              <c16:uniqueId val="{00000004-6F46-3746-A2BC-D8956D631E1C}"/>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pivotFmt>
      <c:pivotFmt>
        <c:idx val="4"/>
        <c:spPr>
          <a:solidFill>
            <a:schemeClr val="accent1"/>
          </a:solidFill>
          <a:ln w="28575" cap="rnd">
            <a:solidFill>
              <a:schemeClr val="accent6">
                <a:lumMod val="50000"/>
              </a:schemeClr>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&amp; Pivot Tables'!$T$3</c:f>
              <c:strCache>
                <c:ptCount val="1"/>
                <c:pt idx="0">
                  <c:v>Total</c:v>
                </c:pt>
              </c:strCache>
            </c:strRef>
          </c:tx>
          <c:spPr>
            <a:ln w="28575" cap="rnd">
              <a:solidFill>
                <a:schemeClr val="accent6">
                  <a:lumMod val="75000"/>
                </a:schemeClr>
              </a:solidFill>
              <a:round/>
            </a:ln>
            <a:effectLst/>
          </c:spPr>
          <c:marker>
            <c:symbol val="circle"/>
            <c:size val="5"/>
            <c:spPr>
              <a:solidFill>
                <a:schemeClr val="accent2"/>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&amp; Pivot Tables'!$S$4:$S$10</c:f>
              <c:strCache>
                <c:ptCount val="6"/>
                <c:pt idx="0">
                  <c:v>Jan-23</c:v>
                </c:pt>
                <c:pt idx="1">
                  <c:v>Feb-23</c:v>
                </c:pt>
                <c:pt idx="2">
                  <c:v>Mar-23</c:v>
                </c:pt>
                <c:pt idx="3">
                  <c:v>Apr-23</c:v>
                </c:pt>
                <c:pt idx="4">
                  <c:v>May-23</c:v>
                </c:pt>
                <c:pt idx="5">
                  <c:v>Jun-23</c:v>
                </c:pt>
              </c:strCache>
            </c:strRef>
          </c:cat>
          <c:val>
            <c:numRef>
              <c:f>'Data &amp; Pivot Tables'!$T$4:$T$10</c:f>
              <c:numCache>
                <c:formatCode>General</c:formatCode>
                <c:ptCount val="6"/>
                <c:pt idx="0">
                  <c:v>19466</c:v>
                </c:pt>
                <c:pt idx="1">
                  <c:v>29431</c:v>
                </c:pt>
                <c:pt idx="2">
                  <c:v>35500</c:v>
                </c:pt>
                <c:pt idx="3">
                  <c:v>29000</c:v>
                </c:pt>
                <c:pt idx="4">
                  <c:v>128000</c:v>
                </c:pt>
                <c:pt idx="5">
                  <c:v>139214</c:v>
                </c:pt>
              </c:numCache>
            </c:numRef>
          </c:val>
          <c:smooth val="0"/>
          <c:extLst>
            <c:ext xmlns:c16="http://schemas.microsoft.com/office/drawing/2014/chart" uri="{C3380CC4-5D6E-409C-BE32-E72D297353CC}">
              <c16:uniqueId val="{00000000-2FF8-B541-B478-0087CDF40016}"/>
            </c:ext>
          </c:extLst>
        </c:ser>
        <c:dLbls>
          <c:dLblPos val="t"/>
          <c:showLegendKey val="0"/>
          <c:showVal val="1"/>
          <c:showCatName val="0"/>
          <c:showSerName val="0"/>
          <c:showPercent val="0"/>
          <c:showBubbleSize val="0"/>
        </c:dLbls>
        <c:marker val="1"/>
        <c:smooth val="0"/>
        <c:axId val="18835952"/>
        <c:axId val="18354960"/>
      </c:lineChart>
      <c:catAx>
        <c:axId val="188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4960"/>
        <c:crosses val="autoZero"/>
        <c:auto val="1"/>
        <c:lblAlgn val="ctr"/>
        <c:lblOffset val="100"/>
        <c:noMultiLvlLbl val="0"/>
      </c:catAx>
      <c:valAx>
        <c:axId val="1835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5952"/>
        <c:crosses val="autoZero"/>
        <c:crossBetween val="between"/>
      </c:valAx>
      <c:spPr>
        <a:noFill/>
        <a:ln>
          <a:solidFill>
            <a:schemeClr val="accent6">
              <a:lumMod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488121291428815E-3"/>
          <c:y val="8.8956935938563197E-3"/>
          <c:w val="0.83972322941921096"/>
          <c:h val="0.91719769403824536"/>
        </c:manualLayout>
      </c:layout>
      <c:doughnutChart>
        <c:varyColors val="1"/>
        <c:ser>
          <c:idx val="0"/>
          <c:order val="0"/>
          <c:tx>
            <c:strRef>
              <c:f>'Data &amp; Pivot Tables'!$P$21</c:f>
              <c:strCache>
                <c:ptCount val="1"/>
                <c:pt idx="0">
                  <c:v>Column2</c:v>
                </c:pt>
              </c:strCache>
            </c:strRef>
          </c:tx>
          <c:spPr>
            <a:solidFill>
              <a:schemeClr val="accent6">
                <a:lumMod val="50000"/>
              </a:schemeClr>
            </a:solidFill>
          </c:spPr>
          <c:dPt>
            <c:idx val="0"/>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393-684B-BE83-EBE974E77F6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393-684B-BE83-EBE974E77F64}"/>
              </c:ext>
            </c:extLst>
          </c:dPt>
          <c:dLbls>
            <c:dLbl>
              <c:idx val="0"/>
              <c:layout>
                <c:manualLayout>
                  <c:x val="-9.3959731543624164E-2"/>
                  <c:y val="-0.25945945945945958"/>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93-684B-BE83-EBE974E77F64}"/>
                </c:ext>
              </c:extLst>
            </c:dLbl>
            <c:dLbl>
              <c:idx val="1"/>
              <c:delete val="1"/>
              <c:extLst>
                <c:ext xmlns:c15="http://schemas.microsoft.com/office/drawing/2012/chart" uri="{CE6537A1-D6FC-4f65-9D91-7224C49458BB}"/>
                <c:ext xmlns:c16="http://schemas.microsoft.com/office/drawing/2014/chart" uri="{C3380CC4-5D6E-409C-BE32-E72D297353CC}">
                  <c16:uniqueId val="{00000003-8393-684B-BE83-EBE974E77F6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&amp; Pivot Tables'!$O$22:$O$23</c:f>
              <c:strCache>
                <c:ptCount val="2"/>
                <c:pt idx="0">
                  <c:v>Profit Completion</c:v>
                </c:pt>
                <c:pt idx="1">
                  <c:v>Profit Incompletion</c:v>
                </c:pt>
              </c:strCache>
            </c:strRef>
          </c:cat>
          <c:val>
            <c:numRef>
              <c:f>'Data &amp; Pivot Tables'!$P$22:$P$23</c:f>
              <c:numCache>
                <c:formatCode>0%</c:formatCode>
                <c:ptCount val="2"/>
                <c:pt idx="0">
                  <c:v>0.86976190476190474</c:v>
                </c:pt>
                <c:pt idx="1">
                  <c:v>0.13023809523809526</c:v>
                </c:pt>
              </c:numCache>
            </c:numRef>
          </c:val>
          <c:extLst>
            <c:ext xmlns:c16="http://schemas.microsoft.com/office/drawing/2014/chart" uri="{C3380CC4-5D6E-409C-BE32-E72D297353CC}">
              <c16:uniqueId val="{00000004-8393-684B-BE83-EBE974E77F64}"/>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29003505434308E-2"/>
          <c:y val="0"/>
          <c:w val="0.83972322941921096"/>
          <c:h val="0.91719769403824536"/>
        </c:manualLayout>
      </c:layout>
      <c:doughnutChart>
        <c:varyColors val="1"/>
        <c:ser>
          <c:idx val="0"/>
          <c:order val="0"/>
          <c:spPr>
            <a:solidFill>
              <a:schemeClr val="accent6">
                <a:lumMod val="50000"/>
              </a:schemeClr>
            </a:solidFill>
          </c:spPr>
          <c:dPt>
            <c:idx val="0"/>
            <c:bubble3D val="0"/>
            <c:spPr>
              <a:solidFill>
                <a:schemeClr val="accent6">
                  <a:lumMod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A6-CF43-8AF0-72AB999B8EE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A6-CF43-8AF0-72AB999B8EE6}"/>
              </c:ext>
            </c:extLst>
          </c:dPt>
          <c:dLbls>
            <c:dLbl>
              <c:idx val="0"/>
              <c:layout>
                <c:manualLayout>
                  <c:x val="-0.1029082774049217"/>
                  <c:y val="-0.2540540540540540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A6-CF43-8AF0-72AB999B8EE6}"/>
                </c:ext>
              </c:extLst>
            </c:dLbl>
            <c:dLbl>
              <c:idx val="1"/>
              <c:delete val="1"/>
              <c:extLst>
                <c:ext xmlns:c15="http://schemas.microsoft.com/office/drawing/2012/chart" uri="{CE6537A1-D6FC-4f65-9D91-7224C49458BB}"/>
                <c:ext xmlns:c16="http://schemas.microsoft.com/office/drawing/2014/chart" uri="{C3380CC4-5D6E-409C-BE32-E72D297353CC}">
                  <c16:uniqueId val="{00000003-3AA6-CF43-8AF0-72AB999B8E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'Data &amp; Pivot Tables'!$P$39:$P$40</c:f>
              <c:numCache>
                <c:formatCode>0%</c:formatCode>
                <c:ptCount val="2"/>
                <c:pt idx="0">
                  <c:v>0.84357142857142842</c:v>
                </c:pt>
                <c:pt idx="1">
                  <c:v>0.15642857142857158</c:v>
                </c:pt>
              </c:numCache>
            </c:numRef>
          </c:val>
          <c:extLst>
            <c:ext xmlns:c16="http://schemas.microsoft.com/office/drawing/2014/chart" uri="{C3380CC4-5D6E-409C-BE32-E72D297353CC}">
              <c16:uniqueId val="{00000004-3AA6-CF43-8AF0-72AB999B8EE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[Axon Sales .xlsx]Data &amp; Pivot Tables!PivotTable8</c:name>
    <c:fmtId val="1"/>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&amp; Pivot Tables'!$AD$3</c:f>
              <c:strCache>
                <c:ptCount val="1"/>
                <c:pt idx="0">
                  <c:v>Total</c:v>
                </c:pt>
              </c:strCache>
            </c:strRef>
          </c:tx>
          <c:spPr>
            <a:solidFill>
              <a:schemeClr val="accent6">
                <a:lumMod val="50000"/>
              </a:schemeClr>
            </a:solidFill>
            <a:ln>
              <a:noFill/>
            </a:ln>
            <a:effectLst/>
          </c:spPr>
          <c:invertIfNegative val="0"/>
          <c:cat>
            <c:strRef>
              <c:f>'Data &amp; Pivot Tables'!$AC$4:$AC$11</c:f>
              <c:strCache>
                <c:ptCount val="7"/>
                <c:pt idx="0">
                  <c:v>Argentina</c:v>
                </c:pt>
                <c:pt idx="1">
                  <c:v>Brazil</c:v>
                </c:pt>
                <c:pt idx="2">
                  <c:v>Chicaco</c:v>
                </c:pt>
                <c:pt idx="3">
                  <c:v>Chile</c:v>
                </c:pt>
                <c:pt idx="4">
                  <c:v>Columbia</c:v>
                </c:pt>
                <c:pt idx="5">
                  <c:v>Los Angeles</c:v>
                </c:pt>
                <c:pt idx="6">
                  <c:v>Peru</c:v>
                </c:pt>
              </c:strCache>
            </c:strRef>
          </c:cat>
          <c:val>
            <c:numRef>
              <c:f>'Data &amp; Pivot Tables'!$AD$4:$AD$11</c:f>
              <c:numCache>
                <c:formatCode>General</c:formatCode>
                <c:ptCount val="7"/>
                <c:pt idx="0">
                  <c:v>53581</c:v>
                </c:pt>
                <c:pt idx="1">
                  <c:v>63875</c:v>
                </c:pt>
                <c:pt idx="2">
                  <c:v>52793</c:v>
                </c:pt>
                <c:pt idx="3">
                  <c:v>54333</c:v>
                </c:pt>
                <c:pt idx="4">
                  <c:v>51480</c:v>
                </c:pt>
                <c:pt idx="5">
                  <c:v>51709</c:v>
                </c:pt>
                <c:pt idx="6">
                  <c:v>52840</c:v>
                </c:pt>
              </c:numCache>
            </c:numRef>
          </c:val>
          <c:extLst>
            <c:ext xmlns:c16="http://schemas.microsoft.com/office/drawing/2014/chart" uri="{C3380CC4-5D6E-409C-BE32-E72D297353CC}">
              <c16:uniqueId val="{00000000-DC99-AA42-86CB-A645C9B1AF92}"/>
            </c:ext>
          </c:extLst>
        </c:ser>
        <c:dLbls>
          <c:showLegendKey val="0"/>
          <c:showVal val="0"/>
          <c:showCatName val="0"/>
          <c:showSerName val="0"/>
          <c:showPercent val="0"/>
          <c:showBubbleSize val="0"/>
        </c:dLbls>
        <c:gapWidth val="219"/>
        <c:axId val="1867999279"/>
        <c:axId val="1977040399"/>
      </c:barChart>
      <c:catAx>
        <c:axId val="1867999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040399"/>
        <c:crosses val="autoZero"/>
        <c:auto val="1"/>
        <c:lblAlgn val="ctr"/>
        <c:lblOffset val="100"/>
        <c:noMultiLvlLbl val="0"/>
      </c:catAx>
      <c:valAx>
        <c:axId val="1977040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99279"/>
        <c:crosses val="autoZero"/>
        <c:crossBetween val="between"/>
      </c:valAx>
      <c:spPr>
        <a:noFill/>
        <a:ln>
          <a:solidFill>
            <a:schemeClr val="accent6">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50800</xdr:colOff>
      <xdr:row>1</xdr:row>
      <xdr:rowOff>50800</xdr:rowOff>
    </xdr:from>
    <xdr:to>
      <xdr:col>2</xdr:col>
      <xdr:colOff>520700</xdr:colOff>
      <xdr:row>16</xdr:row>
      <xdr:rowOff>177800</xdr:rowOff>
    </xdr:to>
    <xdr:sp macro="" textlink="">
      <xdr:nvSpPr>
        <xdr:cNvPr id="3" name="Rectangle 2">
          <a:extLst>
            <a:ext uri="{FF2B5EF4-FFF2-40B4-BE49-F238E27FC236}">
              <a16:creationId xmlns:a16="http://schemas.microsoft.com/office/drawing/2014/main" id="{B70AC479-2D86-C16F-5506-550F4A795CAA}"/>
            </a:ext>
          </a:extLst>
        </xdr:cNvPr>
        <xdr:cNvSpPr/>
      </xdr:nvSpPr>
      <xdr:spPr>
        <a:xfrm>
          <a:off x="50800" y="254000"/>
          <a:ext cx="2120900" cy="31750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3C07"/>
            </a:solidFill>
          </a:endParaRPr>
        </a:p>
      </xdr:txBody>
    </xdr:sp>
    <xdr:clientData/>
  </xdr:twoCellAnchor>
  <xdr:twoCellAnchor>
    <xdr:from>
      <xdr:col>0</xdr:col>
      <xdr:colOff>50800</xdr:colOff>
      <xdr:row>17</xdr:row>
      <xdr:rowOff>12700</xdr:rowOff>
    </xdr:from>
    <xdr:to>
      <xdr:col>2</xdr:col>
      <xdr:colOff>467360</xdr:colOff>
      <xdr:row>30</xdr:row>
      <xdr:rowOff>152400</xdr:rowOff>
    </xdr:to>
    <xdr:sp macro="" textlink="">
      <xdr:nvSpPr>
        <xdr:cNvPr id="4" name="Rectangle 3">
          <a:extLst>
            <a:ext uri="{FF2B5EF4-FFF2-40B4-BE49-F238E27FC236}">
              <a16:creationId xmlns:a16="http://schemas.microsoft.com/office/drawing/2014/main" id="{1C026F06-99FA-FB4A-8FFF-6484372A80F6}"/>
            </a:ext>
          </a:extLst>
        </xdr:cNvPr>
        <xdr:cNvSpPr/>
      </xdr:nvSpPr>
      <xdr:spPr>
        <a:xfrm>
          <a:off x="50800" y="3467100"/>
          <a:ext cx="2062480" cy="27813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3C07"/>
            </a:solidFill>
          </a:endParaRPr>
        </a:p>
      </xdr:txBody>
    </xdr:sp>
    <xdr:clientData/>
  </xdr:twoCellAnchor>
  <xdr:twoCellAnchor>
    <xdr:from>
      <xdr:col>0</xdr:col>
      <xdr:colOff>38100</xdr:colOff>
      <xdr:row>31</xdr:row>
      <xdr:rowOff>20320</xdr:rowOff>
    </xdr:from>
    <xdr:to>
      <xdr:col>2</xdr:col>
      <xdr:colOff>477520</xdr:colOff>
      <xdr:row>39</xdr:row>
      <xdr:rowOff>190500</xdr:rowOff>
    </xdr:to>
    <xdr:sp macro="" textlink="">
      <xdr:nvSpPr>
        <xdr:cNvPr id="5" name="Rectangle 4">
          <a:extLst>
            <a:ext uri="{FF2B5EF4-FFF2-40B4-BE49-F238E27FC236}">
              <a16:creationId xmlns:a16="http://schemas.microsoft.com/office/drawing/2014/main" id="{6966A7D0-4CE1-6B4E-9657-EF243004D92B}"/>
            </a:ext>
          </a:extLst>
        </xdr:cNvPr>
        <xdr:cNvSpPr/>
      </xdr:nvSpPr>
      <xdr:spPr>
        <a:xfrm>
          <a:off x="38100" y="6319520"/>
          <a:ext cx="2085340" cy="179578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3C07"/>
            </a:solidFill>
          </a:endParaRPr>
        </a:p>
      </xdr:txBody>
    </xdr:sp>
    <xdr:clientData/>
  </xdr:twoCellAnchor>
  <xdr:twoCellAnchor>
    <xdr:from>
      <xdr:col>2</xdr:col>
      <xdr:colOff>660400</xdr:colOff>
      <xdr:row>1</xdr:row>
      <xdr:rowOff>165100</xdr:rowOff>
    </xdr:from>
    <xdr:to>
      <xdr:col>21</xdr:col>
      <xdr:colOff>50800</xdr:colOff>
      <xdr:row>39</xdr:row>
      <xdr:rowOff>38100</xdr:rowOff>
    </xdr:to>
    <xdr:sp macro="" textlink="">
      <xdr:nvSpPr>
        <xdr:cNvPr id="6" name="Rectangle 5">
          <a:extLst>
            <a:ext uri="{FF2B5EF4-FFF2-40B4-BE49-F238E27FC236}">
              <a16:creationId xmlns:a16="http://schemas.microsoft.com/office/drawing/2014/main" id="{E7653ECE-7570-F647-BBC2-5D74DF1024DA}"/>
            </a:ext>
          </a:extLst>
        </xdr:cNvPr>
        <xdr:cNvSpPr/>
      </xdr:nvSpPr>
      <xdr:spPr>
        <a:xfrm>
          <a:off x="2311400" y="368300"/>
          <a:ext cx="15074900" cy="759460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003C07"/>
            </a:solidFill>
          </a:endParaRPr>
        </a:p>
      </xdr:txBody>
    </xdr:sp>
    <xdr:clientData/>
  </xdr:twoCellAnchor>
  <xdr:twoCellAnchor>
    <xdr:from>
      <xdr:col>3</xdr:col>
      <xdr:colOff>88900</xdr:colOff>
      <xdr:row>2</xdr:row>
      <xdr:rowOff>76200</xdr:rowOff>
    </xdr:from>
    <xdr:to>
      <xdr:col>20</xdr:col>
      <xdr:colOff>736600</xdr:colOff>
      <xdr:row>7</xdr:row>
      <xdr:rowOff>127000</xdr:rowOff>
    </xdr:to>
    <xdr:sp macro="" textlink="">
      <xdr:nvSpPr>
        <xdr:cNvPr id="7" name="Rectangle 6">
          <a:extLst>
            <a:ext uri="{FF2B5EF4-FFF2-40B4-BE49-F238E27FC236}">
              <a16:creationId xmlns:a16="http://schemas.microsoft.com/office/drawing/2014/main" id="{4E5F7BDF-D054-D6EE-C0DE-7F6A746EBBFC}"/>
            </a:ext>
          </a:extLst>
        </xdr:cNvPr>
        <xdr:cNvSpPr/>
      </xdr:nvSpPr>
      <xdr:spPr>
        <a:xfrm>
          <a:off x="2565400" y="482600"/>
          <a:ext cx="14681200" cy="10668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6600" b="1">
              <a:solidFill>
                <a:srgbClr val="003C07"/>
              </a:solidFill>
            </a:rPr>
            <a:t>Axon Sales</a:t>
          </a:r>
          <a:r>
            <a:rPr lang="en-GB" sz="6600" b="1" baseline="0">
              <a:solidFill>
                <a:srgbClr val="003C07"/>
              </a:solidFill>
            </a:rPr>
            <a:t> Dashboard 2023</a:t>
          </a:r>
        </a:p>
        <a:p>
          <a:pPr algn="l"/>
          <a:endParaRPr lang="en-GB" sz="6600" b="1">
            <a:solidFill>
              <a:srgbClr val="003C07"/>
            </a:solidFill>
          </a:endParaRPr>
        </a:p>
      </xdr:txBody>
    </xdr:sp>
    <xdr:clientData/>
  </xdr:twoCellAnchor>
  <xdr:twoCellAnchor>
    <xdr:from>
      <xdr:col>3</xdr:col>
      <xdr:colOff>101600</xdr:colOff>
      <xdr:row>8</xdr:row>
      <xdr:rowOff>50800</xdr:rowOff>
    </xdr:from>
    <xdr:to>
      <xdr:col>8</xdr:col>
      <xdr:colOff>457200</xdr:colOff>
      <xdr:row>15</xdr:row>
      <xdr:rowOff>50800</xdr:rowOff>
    </xdr:to>
    <xdr:sp macro="" textlink="">
      <xdr:nvSpPr>
        <xdr:cNvPr id="8" name="Rectangle 7">
          <a:extLst>
            <a:ext uri="{FF2B5EF4-FFF2-40B4-BE49-F238E27FC236}">
              <a16:creationId xmlns:a16="http://schemas.microsoft.com/office/drawing/2014/main" id="{E47697A6-BC55-F846-B683-5571C59F6FA7}"/>
            </a:ext>
          </a:extLst>
        </xdr:cNvPr>
        <xdr:cNvSpPr/>
      </xdr:nvSpPr>
      <xdr:spPr>
        <a:xfrm>
          <a:off x="2578100" y="1676400"/>
          <a:ext cx="4483100" cy="14224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rgbClr val="003C07"/>
              </a:solidFill>
            </a:rPr>
            <a:t>Sales</a:t>
          </a:r>
        </a:p>
      </xdr:txBody>
    </xdr:sp>
    <xdr:clientData/>
  </xdr:twoCellAnchor>
  <xdr:twoCellAnchor>
    <xdr:from>
      <xdr:col>14</xdr:col>
      <xdr:colOff>508000</xdr:colOff>
      <xdr:row>8</xdr:row>
      <xdr:rowOff>50800</xdr:rowOff>
    </xdr:from>
    <xdr:to>
      <xdr:col>20</xdr:col>
      <xdr:colOff>711200</xdr:colOff>
      <xdr:row>15</xdr:row>
      <xdr:rowOff>88900</xdr:rowOff>
    </xdr:to>
    <xdr:sp macro="" textlink="">
      <xdr:nvSpPr>
        <xdr:cNvPr id="9" name="Rectangle 8">
          <a:extLst>
            <a:ext uri="{FF2B5EF4-FFF2-40B4-BE49-F238E27FC236}">
              <a16:creationId xmlns:a16="http://schemas.microsoft.com/office/drawing/2014/main" id="{6863B5CC-AA53-DE4A-98C2-42E902146F5F}"/>
            </a:ext>
          </a:extLst>
        </xdr:cNvPr>
        <xdr:cNvSpPr/>
      </xdr:nvSpPr>
      <xdr:spPr>
        <a:xfrm>
          <a:off x="12065000" y="1676400"/>
          <a:ext cx="5156200" cy="14605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rgbClr val="003C07"/>
              </a:solidFill>
            </a:rPr>
            <a:t>Number of Customers</a:t>
          </a:r>
        </a:p>
      </xdr:txBody>
    </xdr:sp>
    <xdr:clientData/>
  </xdr:twoCellAnchor>
  <xdr:twoCellAnchor>
    <xdr:from>
      <xdr:col>8</xdr:col>
      <xdr:colOff>558800</xdr:colOff>
      <xdr:row>8</xdr:row>
      <xdr:rowOff>50800</xdr:rowOff>
    </xdr:from>
    <xdr:to>
      <xdr:col>14</xdr:col>
      <xdr:colOff>241300</xdr:colOff>
      <xdr:row>15</xdr:row>
      <xdr:rowOff>63500</xdr:rowOff>
    </xdr:to>
    <xdr:sp macro="" textlink="">
      <xdr:nvSpPr>
        <xdr:cNvPr id="10" name="Rectangle 9">
          <a:extLst>
            <a:ext uri="{FF2B5EF4-FFF2-40B4-BE49-F238E27FC236}">
              <a16:creationId xmlns:a16="http://schemas.microsoft.com/office/drawing/2014/main" id="{97418562-9351-EE42-9164-C5B54E4F4C87}"/>
            </a:ext>
          </a:extLst>
        </xdr:cNvPr>
        <xdr:cNvSpPr/>
      </xdr:nvSpPr>
      <xdr:spPr>
        <a:xfrm>
          <a:off x="7196667" y="1676400"/>
          <a:ext cx="4660900" cy="14351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rgbClr val="003C07"/>
              </a:solidFill>
            </a:rPr>
            <a:t>Profit</a:t>
          </a:r>
        </a:p>
      </xdr:txBody>
    </xdr:sp>
    <xdr:clientData/>
  </xdr:twoCellAnchor>
  <xdr:twoCellAnchor>
    <xdr:from>
      <xdr:col>3</xdr:col>
      <xdr:colOff>228600</xdr:colOff>
      <xdr:row>15</xdr:row>
      <xdr:rowOff>127000</xdr:rowOff>
    </xdr:from>
    <xdr:to>
      <xdr:col>11</xdr:col>
      <xdr:colOff>596900</xdr:colOff>
      <xdr:row>38</xdr:row>
      <xdr:rowOff>190500</xdr:rowOff>
    </xdr:to>
    <xdr:sp macro="" textlink="">
      <xdr:nvSpPr>
        <xdr:cNvPr id="11" name="Rectangle 10">
          <a:extLst>
            <a:ext uri="{FF2B5EF4-FFF2-40B4-BE49-F238E27FC236}">
              <a16:creationId xmlns:a16="http://schemas.microsoft.com/office/drawing/2014/main" id="{5AF807BD-4650-1E4A-892C-4282D7E0491C}"/>
            </a:ext>
          </a:extLst>
        </xdr:cNvPr>
        <xdr:cNvSpPr/>
      </xdr:nvSpPr>
      <xdr:spPr>
        <a:xfrm>
          <a:off x="2705100" y="3175000"/>
          <a:ext cx="6972300" cy="47371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solidFill>
                <a:srgbClr val="003C07"/>
              </a:solidFill>
            </a:rPr>
            <a:t>Sales</a:t>
          </a:r>
          <a:r>
            <a:rPr lang="en-GB" sz="1800" b="1" baseline="0">
              <a:solidFill>
                <a:srgbClr val="003C07"/>
              </a:solidFill>
            </a:rPr>
            <a:t> per Month</a:t>
          </a:r>
          <a:endParaRPr lang="en-GB" sz="1800" b="1">
            <a:solidFill>
              <a:srgbClr val="003C07"/>
            </a:solidFill>
          </a:endParaRPr>
        </a:p>
      </xdr:txBody>
    </xdr:sp>
    <xdr:clientData/>
  </xdr:twoCellAnchor>
  <xdr:twoCellAnchor>
    <xdr:from>
      <xdr:col>11</xdr:col>
      <xdr:colOff>660400</xdr:colOff>
      <xdr:row>15</xdr:row>
      <xdr:rowOff>139700</xdr:rowOff>
    </xdr:from>
    <xdr:to>
      <xdr:col>20</xdr:col>
      <xdr:colOff>774700</xdr:colOff>
      <xdr:row>26</xdr:row>
      <xdr:rowOff>38100</xdr:rowOff>
    </xdr:to>
    <xdr:sp macro="" textlink="">
      <xdr:nvSpPr>
        <xdr:cNvPr id="12" name="Rectangle 11">
          <a:extLst>
            <a:ext uri="{FF2B5EF4-FFF2-40B4-BE49-F238E27FC236}">
              <a16:creationId xmlns:a16="http://schemas.microsoft.com/office/drawing/2014/main" id="{6040939E-B7C2-624F-97EB-F2C438859B5B}"/>
            </a:ext>
          </a:extLst>
        </xdr:cNvPr>
        <xdr:cNvSpPr/>
      </xdr:nvSpPr>
      <xdr:spPr>
        <a:xfrm>
          <a:off x="9740900" y="3187700"/>
          <a:ext cx="7543800" cy="21336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800" b="1">
              <a:solidFill>
                <a:srgbClr val="003C07"/>
              </a:solidFill>
            </a:rPr>
            <a:t>Profit Per Month</a:t>
          </a:r>
        </a:p>
      </xdr:txBody>
    </xdr:sp>
    <xdr:clientData/>
  </xdr:twoCellAnchor>
  <xdr:twoCellAnchor>
    <xdr:from>
      <xdr:col>11</xdr:col>
      <xdr:colOff>660400</xdr:colOff>
      <xdr:row>26</xdr:row>
      <xdr:rowOff>88900</xdr:rowOff>
    </xdr:from>
    <xdr:to>
      <xdr:col>20</xdr:col>
      <xdr:colOff>762000</xdr:colOff>
      <xdr:row>38</xdr:row>
      <xdr:rowOff>190500</xdr:rowOff>
    </xdr:to>
    <xdr:sp macro="" textlink="">
      <xdr:nvSpPr>
        <xdr:cNvPr id="13" name="Rectangle 12">
          <a:extLst>
            <a:ext uri="{FF2B5EF4-FFF2-40B4-BE49-F238E27FC236}">
              <a16:creationId xmlns:a16="http://schemas.microsoft.com/office/drawing/2014/main" id="{41C33644-279F-DE46-A981-FD79505FDF0E}"/>
            </a:ext>
          </a:extLst>
        </xdr:cNvPr>
        <xdr:cNvSpPr/>
      </xdr:nvSpPr>
      <xdr:spPr>
        <a:xfrm>
          <a:off x="9740900" y="5372100"/>
          <a:ext cx="7531100" cy="2540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800" b="1">
              <a:solidFill>
                <a:srgbClr val="003C07"/>
              </a:solidFill>
            </a:rPr>
            <a:t>Profit Per Region</a:t>
          </a:r>
        </a:p>
      </xdr:txBody>
    </xdr:sp>
    <xdr:clientData/>
  </xdr:twoCellAnchor>
  <xdr:twoCellAnchor>
    <xdr:from>
      <xdr:col>3</xdr:col>
      <xdr:colOff>165100</xdr:colOff>
      <xdr:row>10</xdr:row>
      <xdr:rowOff>25400</xdr:rowOff>
    </xdr:from>
    <xdr:to>
      <xdr:col>6</xdr:col>
      <xdr:colOff>330200</xdr:colOff>
      <xdr:row>13</xdr:row>
      <xdr:rowOff>25400</xdr:rowOff>
    </xdr:to>
    <xdr:sp macro="" textlink="'Data &amp; Pivot Tables'!P2">
      <xdr:nvSpPr>
        <xdr:cNvPr id="14" name="Rounded Rectangle 13">
          <a:extLst>
            <a:ext uri="{FF2B5EF4-FFF2-40B4-BE49-F238E27FC236}">
              <a16:creationId xmlns:a16="http://schemas.microsoft.com/office/drawing/2014/main" id="{15ED680E-2479-3FEA-FED2-56C2D2CD6F54}"/>
            </a:ext>
          </a:extLst>
        </xdr:cNvPr>
        <xdr:cNvSpPr/>
      </xdr:nvSpPr>
      <xdr:spPr>
        <a:xfrm>
          <a:off x="2654300" y="2057400"/>
          <a:ext cx="2654300" cy="6096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5B67676-E297-9842-BF78-7792AD56BD08}" type="TxLink">
            <a:rPr lang="en-US" sz="3600" b="1" i="0" u="none" strike="noStrike">
              <a:solidFill>
                <a:srgbClr val="003C07"/>
              </a:solidFill>
              <a:latin typeface="Calibri"/>
              <a:cs typeface="Calibri"/>
            </a:rPr>
            <a:t>£370,000.00</a:t>
          </a:fld>
          <a:endParaRPr lang="en-US" sz="3600" b="1">
            <a:solidFill>
              <a:srgbClr val="003C07"/>
            </a:solidFill>
          </a:endParaRPr>
        </a:p>
      </xdr:txBody>
    </xdr:sp>
    <xdr:clientData/>
  </xdr:twoCellAnchor>
  <xdr:twoCellAnchor>
    <xdr:from>
      <xdr:col>8</xdr:col>
      <xdr:colOff>622300</xdr:colOff>
      <xdr:row>10</xdr:row>
      <xdr:rowOff>0</xdr:rowOff>
    </xdr:from>
    <xdr:to>
      <xdr:col>12</xdr:col>
      <xdr:colOff>88900</xdr:colOff>
      <xdr:row>13</xdr:row>
      <xdr:rowOff>0</xdr:rowOff>
    </xdr:to>
    <xdr:sp macro="" textlink="'Data &amp; Pivot Tables'!P3">
      <xdr:nvSpPr>
        <xdr:cNvPr id="15" name="Rounded Rectangle 14">
          <a:extLst>
            <a:ext uri="{FF2B5EF4-FFF2-40B4-BE49-F238E27FC236}">
              <a16:creationId xmlns:a16="http://schemas.microsoft.com/office/drawing/2014/main" id="{DDB77AC0-5BE2-3D41-8F14-0C38F455E0F3}"/>
            </a:ext>
          </a:extLst>
        </xdr:cNvPr>
        <xdr:cNvSpPr/>
      </xdr:nvSpPr>
      <xdr:spPr>
        <a:xfrm>
          <a:off x="7226300" y="2032000"/>
          <a:ext cx="2768600" cy="609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AF9823-F23F-8242-A1BD-D0DD64285399}" type="TxLink">
            <a:rPr lang="en-US" sz="3600" b="1" i="0" u="none" strike="noStrike">
              <a:solidFill>
                <a:srgbClr val="003C07"/>
              </a:solidFill>
              <a:effectLst/>
              <a:latin typeface="Calibri"/>
              <a:ea typeface="+mn-ea"/>
              <a:cs typeface="Calibri"/>
            </a:rPr>
            <a:t>£380,611.00</a:t>
          </a:fld>
          <a:endParaRPr lang="en-GB" sz="3600" b="1">
            <a:solidFill>
              <a:srgbClr val="003C07"/>
            </a:solidFill>
          </a:endParaRPr>
        </a:p>
      </xdr:txBody>
    </xdr:sp>
    <xdr:clientData/>
  </xdr:twoCellAnchor>
  <xdr:twoCellAnchor>
    <xdr:from>
      <xdr:col>14</xdr:col>
      <xdr:colOff>622300</xdr:colOff>
      <xdr:row>10</xdr:row>
      <xdr:rowOff>67733</xdr:rowOff>
    </xdr:from>
    <xdr:to>
      <xdr:col>18</xdr:col>
      <xdr:colOff>317500</xdr:colOff>
      <xdr:row>13</xdr:row>
      <xdr:rowOff>67733</xdr:rowOff>
    </xdr:to>
    <xdr:sp macro="" textlink="'Data &amp; Pivot Tables'!P4">
      <xdr:nvSpPr>
        <xdr:cNvPr id="16" name="Rounded Rectangle 15">
          <a:extLst>
            <a:ext uri="{FF2B5EF4-FFF2-40B4-BE49-F238E27FC236}">
              <a16:creationId xmlns:a16="http://schemas.microsoft.com/office/drawing/2014/main" id="{9AC0E0ED-6E3C-A04F-9F57-DEC0E0992047}"/>
            </a:ext>
          </a:extLst>
        </xdr:cNvPr>
        <xdr:cNvSpPr/>
      </xdr:nvSpPr>
      <xdr:spPr>
        <a:xfrm>
          <a:off x="12238567" y="2099733"/>
          <a:ext cx="3014133" cy="6096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1103C89-B8A4-4840-B1D8-6121C735E1A0}" type="TxLink">
            <a:rPr lang="en-US" sz="3600" b="1" i="0" u="none" strike="noStrike">
              <a:solidFill>
                <a:srgbClr val="003C07"/>
              </a:solidFill>
              <a:effectLst/>
              <a:latin typeface="Calibri"/>
              <a:ea typeface="+mn-ea"/>
              <a:cs typeface="Calibri"/>
            </a:rPr>
            <a:t> 3,860.0 </a:t>
          </a:fld>
          <a:endParaRPr lang="en-GB" sz="3600" b="1">
            <a:solidFill>
              <a:srgbClr val="003C07"/>
            </a:solidFill>
          </a:endParaRPr>
        </a:p>
      </xdr:txBody>
    </xdr:sp>
    <xdr:clientData/>
  </xdr:twoCellAnchor>
  <xdr:twoCellAnchor>
    <xdr:from>
      <xdr:col>6</xdr:col>
      <xdr:colOff>393700</xdr:colOff>
      <xdr:row>8</xdr:row>
      <xdr:rowOff>63500</xdr:rowOff>
    </xdr:from>
    <xdr:to>
      <xdr:col>8</xdr:col>
      <xdr:colOff>436880</xdr:colOff>
      <xdr:row>15</xdr:row>
      <xdr:rowOff>0</xdr:rowOff>
    </xdr:to>
    <xdr:graphicFrame macro="">
      <xdr:nvGraphicFramePr>
        <xdr:cNvPr id="17" name="Chart 16">
          <a:extLst>
            <a:ext uri="{FF2B5EF4-FFF2-40B4-BE49-F238E27FC236}">
              <a16:creationId xmlns:a16="http://schemas.microsoft.com/office/drawing/2014/main" id="{A6262A32-3C3D-404F-B1D8-9424CA343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40640</xdr:colOff>
      <xdr:row>17</xdr:row>
      <xdr:rowOff>71120</xdr:rowOff>
    </xdr:from>
    <xdr:to>
      <xdr:col>2</xdr:col>
      <xdr:colOff>436880</xdr:colOff>
      <xdr:row>28</xdr:row>
      <xdr:rowOff>152400</xdr:rowOff>
    </xdr:to>
    <mc:AlternateContent xmlns:mc="http://schemas.openxmlformats.org/markup-compatibility/2006">
      <mc:Choice xmlns:a14="http://schemas.microsoft.com/office/drawing/2010/main" Requires="a14">
        <xdr:graphicFrame macro="">
          <xdr:nvGraphicFramePr>
            <xdr:cNvPr id="26" name="Region 1">
              <a:extLst>
                <a:ext uri="{FF2B5EF4-FFF2-40B4-BE49-F238E27FC236}">
                  <a16:creationId xmlns:a16="http://schemas.microsoft.com/office/drawing/2014/main" id="{CDBD2EBA-FE78-CB44-BC16-A2DB4B0017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0640" y="3525520"/>
              <a:ext cx="2055707" cy="23164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31</xdr:row>
      <xdr:rowOff>38100</xdr:rowOff>
    </xdr:from>
    <xdr:to>
      <xdr:col>2</xdr:col>
      <xdr:colOff>406400</xdr:colOff>
      <xdr:row>39</xdr:row>
      <xdr:rowOff>114300</xdr:rowOff>
    </xdr:to>
    <mc:AlternateContent xmlns:mc="http://schemas.openxmlformats.org/markup-compatibility/2006">
      <mc:Choice xmlns:a14="http://schemas.microsoft.com/office/drawing/2010/main" Requires="a14">
        <xdr:graphicFrame macro="">
          <xdr:nvGraphicFramePr>
            <xdr:cNvPr id="28" name="Quarter 1">
              <a:extLst>
                <a:ext uri="{FF2B5EF4-FFF2-40B4-BE49-F238E27FC236}">
                  <a16:creationId xmlns:a16="http://schemas.microsoft.com/office/drawing/2014/main" id="{86B7B60A-7BA3-FB48-BF45-4C2DD1FF8262}"/>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25400" y="6337300"/>
              <a:ext cx="2040467" cy="170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xdr:row>
      <xdr:rowOff>63500</xdr:rowOff>
    </xdr:from>
    <xdr:to>
      <xdr:col>2</xdr:col>
      <xdr:colOff>419100</xdr:colOff>
      <xdr:row>16</xdr:row>
      <xdr:rowOff>63500</xdr:rowOff>
    </xdr:to>
    <mc:AlternateContent xmlns:mc="http://schemas.openxmlformats.org/markup-compatibility/2006">
      <mc:Choice xmlns:a14="http://schemas.microsoft.com/office/drawing/2010/main" Requires="a14">
        <xdr:graphicFrame macro="">
          <xdr:nvGraphicFramePr>
            <xdr:cNvPr id="29" name="Month 1">
              <a:extLst>
                <a:ext uri="{FF2B5EF4-FFF2-40B4-BE49-F238E27FC236}">
                  <a16:creationId xmlns:a16="http://schemas.microsoft.com/office/drawing/2014/main" id="{27FB4D96-2311-AA43-B18B-9764DCAD930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3500" y="266700"/>
              <a:ext cx="2015067" cy="304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80434</xdr:colOff>
      <xdr:row>20</xdr:row>
      <xdr:rowOff>194733</xdr:rowOff>
    </xdr:from>
    <xdr:to>
      <xdr:col>10</xdr:col>
      <xdr:colOff>347134</xdr:colOff>
      <xdr:row>35</xdr:row>
      <xdr:rowOff>61383</xdr:rowOff>
    </xdr:to>
    <xdr:graphicFrame macro="">
      <xdr:nvGraphicFramePr>
        <xdr:cNvPr id="50" name="Chart 49">
          <a:extLst>
            <a:ext uri="{FF2B5EF4-FFF2-40B4-BE49-F238E27FC236}">
              <a16:creationId xmlns:a16="http://schemas.microsoft.com/office/drawing/2014/main" id="{09649D19-C903-5246-B65A-18FB89D91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681565</xdr:colOff>
      <xdr:row>28</xdr:row>
      <xdr:rowOff>135466</xdr:rowOff>
    </xdr:from>
    <xdr:to>
      <xdr:col>20</xdr:col>
      <xdr:colOff>423333</xdr:colOff>
      <xdr:row>38</xdr:row>
      <xdr:rowOff>152399</xdr:rowOff>
    </xdr:to>
    <xdr:graphicFrame macro="">
      <xdr:nvGraphicFramePr>
        <xdr:cNvPr id="20" name="Chart 19">
          <a:extLst>
            <a:ext uri="{FF2B5EF4-FFF2-40B4-BE49-F238E27FC236}">
              <a16:creationId xmlns:a16="http://schemas.microsoft.com/office/drawing/2014/main" id="{FC9D2EDD-6664-CB4C-8547-5A7D135C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237067</xdr:colOff>
      <xdr:row>8</xdr:row>
      <xdr:rowOff>101600</xdr:rowOff>
    </xdr:from>
    <xdr:to>
      <xdr:col>14</xdr:col>
      <xdr:colOff>152399</xdr:colOff>
      <xdr:row>14</xdr:row>
      <xdr:rowOff>152400</xdr:rowOff>
    </xdr:to>
    <xdr:graphicFrame macro="">
      <xdr:nvGraphicFramePr>
        <xdr:cNvPr id="24" name="Chart 23">
          <a:extLst>
            <a:ext uri="{FF2B5EF4-FFF2-40B4-BE49-F238E27FC236}">
              <a16:creationId xmlns:a16="http://schemas.microsoft.com/office/drawing/2014/main" id="{54D1A6FC-9BB1-7541-8F66-AB1CF1BBE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550333</xdr:colOff>
      <xdr:row>8</xdr:row>
      <xdr:rowOff>101600</xdr:rowOff>
    </xdr:from>
    <xdr:to>
      <xdr:col>20</xdr:col>
      <xdr:colOff>643465</xdr:colOff>
      <xdr:row>15</xdr:row>
      <xdr:rowOff>33868</xdr:rowOff>
    </xdr:to>
    <xdr:graphicFrame macro="">
      <xdr:nvGraphicFramePr>
        <xdr:cNvPr id="25" name="Chart 24">
          <a:extLst>
            <a:ext uri="{FF2B5EF4-FFF2-40B4-BE49-F238E27FC236}">
              <a16:creationId xmlns:a16="http://schemas.microsoft.com/office/drawing/2014/main" id="{A0A2AFDA-A29B-0643-889F-3F9CE476C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613833</xdr:colOff>
      <xdr:row>17</xdr:row>
      <xdr:rowOff>118533</xdr:rowOff>
    </xdr:from>
    <xdr:to>
      <xdr:col>20</xdr:col>
      <xdr:colOff>558800</xdr:colOff>
      <xdr:row>25</xdr:row>
      <xdr:rowOff>135467</xdr:rowOff>
    </xdr:to>
    <xdr:graphicFrame macro="">
      <xdr:nvGraphicFramePr>
        <xdr:cNvPr id="27" name="Chart 26">
          <a:extLst>
            <a:ext uri="{FF2B5EF4-FFF2-40B4-BE49-F238E27FC236}">
              <a16:creationId xmlns:a16="http://schemas.microsoft.com/office/drawing/2014/main" id="{94E13E3C-5516-A44F-95DC-B639C66F7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xdr:colOff>
      <xdr:row>23</xdr:row>
      <xdr:rowOff>165100</xdr:rowOff>
    </xdr:from>
    <xdr:to>
      <xdr:col>15</xdr:col>
      <xdr:colOff>25400</xdr:colOff>
      <xdr:row>33</xdr:row>
      <xdr:rowOff>88900</xdr:rowOff>
    </xdr:to>
    <xdr:graphicFrame macro="">
      <xdr:nvGraphicFramePr>
        <xdr:cNvPr id="6" name="Chart 5">
          <a:extLst>
            <a:ext uri="{FF2B5EF4-FFF2-40B4-BE49-F238E27FC236}">
              <a16:creationId xmlns:a16="http://schemas.microsoft.com/office/drawing/2014/main" id="{1DE1EF35-6266-4D43-B4C3-5C8B86FC0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127000</xdr:colOff>
      <xdr:row>41</xdr:row>
      <xdr:rowOff>114300</xdr:rowOff>
    </xdr:from>
    <xdr:to>
      <xdr:col>15</xdr:col>
      <xdr:colOff>584200</xdr:colOff>
      <xdr:row>50</xdr:row>
      <xdr:rowOff>190500</xdr:rowOff>
    </xdr:to>
    <xdr:graphicFrame macro="">
      <xdr:nvGraphicFramePr>
        <xdr:cNvPr id="7" name="Chart 6">
          <a:extLst>
            <a:ext uri="{FF2B5EF4-FFF2-40B4-BE49-F238E27FC236}">
              <a16:creationId xmlns:a16="http://schemas.microsoft.com/office/drawing/2014/main" id="{2D6C041B-09DF-EC49-8EDB-A59172145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469900</xdr:colOff>
      <xdr:row>18</xdr:row>
      <xdr:rowOff>57150</xdr:rowOff>
    </xdr:from>
    <xdr:to>
      <xdr:col>31</xdr:col>
      <xdr:colOff>241300</xdr:colOff>
      <xdr:row>31</xdr:row>
      <xdr:rowOff>158750</xdr:rowOff>
    </xdr:to>
    <xdr:graphicFrame macro="">
      <xdr:nvGraphicFramePr>
        <xdr:cNvPr id="16" name="Chart 15">
          <a:extLst>
            <a:ext uri="{FF2B5EF4-FFF2-40B4-BE49-F238E27FC236}">
              <a16:creationId xmlns:a16="http://schemas.microsoft.com/office/drawing/2014/main" id="{C68344A8-A964-B3BE-2B4C-444E4B504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457200</xdr:colOff>
      <xdr:row>1</xdr:row>
      <xdr:rowOff>101600</xdr:rowOff>
    </xdr:from>
    <xdr:to>
      <xdr:col>37</xdr:col>
      <xdr:colOff>381000</xdr:colOff>
      <xdr:row>14</xdr:row>
      <xdr:rowOff>79372</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0616FFAB-3531-B610-EFEE-EE19672C49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9039800" y="304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457200</xdr:colOff>
      <xdr:row>17</xdr:row>
      <xdr:rowOff>25400</xdr:rowOff>
    </xdr:from>
    <xdr:to>
      <xdr:col>37</xdr:col>
      <xdr:colOff>381000</xdr:colOff>
      <xdr:row>30</xdr:row>
      <xdr:rowOff>3172</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33284195-62C7-D4A0-2D6A-5594F4A0E9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039800" y="3479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406400</xdr:colOff>
      <xdr:row>33</xdr:row>
      <xdr:rowOff>0</xdr:rowOff>
    </xdr:from>
    <xdr:to>
      <xdr:col>37</xdr:col>
      <xdr:colOff>330200</xdr:colOff>
      <xdr:row>45</xdr:row>
      <xdr:rowOff>180972</xdr:rowOff>
    </xdr:to>
    <mc:AlternateContent xmlns:mc="http://schemas.openxmlformats.org/markup-compatibility/2006">
      <mc:Choice xmlns:a14="http://schemas.microsoft.com/office/drawing/2010/main" Requires="a14">
        <xdr:graphicFrame macro="">
          <xdr:nvGraphicFramePr>
            <xdr:cNvPr id="22" name="Quarter">
              <a:extLst>
                <a:ext uri="{FF2B5EF4-FFF2-40B4-BE49-F238E27FC236}">
                  <a16:creationId xmlns:a16="http://schemas.microsoft.com/office/drawing/2014/main" id="{89159895-8AD9-3718-A35E-E71A2BE1C5F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38989000" y="6705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698500</xdr:colOff>
      <xdr:row>18</xdr:row>
      <xdr:rowOff>31750</xdr:rowOff>
    </xdr:from>
    <xdr:to>
      <xdr:col>26</xdr:col>
      <xdr:colOff>673100</xdr:colOff>
      <xdr:row>32</xdr:row>
      <xdr:rowOff>101600</xdr:rowOff>
    </xdr:to>
    <xdr:graphicFrame macro="">
      <xdr:nvGraphicFramePr>
        <xdr:cNvPr id="27" name="Chart 26">
          <a:extLst>
            <a:ext uri="{FF2B5EF4-FFF2-40B4-BE49-F238E27FC236}">
              <a16:creationId xmlns:a16="http://schemas.microsoft.com/office/drawing/2014/main" id="{25C60195-488D-27CE-96F8-13E6CDB74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1009650</xdr:colOff>
      <xdr:row>18</xdr:row>
      <xdr:rowOff>133350</xdr:rowOff>
    </xdr:from>
    <xdr:to>
      <xdr:col>21</xdr:col>
      <xdr:colOff>406400</xdr:colOff>
      <xdr:row>32</xdr:row>
      <xdr:rowOff>31750</xdr:rowOff>
    </xdr:to>
    <xdr:graphicFrame macro="">
      <xdr:nvGraphicFramePr>
        <xdr:cNvPr id="2" name="Chart 1">
          <a:extLst>
            <a:ext uri="{FF2B5EF4-FFF2-40B4-BE49-F238E27FC236}">
              <a16:creationId xmlns:a16="http://schemas.microsoft.com/office/drawing/2014/main" id="{E11A6297-2905-19D0-AD0B-3EA1EFD42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215900</xdr:colOff>
      <xdr:row>9</xdr:row>
      <xdr:rowOff>127000</xdr:rowOff>
    </xdr:from>
    <xdr:to>
      <xdr:col>15</xdr:col>
      <xdr:colOff>342900</xdr:colOff>
      <xdr:row>17</xdr:row>
      <xdr:rowOff>190500</xdr:rowOff>
    </xdr:to>
    <xdr:graphicFrame macro="">
      <xdr:nvGraphicFramePr>
        <xdr:cNvPr id="5" name="Chart 4">
          <a:extLst>
            <a:ext uri="{FF2B5EF4-FFF2-40B4-BE49-F238E27FC236}">
              <a16:creationId xmlns:a16="http://schemas.microsoft.com/office/drawing/2014/main" id="{DF79042C-9D2B-1FF2-A093-692A85A31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87.887391898148" createdVersion="8" refreshedVersion="8" minRefreshableVersion="3" recordCount="63" xr:uid="{711FC5EC-D237-FB41-9B25-8DD02E5F0E11}">
  <cacheSource type="worksheet">
    <worksheetSource name="Table_1"/>
  </cacheSource>
  <cacheFields count="10">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ount="6">
        <n v="2857.1428571428573"/>
        <n v="1428.5714285714287"/>
        <n v="5714.2857142857147"/>
        <n v="857.14285714285711"/>
        <n v="714.28571428571433"/>
        <n v="285.71428571428572"/>
      </sharedItems>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ount="29">
        <n v="0.89"/>
        <n v="0.94"/>
        <n v="0.82"/>
        <n v="0.79"/>
        <n v="0.96"/>
        <n v="0.75"/>
        <n v="0.92"/>
        <n v="0.7"/>
        <n v="0.91"/>
        <n v="0.74"/>
        <n v="0.9"/>
        <n v="0.95"/>
        <n v="0.99"/>
        <n v="0.86"/>
        <n v="0.83"/>
        <n v="0.8"/>
        <n v="0.71"/>
        <n v="0.98"/>
        <n v="0.81"/>
        <n v="0.97"/>
        <n v="0.88"/>
        <n v="0.73"/>
        <n v="0.93"/>
        <n v="0.85"/>
        <n v="0.77"/>
        <n v="0.72"/>
        <n v="0.76"/>
        <n v="0.84"/>
        <n v="0.78"/>
      </sharedItems>
    </cacheField>
    <cacheField name="Profit Completion Rate" numFmtId="9">
      <sharedItems containsSemiMixedTypes="0" containsString="0" containsNumber="1" minValue="0.7" maxValue="0.99" count="23">
        <n v="0.85"/>
        <n v="0.95"/>
        <n v="0.8"/>
        <n v="0.79"/>
        <n v="0.72"/>
        <n v="0.99"/>
        <n v="0.98"/>
        <n v="0.9"/>
        <n v="0.97"/>
        <n v="0.78"/>
        <n v="0.84"/>
        <n v="0.87"/>
        <n v="0.91"/>
        <n v="0.94"/>
        <n v="0.77"/>
        <n v="0.96"/>
        <n v="0.74"/>
        <n v="0.7"/>
        <n v="0.75"/>
        <n v="0.82"/>
        <n v="0.81"/>
        <n v="0.92"/>
        <n v="0.73"/>
      </sharedItems>
    </cacheField>
    <cacheField name="Customer Completion Rate" numFmtId="9">
      <sharedItems containsSemiMixedTypes="0" containsString="0" containsNumber="1" minValue="0.7" maxValue="0.99" count="28">
        <n v="0.72"/>
        <n v="0.86"/>
        <n v="0.76"/>
        <n v="0.79"/>
        <n v="0.7"/>
        <n v="0.77"/>
        <n v="0.93"/>
        <n v="0.74"/>
        <n v="0.95"/>
        <n v="0.89"/>
        <n v="0.81"/>
        <n v="0.75"/>
        <n v="0.94"/>
        <n v="0.97"/>
        <n v="0.87"/>
        <n v="0.88"/>
        <n v="0.85"/>
        <n v="0.8"/>
        <n v="0.84"/>
        <n v="0.99"/>
        <n v="0.83"/>
        <n v="0.78"/>
        <n v="0.9"/>
        <n v="0.91"/>
        <n v="0.96"/>
        <n v="0.98"/>
        <n v="0.73"/>
        <n v="0.92"/>
      </sharedItems>
    </cacheField>
  </cacheFields>
  <extLst>
    <ext xmlns:x14="http://schemas.microsoft.com/office/spreadsheetml/2009/9/main" uri="{725AE2AE-9491-48be-B2B4-4EB974FC3084}">
      <x14:pivotCacheDefinition pivotCacheId="1006830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x v="0"/>
    <x v="0"/>
    <x v="0"/>
    <x v="0"/>
    <x v="0"/>
    <x v="0"/>
  </r>
  <r>
    <x v="0"/>
    <x v="1"/>
    <x v="1"/>
    <x v="1"/>
    <x v="0"/>
    <x v="1"/>
    <x v="0"/>
    <x v="1"/>
    <x v="1"/>
    <x v="1"/>
  </r>
  <r>
    <x v="0"/>
    <x v="2"/>
    <x v="2"/>
    <x v="2"/>
    <x v="0"/>
    <x v="2"/>
    <x v="0"/>
    <x v="2"/>
    <x v="2"/>
    <x v="2"/>
  </r>
  <r>
    <x v="0"/>
    <x v="3"/>
    <x v="2"/>
    <x v="3"/>
    <x v="0"/>
    <x v="3"/>
    <x v="0"/>
    <x v="3"/>
    <x v="3"/>
    <x v="3"/>
  </r>
  <r>
    <x v="0"/>
    <x v="4"/>
    <x v="3"/>
    <x v="4"/>
    <x v="0"/>
    <x v="4"/>
    <x v="0"/>
    <x v="4"/>
    <x v="3"/>
    <x v="4"/>
  </r>
  <r>
    <x v="0"/>
    <x v="5"/>
    <x v="4"/>
    <x v="5"/>
    <x v="0"/>
    <x v="2"/>
    <x v="0"/>
    <x v="3"/>
    <x v="3"/>
    <x v="5"/>
  </r>
  <r>
    <x v="0"/>
    <x v="6"/>
    <x v="5"/>
    <x v="6"/>
    <x v="0"/>
    <x v="5"/>
    <x v="0"/>
    <x v="5"/>
    <x v="4"/>
    <x v="6"/>
  </r>
  <r>
    <x v="1"/>
    <x v="0"/>
    <x v="0"/>
    <x v="7"/>
    <x v="1"/>
    <x v="6"/>
    <x v="0"/>
    <x v="6"/>
    <x v="5"/>
    <x v="7"/>
  </r>
  <r>
    <x v="1"/>
    <x v="1"/>
    <x v="6"/>
    <x v="8"/>
    <x v="1"/>
    <x v="1"/>
    <x v="0"/>
    <x v="7"/>
    <x v="5"/>
    <x v="8"/>
  </r>
  <r>
    <x v="1"/>
    <x v="2"/>
    <x v="2"/>
    <x v="9"/>
    <x v="1"/>
    <x v="2"/>
    <x v="0"/>
    <x v="8"/>
    <x v="6"/>
    <x v="9"/>
  </r>
  <r>
    <x v="1"/>
    <x v="3"/>
    <x v="1"/>
    <x v="10"/>
    <x v="1"/>
    <x v="3"/>
    <x v="0"/>
    <x v="9"/>
    <x v="0"/>
    <x v="4"/>
  </r>
  <r>
    <x v="1"/>
    <x v="4"/>
    <x v="3"/>
    <x v="7"/>
    <x v="1"/>
    <x v="4"/>
    <x v="0"/>
    <x v="10"/>
    <x v="7"/>
    <x v="0"/>
  </r>
  <r>
    <x v="1"/>
    <x v="5"/>
    <x v="7"/>
    <x v="7"/>
    <x v="1"/>
    <x v="2"/>
    <x v="0"/>
    <x v="11"/>
    <x v="8"/>
    <x v="10"/>
  </r>
  <r>
    <x v="1"/>
    <x v="6"/>
    <x v="5"/>
    <x v="7"/>
    <x v="1"/>
    <x v="5"/>
    <x v="0"/>
    <x v="12"/>
    <x v="3"/>
    <x v="11"/>
  </r>
  <r>
    <x v="2"/>
    <x v="0"/>
    <x v="8"/>
    <x v="10"/>
    <x v="1"/>
    <x v="7"/>
    <x v="0"/>
    <x v="13"/>
    <x v="8"/>
    <x v="9"/>
  </r>
  <r>
    <x v="2"/>
    <x v="1"/>
    <x v="8"/>
    <x v="11"/>
    <x v="1"/>
    <x v="8"/>
    <x v="0"/>
    <x v="14"/>
    <x v="4"/>
    <x v="7"/>
  </r>
  <r>
    <x v="2"/>
    <x v="2"/>
    <x v="8"/>
    <x v="12"/>
    <x v="1"/>
    <x v="8"/>
    <x v="0"/>
    <x v="9"/>
    <x v="9"/>
    <x v="12"/>
  </r>
  <r>
    <x v="2"/>
    <x v="3"/>
    <x v="8"/>
    <x v="13"/>
    <x v="1"/>
    <x v="8"/>
    <x v="0"/>
    <x v="15"/>
    <x v="10"/>
    <x v="10"/>
  </r>
  <r>
    <x v="2"/>
    <x v="4"/>
    <x v="8"/>
    <x v="9"/>
    <x v="1"/>
    <x v="8"/>
    <x v="0"/>
    <x v="0"/>
    <x v="5"/>
    <x v="13"/>
  </r>
  <r>
    <x v="2"/>
    <x v="5"/>
    <x v="8"/>
    <x v="7"/>
    <x v="1"/>
    <x v="3"/>
    <x v="0"/>
    <x v="16"/>
    <x v="11"/>
    <x v="12"/>
  </r>
  <r>
    <x v="2"/>
    <x v="6"/>
    <x v="8"/>
    <x v="7"/>
    <x v="1"/>
    <x v="8"/>
    <x v="0"/>
    <x v="10"/>
    <x v="4"/>
    <x v="12"/>
  </r>
  <r>
    <x v="3"/>
    <x v="0"/>
    <x v="9"/>
    <x v="9"/>
    <x v="2"/>
    <x v="4"/>
    <x v="1"/>
    <x v="0"/>
    <x v="0"/>
    <x v="14"/>
  </r>
  <r>
    <x v="3"/>
    <x v="1"/>
    <x v="9"/>
    <x v="14"/>
    <x v="2"/>
    <x v="4"/>
    <x v="1"/>
    <x v="0"/>
    <x v="2"/>
    <x v="15"/>
  </r>
  <r>
    <x v="3"/>
    <x v="2"/>
    <x v="9"/>
    <x v="15"/>
    <x v="2"/>
    <x v="4"/>
    <x v="1"/>
    <x v="17"/>
    <x v="5"/>
    <x v="10"/>
  </r>
  <r>
    <x v="3"/>
    <x v="3"/>
    <x v="9"/>
    <x v="16"/>
    <x v="2"/>
    <x v="4"/>
    <x v="1"/>
    <x v="18"/>
    <x v="12"/>
    <x v="8"/>
  </r>
  <r>
    <x v="3"/>
    <x v="4"/>
    <x v="9"/>
    <x v="7"/>
    <x v="2"/>
    <x v="4"/>
    <x v="1"/>
    <x v="19"/>
    <x v="0"/>
    <x v="16"/>
  </r>
  <r>
    <x v="3"/>
    <x v="5"/>
    <x v="9"/>
    <x v="7"/>
    <x v="2"/>
    <x v="4"/>
    <x v="1"/>
    <x v="0"/>
    <x v="13"/>
    <x v="17"/>
  </r>
  <r>
    <x v="3"/>
    <x v="6"/>
    <x v="9"/>
    <x v="7"/>
    <x v="2"/>
    <x v="4"/>
    <x v="1"/>
    <x v="20"/>
    <x v="13"/>
    <x v="4"/>
  </r>
  <r>
    <x v="4"/>
    <x v="0"/>
    <x v="10"/>
    <x v="17"/>
    <x v="0"/>
    <x v="6"/>
    <x v="1"/>
    <x v="5"/>
    <x v="14"/>
    <x v="18"/>
  </r>
  <r>
    <x v="4"/>
    <x v="1"/>
    <x v="10"/>
    <x v="18"/>
    <x v="0"/>
    <x v="0"/>
    <x v="1"/>
    <x v="21"/>
    <x v="15"/>
    <x v="6"/>
  </r>
  <r>
    <x v="4"/>
    <x v="2"/>
    <x v="10"/>
    <x v="19"/>
    <x v="0"/>
    <x v="6"/>
    <x v="1"/>
    <x v="22"/>
    <x v="16"/>
    <x v="6"/>
  </r>
  <r>
    <x v="4"/>
    <x v="3"/>
    <x v="10"/>
    <x v="13"/>
    <x v="0"/>
    <x v="9"/>
    <x v="1"/>
    <x v="23"/>
    <x v="17"/>
    <x v="19"/>
  </r>
  <r>
    <x v="4"/>
    <x v="4"/>
    <x v="10"/>
    <x v="20"/>
    <x v="0"/>
    <x v="6"/>
    <x v="1"/>
    <x v="6"/>
    <x v="5"/>
    <x v="15"/>
  </r>
  <r>
    <x v="4"/>
    <x v="5"/>
    <x v="10"/>
    <x v="21"/>
    <x v="0"/>
    <x v="4"/>
    <x v="1"/>
    <x v="5"/>
    <x v="8"/>
    <x v="20"/>
  </r>
  <r>
    <x v="4"/>
    <x v="6"/>
    <x v="10"/>
    <x v="22"/>
    <x v="0"/>
    <x v="6"/>
    <x v="1"/>
    <x v="24"/>
    <x v="8"/>
    <x v="21"/>
  </r>
  <r>
    <x v="5"/>
    <x v="0"/>
    <x v="11"/>
    <x v="23"/>
    <x v="3"/>
    <x v="10"/>
    <x v="1"/>
    <x v="3"/>
    <x v="18"/>
    <x v="6"/>
  </r>
  <r>
    <x v="5"/>
    <x v="1"/>
    <x v="11"/>
    <x v="24"/>
    <x v="3"/>
    <x v="11"/>
    <x v="1"/>
    <x v="18"/>
    <x v="6"/>
    <x v="1"/>
  </r>
  <r>
    <x v="5"/>
    <x v="2"/>
    <x v="11"/>
    <x v="25"/>
    <x v="3"/>
    <x v="10"/>
    <x v="1"/>
    <x v="13"/>
    <x v="19"/>
    <x v="1"/>
  </r>
  <r>
    <x v="5"/>
    <x v="3"/>
    <x v="11"/>
    <x v="26"/>
    <x v="3"/>
    <x v="12"/>
    <x v="1"/>
    <x v="25"/>
    <x v="1"/>
    <x v="22"/>
  </r>
  <r>
    <x v="5"/>
    <x v="4"/>
    <x v="11"/>
    <x v="21"/>
    <x v="3"/>
    <x v="10"/>
    <x v="1"/>
    <x v="16"/>
    <x v="2"/>
    <x v="2"/>
  </r>
  <r>
    <x v="5"/>
    <x v="5"/>
    <x v="11"/>
    <x v="27"/>
    <x v="3"/>
    <x v="13"/>
    <x v="1"/>
    <x v="19"/>
    <x v="1"/>
    <x v="16"/>
  </r>
  <r>
    <x v="5"/>
    <x v="6"/>
    <x v="11"/>
    <x v="28"/>
    <x v="3"/>
    <x v="10"/>
    <x v="1"/>
    <x v="11"/>
    <x v="0"/>
    <x v="23"/>
  </r>
  <r>
    <x v="6"/>
    <x v="0"/>
    <x v="12"/>
    <x v="29"/>
    <x v="4"/>
    <x v="14"/>
    <x v="2"/>
    <x v="19"/>
    <x v="17"/>
    <x v="6"/>
  </r>
  <r>
    <x v="6"/>
    <x v="1"/>
    <x v="12"/>
    <x v="23"/>
    <x v="4"/>
    <x v="15"/>
    <x v="2"/>
    <x v="10"/>
    <x v="6"/>
    <x v="24"/>
  </r>
  <r>
    <x v="6"/>
    <x v="2"/>
    <x v="12"/>
    <x v="29"/>
    <x v="4"/>
    <x v="16"/>
    <x v="2"/>
    <x v="10"/>
    <x v="1"/>
    <x v="25"/>
  </r>
  <r>
    <x v="6"/>
    <x v="3"/>
    <x v="12"/>
    <x v="29"/>
    <x v="4"/>
    <x v="17"/>
    <x v="2"/>
    <x v="4"/>
    <x v="20"/>
    <x v="16"/>
  </r>
  <r>
    <x v="6"/>
    <x v="4"/>
    <x v="12"/>
    <x v="29"/>
    <x v="4"/>
    <x v="18"/>
    <x v="2"/>
    <x v="17"/>
    <x v="10"/>
    <x v="9"/>
  </r>
  <r>
    <x v="6"/>
    <x v="5"/>
    <x v="12"/>
    <x v="29"/>
    <x v="4"/>
    <x v="18"/>
    <x v="2"/>
    <x v="26"/>
    <x v="17"/>
    <x v="1"/>
  </r>
  <r>
    <x v="6"/>
    <x v="6"/>
    <x v="12"/>
    <x v="29"/>
    <x v="4"/>
    <x v="19"/>
    <x v="2"/>
    <x v="8"/>
    <x v="14"/>
    <x v="11"/>
  </r>
  <r>
    <x v="7"/>
    <x v="0"/>
    <x v="13"/>
    <x v="29"/>
    <x v="4"/>
    <x v="20"/>
    <x v="2"/>
    <x v="3"/>
    <x v="20"/>
    <x v="7"/>
  </r>
  <r>
    <x v="7"/>
    <x v="1"/>
    <x v="13"/>
    <x v="27"/>
    <x v="4"/>
    <x v="14"/>
    <x v="2"/>
    <x v="23"/>
    <x v="19"/>
    <x v="26"/>
  </r>
  <r>
    <x v="7"/>
    <x v="2"/>
    <x v="13"/>
    <x v="29"/>
    <x v="4"/>
    <x v="20"/>
    <x v="2"/>
    <x v="20"/>
    <x v="10"/>
    <x v="11"/>
  </r>
  <r>
    <x v="7"/>
    <x v="3"/>
    <x v="13"/>
    <x v="29"/>
    <x v="4"/>
    <x v="20"/>
    <x v="2"/>
    <x v="18"/>
    <x v="21"/>
    <x v="23"/>
  </r>
  <r>
    <x v="7"/>
    <x v="4"/>
    <x v="13"/>
    <x v="29"/>
    <x v="4"/>
    <x v="20"/>
    <x v="2"/>
    <x v="27"/>
    <x v="22"/>
    <x v="19"/>
  </r>
  <r>
    <x v="7"/>
    <x v="5"/>
    <x v="13"/>
    <x v="29"/>
    <x v="4"/>
    <x v="15"/>
    <x v="2"/>
    <x v="22"/>
    <x v="3"/>
    <x v="0"/>
  </r>
  <r>
    <x v="7"/>
    <x v="6"/>
    <x v="13"/>
    <x v="29"/>
    <x v="4"/>
    <x v="20"/>
    <x v="2"/>
    <x v="27"/>
    <x v="3"/>
    <x v="17"/>
  </r>
  <r>
    <x v="8"/>
    <x v="0"/>
    <x v="14"/>
    <x v="27"/>
    <x v="5"/>
    <x v="21"/>
    <x v="2"/>
    <x v="23"/>
    <x v="12"/>
    <x v="18"/>
  </r>
  <r>
    <x v="8"/>
    <x v="1"/>
    <x v="14"/>
    <x v="22"/>
    <x v="5"/>
    <x v="22"/>
    <x v="2"/>
    <x v="13"/>
    <x v="18"/>
    <x v="24"/>
  </r>
  <r>
    <x v="8"/>
    <x v="2"/>
    <x v="14"/>
    <x v="30"/>
    <x v="5"/>
    <x v="21"/>
    <x v="2"/>
    <x v="4"/>
    <x v="14"/>
    <x v="27"/>
  </r>
  <r>
    <x v="8"/>
    <x v="3"/>
    <x v="14"/>
    <x v="31"/>
    <x v="5"/>
    <x v="23"/>
    <x v="2"/>
    <x v="12"/>
    <x v="8"/>
    <x v="26"/>
  </r>
  <r>
    <x v="8"/>
    <x v="4"/>
    <x v="14"/>
    <x v="31"/>
    <x v="5"/>
    <x v="24"/>
    <x v="2"/>
    <x v="24"/>
    <x v="4"/>
    <x v="16"/>
  </r>
  <r>
    <x v="8"/>
    <x v="5"/>
    <x v="14"/>
    <x v="31"/>
    <x v="5"/>
    <x v="16"/>
    <x v="2"/>
    <x v="24"/>
    <x v="15"/>
    <x v="21"/>
  </r>
  <r>
    <x v="8"/>
    <x v="6"/>
    <x v="14"/>
    <x v="31"/>
    <x v="5"/>
    <x v="21"/>
    <x v="2"/>
    <x v="28"/>
    <x v="2"/>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12069-B012-4B40-B76C-72C7E950B315}" name="PivotTable2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4:L15"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h="1" x="2"/>
        <item t="default"/>
      </items>
    </pivotField>
    <pivotField numFmtId="9" showAll="0"/>
    <pivotField numFmtId="9" showAll="0"/>
    <pivotField dataField="1" numFmtId="9" showAll="0"/>
  </pivotFields>
  <rowItems count="1">
    <i/>
  </rowItems>
  <colItems count="1">
    <i/>
  </colItems>
  <dataFields count="1">
    <dataField name="Average of Customer Completion Rat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7C0F4-705B-3E44-B51E-7599C7251112}" name="PivotTable2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1:L12"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h="1" x="2"/>
        <item t="default"/>
      </items>
    </pivotField>
    <pivotField numFmtId="9" showAll="0"/>
    <pivotField dataField="1" numFmtId="9" showAll="0"/>
    <pivotField numFmtId="9" showAll="0"/>
  </pivotFields>
  <rowItems count="1">
    <i/>
  </rowItems>
  <colItems count="1">
    <i/>
  </colItems>
  <dataFields count="1">
    <dataField name="Average of Profit Completion Rate" fld="8" subtotal="average" baseField="0"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39BE9-8636-D241-88B9-61DEC23BF42B}" name="PivotTable2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7:L8"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h="1" x="2"/>
        <item t="default"/>
      </items>
    </pivotField>
    <pivotField dataField="1" numFmtId="9" showAll="0"/>
    <pivotField numFmtId="9" showAll="0"/>
    <pivotField numFmtId="9" showAll="0"/>
  </pivotFields>
  <rowItems count="1">
    <i/>
  </rowItems>
  <colItems count="1">
    <i/>
  </colItems>
  <dataFields count="1">
    <dataField name="Average of Sales Completion Rate" fld="7" subtotal="average" baseField="0" baseItem="0"/>
  </dataFields>
  <formats count="2">
    <format dxfId="1">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C1999-7A92-E24E-99CD-B9EBBECCB52A}" name="PivotTable19" cacheId="5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M4" firstHeaderRow="1" firstDataRow="1" firstDataCol="1"/>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dataField="1" showAll="0"/>
    <pivotField numFmtId="164" showAll="0"/>
    <pivotField dataField="1" showAll="0"/>
    <pivotField showAll="0">
      <items count="4">
        <item x="0"/>
        <item x="1"/>
        <item h="1" x="2"/>
        <item t="default"/>
      </items>
    </pivotField>
    <pivotField numFmtId="9" showAll="0"/>
    <pivotField numFmtId="9" showAll="0"/>
    <pivotField numFmtId="9" showAll="0"/>
  </pivotFields>
  <rowFields count="1">
    <field x="-2"/>
  </rowFields>
  <rowItems count="3">
    <i>
      <x/>
    </i>
    <i i="1">
      <x v="1"/>
    </i>
    <i i="2">
      <x v="2"/>
    </i>
  </rowItems>
  <colItems count="1">
    <i/>
  </colItems>
  <dataFields count="3">
    <dataField name="Sum of Sales" fld="2" baseField="0" baseItem="0"/>
    <dataField name="Sum of Profit" fld="3" baseField="0" baseItem="0"/>
    <dataField name="Sum of Customers" fld="5"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7A192B-41FC-FC4A-994A-A94E396753F0}"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3:T10" firstHeaderRow="1" firstDataRow="1" firstDataCol="1"/>
  <pivotFields count="10">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dataField="1" showAll="0"/>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h="1" x="2"/>
        <item t="default"/>
      </items>
    </pivotField>
    <pivotField numFmtId="9" showAll="0"/>
    <pivotField numFmtId="9" showAll="0"/>
    <pivotField numFmtId="9" showAll="0"/>
  </pivotFields>
  <rowFields count="1">
    <field x="0"/>
  </rowFields>
  <rowItems count="7">
    <i>
      <x/>
    </i>
    <i>
      <x v="1"/>
    </i>
    <i>
      <x v="2"/>
    </i>
    <i>
      <x v="3"/>
    </i>
    <i>
      <x v="4"/>
    </i>
    <i>
      <x v="5"/>
    </i>
    <i t="grand">
      <x/>
    </i>
  </rowItems>
  <colItems count="1">
    <i/>
  </colItems>
  <dataFields count="1">
    <dataField name="Sum of Profit" fld="3" baseField="0" baseItem="0"/>
  </dataFields>
  <chartFormats count="3">
    <chartFormat chart="0" format="1"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81AF94-4E8F-1646-B0CC-D24CB007EBE2}"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W2:Y9" firstHeaderRow="0" firstDataRow="1" firstDataCol="1"/>
  <pivotFields count="10">
    <pivotField axis="axisRow" numFmtId="17" multipleItemSelectionAllowed="1"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pivotField showAll="0"/>
    <pivotField dataField="1" numFmtId="164" showAll="0">
      <items count="7">
        <item x="5"/>
        <item x="4"/>
        <item x="3"/>
        <item x="1"/>
        <item x="0"/>
        <item x="2"/>
        <item t="default"/>
      </items>
    </pivotField>
    <pivotField showAll="0"/>
    <pivotField showAll="0">
      <items count="4">
        <item x="0"/>
        <item x="1"/>
        <item h="1" x="2"/>
        <item t="default"/>
      </items>
    </pivotField>
    <pivotField numFmtId="9" showAll="0"/>
    <pivotField numFmtId="9" showAll="0"/>
    <pivotField numFmtId="9" showAll="0"/>
  </pivotFields>
  <rowFields count="1">
    <field x="0"/>
  </rowFields>
  <rowItems count="7">
    <i>
      <x/>
    </i>
    <i>
      <x v="1"/>
    </i>
    <i>
      <x v="2"/>
    </i>
    <i>
      <x v="3"/>
    </i>
    <i>
      <x v="4"/>
    </i>
    <i>
      <x v="5"/>
    </i>
    <i t="grand">
      <x/>
    </i>
  </rowItems>
  <colFields count="1">
    <field x="-2"/>
  </colFields>
  <colItems count="2">
    <i>
      <x/>
    </i>
    <i i="1">
      <x v="1"/>
    </i>
  </colItems>
  <dataFields count="2">
    <dataField name="Sum of Sales" fld="2" baseField="0" baseItem="0"/>
    <dataField name="Sum of Target Sales" fld="4"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E28205-72FE-8F4E-99B3-8F0227864F0C}" name="PivotTable1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F23:BH40" firstHeaderRow="1" firstDataRow="1" firstDataCol="0"/>
  <pivotFields count="10">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pivotField showAll="0"/>
    <pivotField numFmtId="164" showAll="0"/>
    <pivotField showAll="0"/>
    <pivotField showAll="0">
      <items count="4">
        <item x="0"/>
        <item x="1"/>
        <item h="1" x="2"/>
        <item t="default"/>
      </items>
    </pivotField>
    <pivotField numFmtId="9" showAll="0"/>
    <pivotField numFmtId="9" showAll="0"/>
    <pivotField numFmtId="9"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24A58B-61D3-D944-AA98-F797019AEBDF}"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C3:AD11" firstHeaderRow="1" firstDataRow="1" firstDataCol="1"/>
  <pivotFields count="10">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h="1" x="2"/>
        <item t="default"/>
      </items>
    </pivotField>
    <pivotField numFmtId="9" showAll="0"/>
    <pivotField numFmtId="9" showAll="0"/>
    <pivotField numFmtId="9" showAll="0"/>
  </pivotFields>
  <rowFields count="1">
    <field x="1"/>
  </rowFields>
  <rowItems count="8">
    <i>
      <x/>
    </i>
    <i>
      <x v="1"/>
    </i>
    <i>
      <x v="2"/>
    </i>
    <i>
      <x v="3"/>
    </i>
    <i>
      <x v="4"/>
    </i>
    <i>
      <x v="5"/>
    </i>
    <i>
      <x v="6"/>
    </i>
    <i t="grand">
      <x/>
    </i>
  </rowItems>
  <colItems count="1">
    <i/>
  </colItems>
  <dataFields count="1">
    <dataField name="Sum of Profit" fld="3" baseField="0" baseItem="0"/>
  </dataFields>
  <chartFormats count="2">
    <chartFormat chart="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9910FFC-508B-3141-9CEF-35E6877E971B}" sourceName="Month">
  <pivotTables>
    <pivotTable tabId="1" name="PivotTable6"/>
    <pivotTable tabId="1" name="PivotTable8"/>
    <pivotTable tabId="1" name="PivotTable12"/>
    <pivotTable tabId="1" name="PivotTable19"/>
    <pivotTable tabId="1" name="PivotTable20"/>
    <pivotTable tabId="1" name="PivotTable21"/>
    <pivotTable tabId="1" name="PivotTable22"/>
    <pivotTable tabId="1" name="PivotTable4"/>
  </pivotTables>
  <data>
    <tabular pivotCacheId="1006830407">
      <items count="9">
        <i x="0" s="1"/>
        <i x="1" s="1"/>
        <i x="2" s="1"/>
        <i x="3" s="1"/>
        <i x="4" s="1"/>
        <i x="5" s="1"/>
        <i x="6" s="1" nd="1"/>
        <i x="7"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3FD1B6-DB6E-6645-93D8-5D84EFD44C78}" sourceName="Region">
  <pivotTables>
    <pivotTable tabId="1" name="PivotTable6"/>
    <pivotTable tabId="1" name="PivotTable8"/>
    <pivotTable tabId="1" name="PivotTable12"/>
    <pivotTable tabId="1" name="PivotTable19"/>
    <pivotTable tabId="1" name="PivotTable20"/>
    <pivotTable tabId="1" name="PivotTable21"/>
    <pivotTable tabId="1" name="PivotTable22"/>
    <pivotTable tabId="1" name="PivotTable4"/>
  </pivotTables>
  <data>
    <tabular pivotCacheId="1006830407">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405A2DCC-1C4A-2541-9578-748EFCACB77F}" sourceName="Quarter">
  <pivotTables>
    <pivotTable tabId="1" name="PivotTable6"/>
    <pivotTable tabId="1" name="PivotTable8"/>
    <pivotTable tabId="1" name="PivotTable12"/>
    <pivotTable tabId="1" name="PivotTable19"/>
    <pivotTable tabId="1" name="PivotTable20"/>
    <pivotTable tabId="1" name="PivotTable21"/>
    <pivotTable tabId="1" name="PivotTable22"/>
    <pivotTable tabId="1" name="PivotTable4"/>
  </pivotTables>
  <data>
    <tabular pivotCacheId="1006830407">
      <items count="3">
        <i x="0" s="1"/>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D0D73FD-2E79-ED4D-9AA5-CC2A931214BC}" cache="Slicer_Month" caption="Month" rowHeight="251883"/>
  <slicer name="Region 1" xr10:uid="{2A779BFE-6F4A-4C4D-BAD3-4761890B6AA3}" cache="Slicer_Region" caption="Region" rowHeight="251883"/>
  <slicer name="Quarter 1" xr10:uid="{67428B14-B1A9-A247-BDF7-085D1C4E6D10}" cache="Slicer_Quarter" caption="Quarte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FB33051-FE83-B340-A0A6-5E3E9209C058}" cache="Slicer_Month" caption="Month" startItem="1" rowHeight="251883"/>
  <slicer name="Region" xr10:uid="{D6D5BC12-CB80-BE46-A62A-599A70D760B8}" cache="Slicer_Region" caption="Region" rowHeight="251883"/>
  <slicer name="Quarter" xr10:uid="{78EC8620-DBDD-7E43-88DF-B659E7335DF0}" cache="Slicer_Quarter" caption="Quart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8CAA24-6CD0-694C-B560-44CC6D3498F7}" name="Table_1" displayName="Table_1" ref="A1:J64">
  <tableColumns count="10">
    <tableColumn id="1" xr3:uid="{9EFA3E74-95F5-C743-9507-DA730E41F78B}" name="Month"/>
    <tableColumn id="2" xr3:uid="{40203983-2A41-AB41-BC2C-AB9C882F394C}" name="Region"/>
    <tableColumn id="3" xr3:uid="{AAAC987D-65DC-4644-8E31-AD6DF5C034AF}" name="Sales"/>
    <tableColumn id="4" xr3:uid="{A745FA7D-4EF3-C24F-B8E9-239E1484FBA1}" name="Profit"/>
    <tableColumn id="5" xr3:uid="{AF75B7D7-B497-D34E-B1F6-7AB46330C384}" name="Target Sales"/>
    <tableColumn id="6" xr3:uid="{0F71B8DD-0FB3-6847-BA10-A9F264A4DDFB}" name="Customers"/>
    <tableColumn id="7" xr3:uid="{F965FB95-B837-164C-B3F8-1BA3CDC761CD}" name="Quarter"/>
    <tableColumn id="8" xr3:uid="{5792AFB3-1AD0-4F44-A75D-6CDACB611902}" name="Sales Completion Rate"/>
    <tableColumn id="9" xr3:uid="{77486327-0D04-0F48-8BF6-3BF112738045}" name="Profit Completion Rate"/>
    <tableColumn id="10" xr3:uid="{B661FD17-64B8-6B41-B33E-3929B5578413}" name="Customer Completion Rat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BF49BF-3217-8840-8EB6-9FA00B2A302F}" name="Table47" displayName="Table47" ref="O38:P40" totalsRowShown="0" headerRowCellStyle="Per cent" dataCellStyle="Per cent">
  <autoFilter ref="O38:P40" xr:uid="{24BF49BF-3217-8840-8EB6-9FA00B2A302F}"/>
  <tableColumns count="2">
    <tableColumn id="1" xr3:uid="{CCB85F5E-EF76-1046-BEDB-AFAB016EAE71}" name="Column1" dataCellStyle="Per cent"/>
    <tableColumn id="2" xr3:uid="{33E48369-BE9F-C447-949F-1D70FDA0C14B}" name="Column2" dataCellStyle="Per cent">
      <calculatedColumnFormula array="1">SUM((J1:J63)/63) * 100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95287-361C-D842-A9FC-AAD488D853A8}" name="Table46" displayName="Table46" ref="O21:P23" totalsRowShown="0">
  <autoFilter ref="O21:P23" xr:uid="{B8395287-361C-D842-A9FC-AAD488D853A8}"/>
  <tableColumns count="2">
    <tableColumn id="1" xr3:uid="{44F4082A-D54C-DB49-867F-996A6168ECDE}" name="Column1"/>
    <tableColumn id="2" xr3:uid="{825B8913-4001-DF41-B7BB-2F10F0F32D70}" name="Column2" dataDxfId="60">
      <calculatedColumnFormula array="1">SUM((I2:I64)/63) *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C687-835B-DD47-BDD1-EEDC44D4115A}">
  <dimension ref="A1"/>
  <sheetViews>
    <sheetView showGridLines="0" tabSelected="1" zoomScale="75" workbookViewId="0">
      <selection activeCell="O44" sqref="O44"/>
    </sheetView>
  </sheetViews>
  <sheetFormatPr baseColWidth="10" defaultRowHeight="16" x14ac:dyDescent="0.2"/>
  <cols>
    <col min="1" max="16384" width="10.832031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C177-4EAB-1646-AE9A-8FE9A1F97EF7}">
  <dimension ref="A1:BH64"/>
  <sheetViews>
    <sheetView topLeftCell="K2" workbookViewId="0">
      <selection activeCell="G44" sqref="G44"/>
    </sheetView>
  </sheetViews>
  <sheetFormatPr baseColWidth="10" defaultRowHeight="16" x14ac:dyDescent="0.2"/>
  <cols>
    <col min="11" max="11" width="16.6640625" customWidth="1"/>
    <col min="12" max="12" width="33.33203125" bestFit="1" customWidth="1"/>
    <col min="13" max="13" width="10.5" bestFit="1" customWidth="1"/>
    <col min="14" max="14" width="16.33203125" bestFit="1" customWidth="1"/>
    <col min="15" max="15" width="27.83203125" customWidth="1"/>
    <col min="16" max="16" width="20.83203125" customWidth="1"/>
    <col min="17" max="17" width="20.33203125" bestFit="1" customWidth="1"/>
    <col min="19" max="19" width="13" bestFit="1" customWidth="1"/>
    <col min="20" max="20" width="12" bestFit="1" customWidth="1"/>
    <col min="21" max="21" width="14.83203125" bestFit="1" customWidth="1"/>
    <col min="22" max="22" width="17.83203125" bestFit="1" customWidth="1"/>
    <col min="23" max="23" width="13" bestFit="1" customWidth="1"/>
    <col min="24" max="24" width="11.83203125" bestFit="1" customWidth="1"/>
    <col min="25" max="25" width="17.83203125" bestFit="1" customWidth="1"/>
    <col min="26" max="26" width="13" bestFit="1" customWidth="1"/>
    <col min="27" max="27" width="12.1640625" bestFit="1" customWidth="1"/>
    <col min="28" max="28" width="17.83203125" bestFit="1" customWidth="1"/>
    <col min="29" max="29" width="13" bestFit="1" customWidth="1"/>
    <col min="30" max="30" width="12" bestFit="1" customWidth="1"/>
    <col min="31" max="31" width="22.6640625" bestFit="1" customWidth="1"/>
    <col min="32" max="33" width="12.1640625" bestFit="1" customWidth="1"/>
    <col min="34" max="35" width="13" bestFit="1" customWidth="1"/>
    <col min="36" max="36" width="12" bestFit="1" customWidth="1"/>
    <col min="37" max="37" width="13" bestFit="1" customWidth="1"/>
    <col min="38" max="38" width="12" bestFit="1" customWidth="1"/>
  </cols>
  <sheetData>
    <row r="1" spans="1:30" x14ac:dyDescent="0.2">
      <c r="A1" s="1" t="s">
        <v>0</v>
      </c>
      <c r="B1" s="1" t="s">
        <v>1</v>
      </c>
      <c r="C1" s="1" t="s">
        <v>2</v>
      </c>
      <c r="D1" s="1" t="s">
        <v>3</v>
      </c>
      <c r="E1" s="1" t="s">
        <v>4</v>
      </c>
      <c r="F1" s="1" t="s">
        <v>5</v>
      </c>
      <c r="G1" s="1" t="s">
        <v>6</v>
      </c>
      <c r="H1" s="1" t="s">
        <v>7</v>
      </c>
      <c r="I1" s="1" t="s">
        <v>8</v>
      </c>
      <c r="J1" s="1" t="s">
        <v>9</v>
      </c>
      <c r="L1" s="14" t="s">
        <v>32</v>
      </c>
      <c r="O1" s="24" t="s">
        <v>33</v>
      </c>
      <c r="P1" s="24" t="s">
        <v>34</v>
      </c>
    </row>
    <row r="2" spans="1:30" x14ac:dyDescent="0.2">
      <c r="A2" s="2">
        <v>44927</v>
      </c>
      <c r="B2" s="1" t="s">
        <v>10</v>
      </c>
      <c r="C2" s="3">
        <v>5000</v>
      </c>
      <c r="D2" s="3">
        <v>2581</v>
      </c>
      <c r="E2" s="3">
        <v>2857.1428571428573</v>
      </c>
      <c r="F2" s="1">
        <v>80</v>
      </c>
      <c r="G2" s="3" t="s">
        <v>11</v>
      </c>
      <c r="H2" s="4">
        <v>0.89</v>
      </c>
      <c r="I2" s="4">
        <v>0.85</v>
      </c>
      <c r="J2" s="4">
        <v>0.72</v>
      </c>
      <c r="L2" s="15" t="s">
        <v>22</v>
      </c>
      <c r="M2" s="23">
        <v>369999.99999999983</v>
      </c>
      <c r="O2" s="24" t="s">
        <v>2</v>
      </c>
      <c r="P2" s="28">
        <f>GETPIVOTDATA("Sum of Sales",$L$1)</f>
        <v>369999.99999999983</v>
      </c>
      <c r="W2" s="14" t="s">
        <v>20</v>
      </c>
      <c r="X2" t="s">
        <v>22</v>
      </c>
      <c r="Y2" t="s">
        <v>23</v>
      </c>
    </row>
    <row r="3" spans="1:30" x14ac:dyDescent="0.2">
      <c r="A3" s="2">
        <v>44927</v>
      </c>
      <c r="B3" s="1" t="s">
        <v>12</v>
      </c>
      <c r="C3" s="3">
        <v>3500</v>
      </c>
      <c r="D3" s="3">
        <v>3944</v>
      </c>
      <c r="E3" s="3">
        <v>2857.1428571428573</v>
      </c>
      <c r="F3" s="1">
        <v>30</v>
      </c>
      <c r="G3" s="3" t="s">
        <v>11</v>
      </c>
      <c r="H3" s="4">
        <v>0.94</v>
      </c>
      <c r="I3" s="4">
        <v>0.95</v>
      </c>
      <c r="J3" s="4">
        <v>0.86</v>
      </c>
      <c r="L3" s="15" t="s">
        <v>24</v>
      </c>
      <c r="M3" s="23">
        <v>380611</v>
      </c>
      <c r="O3" s="25" t="s">
        <v>3</v>
      </c>
      <c r="P3" s="29">
        <f>GETPIVOTDATA("Sum of Profit",$L$1)</f>
        <v>380611</v>
      </c>
      <c r="S3" s="14" t="s">
        <v>20</v>
      </c>
      <c r="T3" t="s">
        <v>24</v>
      </c>
      <c r="W3" s="16">
        <v>44927</v>
      </c>
      <c r="X3" s="18">
        <v>30000</v>
      </c>
      <c r="Y3" s="18">
        <v>20000.000000000004</v>
      </c>
      <c r="AC3" s="14" t="s">
        <v>20</v>
      </c>
      <c r="AD3" t="s">
        <v>24</v>
      </c>
    </row>
    <row r="4" spans="1:30" x14ac:dyDescent="0.2">
      <c r="A4" s="2">
        <v>44927</v>
      </c>
      <c r="B4" s="1" t="s">
        <v>13</v>
      </c>
      <c r="C4" s="3">
        <v>1500</v>
      </c>
      <c r="D4" s="1">
        <v>3293</v>
      </c>
      <c r="E4" s="3">
        <v>2857.1428571428573</v>
      </c>
      <c r="F4" s="1">
        <v>15</v>
      </c>
      <c r="G4" s="3" t="s">
        <v>11</v>
      </c>
      <c r="H4" s="4">
        <v>0.82</v>
      </c>
      <c r="I4" s="4">
        <v>0.8</v>
      </c>
      <c r="J4" s="4">
        <v>0.76</v>
      </c>
      <c r="L4" s="15" t="s">
        <v>31</v>
      </c>
      <c r="M4" s="23">
        <v>3860</v>
      </c>
      <c r="O4" s="25" t="s">
        <v>5</v>
      </c>
      <c r="P4" s="27">
        <f>GETPIVOTDATA("Sum of Customers",$L$1)</f>
        <v>3860</v>
      </c>
      <c r="S4" s="16">
        <v>44927</v>
      </c>
      <c r="T4" s="18">
        <v>19466</v>
      </c>
      <c r="W4" s="16">
        <v>44958</v>
      </c>
      <c r="X4" s="18">
        <v>45000</v>
      </c>
      <c r="Y4" s="18">
        <v>10000.000000000002</v>
      </c>
      <c r="AC4" s="15" t="s">
        <v>10</v>
      </c>
      <c r="AD4" s="18">
        <v>53581</v>
      </c>
    </row>
    <row r="5" spans="1:30" x14ac:dyDescent="0.2">
      <c r="A5" s="2">
        <v>44927</v>
      </c>
      <c r="B5" s="1" t="s">
        <v>14</v>
      </c>
      <c r="C5" s="3">
        <v>1500</v>
      </c>
      <c r="D5" s="1">
        <v>2019</v>
      </c>
      <c r="E5" s="3">
        <v>2857.1428571428573</v>
      </c>
      <c r="F5" s="1">
        <v>40</v>
      </c>
      <c r="G5" s="3" t="s">
        <v>11</v>
      </c>
      <c r="H5" s="4">
        <v>0.79</v>
      </c>
      <c r="I5" s="4">
        <v>0.79</v>
      </c>
      <c r="J5" s="4">
        <v>0.79</v>
      </c>
      <c r="P5" s="20"/>
      <c r="S5" s="16">
        <v>44958</v>
      </c>
      <c r="T5" s="18">
        <v>29431</v>
      </c>
      <c r="W5" s="16">
        <v>44986</v>
      </c>
      <c r="X5" s="18">
        <v>60000</v>
      </c>
      <c r="Y5" s="18">
        <v>10000.000000000002</v>
      </c>
      <c r="AC5" s="15" t="s">
        <v>12</v>
      </c>
      <c r="AD5" s="18">
        <v>63875</v>
      </c>
    </row>
    <row r="6" spans="1:30" x14ac:dyDescent="0.2">
      <c r="A6" s="2">
        <v>44927</v>
      </c>
      <c r="B6" s="1" t="s">
        <v>15</v>
      </c>
      <c r="C6" s="3">
        <v>6000</v>
      </c>
      <c r="D6" s="1">
        <v>2980</v>
      </c>
      <c r="E6" s="3">
        <v>2857.1428571428573</v>
      </c>
      <c r="F6" s="1">
        <v>100</v>
      </c>
      <c r="G6" s="3" t="s">
        <v>11</v>
      </c>
      <c r="H6" s="4">
        <v>0.96</v>
      </c>
      <c r="I6" s="4">
        <v>0.79</v>
      </c>
      <c r="J6" s="4">
        <v>0.7</v>
      </c>
      <c r="P6" s="20"/>
      <c r="S6" s="16">
        <v>44986</v>
      </c>
      <c r="T6" s="18">
        <v>35500</v>
      </c>
      <c r="W6" s="16">
        <v>45017</v>
      </c>
      <c r="X6" s="18">
        <v>54999.999999999993</v>
      </c>
      <c r="Y6" s="18">
        <v>40000.000000000007</v>
      </c>
      <c r="AC6" s="15" t="s">
        <v>13</v>
      </c>
      <c r="AD6" s="18">
        <v>52793</v>
      </c>
    </row>
    <row r="7" spans="1:30" x14ac:dyDescent="0.2">
      <c r="A7" s="2">
        <v>44927</v>
      </c>
      <c r="B7" s="1" t="s">
        <v>16</v>
      </c>
      <c r="C7" s="3">
        <v>2500</v>
      </c>
      <c r="D7" s="1">
        <v>2209</v>
      </c>
      <c r="E7" s="3">
        <v>2857.1428571428573</v>
      </c>
      <c r="F7" s="1">
        <v>15</v>
      </c>
      <c r="G7" s="3" t="s">
        <v>11</v>
      </c>
      <c r="H7" s="4">
        <v>0.79</v>
      </c>
      <c r="I7" s="4">
        <v>0.79</v>
      </c>
      <c r="J7" s="4">
        <v>0.77</v>
      </c>
      <c r="L7" s="22" t="s">
        <v>36</v>
      </c>
      <c r="O7" s="24" t="s">
        <v>37</v>
      </c>
      <c r="P7" s="31">
        <f>GETPIVOTDATA("Sales Completion Rate",$L$7)</f>
        <v>0.84761904761904761</v>
      </c>
      <c r="Q7" s="20"/>
      <c r="S7" s="16">
        <v>45017</v>
      </c>
      <c r="T7" s="18">
        <v>29000</v>
      </c>
      <c r="W7" s="16">
        <v>45047</v>
      </c>
      <c r="X7" s="18">
        <v>80000.000000000015</v>
      </c>
      <c r="Y7" s="18">
        <v>20000.000000000004</v>
      </c>
      <c r="AC7" s="15" t="s">
        <v>14</v>
      </c>
      <c r="AD7" s="18">
        <v>54333</v>
      </c>
    </row>
    <row r="8" spans="1:30" x14ac:dyDescent="0.2">
      <c r="A8" s="2">
        <v>44927</v>
      </c>
      <c r="B8" s="1" t="s">
        <v>17</v>
      </c>
      <c r="C8" s="3">
        <v>10000</v>
      </c>
      <c r="D8" s="1">
        <v>2440</v>
      </c>
      <c r="E8" s="3">
        <v>2857.1428571428573</v>
      </c>
      <c r="F8" s="1">
        <v>20</v>
      </c>
      <c r="G8" s="3" t="s">
        <v>11</v>
      </c>
      <c r="H8" s="4">
        <v>0.75</v>
      </c>
      <c r="I8" s="4">
        <v>0.72</v>
      </c>
      <c r="J8" s="4">
        <v>0.93</v>
      </c>
      <c r="L8" s="22">
        <v>0.84761904761904761</v>
      </c>
      <c r="O8" s="30" t="s">
        <v>38</v>
      </c>
      <c r="P8" s="31">
        <f>100%-(GETPIVOTDATA("Sales Completion Rate",$L$7))</f>
        <v>0.15238095238095239</v>
      </c>
      <c r="S8" s="16">
        <v>45047</v>
      </c>
      <c r="T8" s="18">
        <v>128000</v>
      </c>
      <c r="W8" s="16">
        <v>45078</v>
      </c>
      <c r="X8" s="18">
        <v>100000.00000000001</v>
      </c>
      <c r="Y8" s="18">
        <v>5999.9999999999991</v>
      </c>
      <c r="AC8" s="15" t="s">
        <v>15</v>
      </c>
      <c r="AD8" s="18">
        <v>51480</v>
      </c>
    </row>
    <row r="9" spans="1:30" x14ac:dyDescent="0.2">
      <c r="A9" s="2">
        <v>44958</v>
      </c>
      <c r="B9" s="1" t="s">
        <v>10</v>
      </c>
      <c r="C9" s="3">
        <v>5000</v>
      </c>
      <c r="D9" s="3">
        <v>2000</v>
      </c>
      <c r="E9" s="3">
        <v>1428.5714285714287</v>
      </c>
      <c r="F9" s="1">
        <v>90</v>
      </c>
      <c r="G9" s="3" t="s">
        <v>11</v>
      </c>
      <c r="H9" s="4">
        <v>0.92</v>
      </c>
      <c r="I9" s="4">
        <v>0.99</v>
      </c>
      <c r="J9" s="4">
        <v>0.74</v>
      </c>
      <c r="S9" s="16">
        <v>45078</v>
      </c>
      <c r="T9" s="18">
        <v>139214</v>
      </c>
      <c r="W9" s="16" t="s">
        <v>21</v>
      </c>
      <c r="X9" s="18">
        <v>370000</v>
      </c>
      <c r="Y9" s="18">
        <v>106000.00000000001</v>
      </c>
      <c r="AC9" s="15" t="s">
        <v>16</v>
      </c>
      <c r="AD9" s="18">
        <v>51709</v>
      </c>
    </row>
    <row r="10" spans="1:30" x14ac:dyDescent="0.2">
      <c r="A10" s="2">
        <v>44958</v>
      </c>
      <c r="B10" s="1" t="s">
        <v>12</v>
      </c>
      <c r="C10" s="3">
        <v>15000</v>
      </c>
      <c r="D10" s="3">
        <v>14431</v>
      </c>
      <c r="E10" s="3">
        <v>1428.5714285714287</v>
      </c>
      <c r="F10" s="1">
        <v>30</v>
      </c>
      <c r="G10" s="3" t="s">
        <v>11</v>
      </c>
      <c r="H10" s="4">
        <v>0.7</v>
      </c>
      <c r="I10" s="4">
        <v>0.99</v>
      </c>
      <c r="J10" s="4">
        <v>0.95</v>
      </c>
      <c r="S10" s="16" t="s">
        <v>21</v>
      </c>
      <c r="T10" s="18">
        <v>380611</v>
      </c>
      <c r="AC10" s="15" t="s">
        <v>17</v>
      </c>
      <c r="AD10" s="18">
        <v>52840</v>
      </c>
    </row>
    <row r="11" spans="1:30" x14ac:dyDescent="0.2">
      <c r="A11" s="2">
        <v>44958</v>
      </c>
      <c r="B11" s="1" t="s">
        <v>13</v>
      </c>
      <c r="C11" s="3">
        <v>1500</v>
      </c>
      <c r="D11" s="1">
        <v>3000</v>
      </c>
      <c r="E11" s="3">
        <v>1428.5714285714287</v>
      </c>
      <c r="F11" s="1">
        <v>15</v>
      </c>
      <c r="G11" s="3" t="s">
        <v>11</v>
      </c>
      <c r="H11" s="4">
        <v>0.91</v>
      </c>
      <c r="I11" s="4">
        <v>0.98</v>
      </c>
      <c r="J11" s="4">
        <v>0.89</v>
      </c>
      <c r="L11" t="s">
        <v>35</v>
      </c>
      <c r="R11" s="19"/>
      <c r="AC11" s="15" t="s">
        <v>21</v>
      </c>
      <c r="AD11" s="18">
        <v>380611</v>
      </c>
    </row>
    <row r="12" spans="1:30" x14ac:dyDescent="0.2">
      <c r="A12" s="2">
        <v>44958</v>
      </c>
      <c r="B12" s="1" t="s">
        <v>14</v>
      </c>
      <c r="C12" s="3">
        <v>3500</v>
      </c>
      <c r="D12" s="1">
        <v>4000</v>
      </c>
      <c r="E12" s="3">
        <v>1428.5714285714287</v>
      </c>
      <c r="F12" s="1">
        <v>40</v>
      </c>
      <c r="G12" s="3" t="s">
        <v>11</v>
      </c>
      <c r="H12" s="4">
        <v>0.74</v>
      </c>
      <c r="I12" s="4">
        <v>0.85</v>
      </c>
      <c r="J12" s="4">
        <v>0.7</v>
      </c>
      <c r="L12" s="22">
        <v>0.86976190476190474</v>
      </c>
    </row>
    <row r="13" spans="1:30" x14ac:dyDescent="0.2">
      <c r="A13" s="2">
        <v>44958</v>
      </c>
      <c r="B13" s="1" t="s">
        <v>15</v>
      </c>
      <c r="C13" s="3">
        <v>6000</v>
      </c>
      <c r="D13" s="1">
        <v>2000</v>
      </c>
      <c r="E13" s="3">
        <v>1428.5714285714287</v>
      </c>
      <c r="F13" s="1">
        <v>100</v>
      </c>
      <c r="G13" s="3" t="s">
        <v>11</v>
      </c>
      <c r="H13" s="4">
        <v>0.9</v>
      </c>
      <c r="I13" s="4">
        <v>0.9</v>
      </c>
      <c r="J13" s="4">
        <v>0.72</v>
      </c>
      <c r="P13" s="26"/>
    </row>
    <row r="14" spans="1:30" x14ac:dyDescent="0.2">
      <c r="A14" s="2">
        <v>44958</v>
      </c>
      <c r="B14" s="1" t="s">
        <v>16</v>
      </c>
      <c r="C14" s="3">
        <v>4000</v>
      </c>
      <c r="D14" s="1">
        <v>2000</v>
      </c>
      <c r="E14" s="3">
        <v>1428.5714285714287</v>
      </c>
      <c r="F14" s="1">
        <v>15</v>
      </c>
      <c r="G14" s="3" t="s">
        <v>11</v>
      </c>
      <c r="H14" s="4">
        <v>0.95</v>
      </c>
      <c r="I14" s="4">
        <v>0.97</v>
      </c>
      <c r="J14" s="4">
        <v>0.81</v>
      </c>
      <c r="L14" t="s">
        <v>39</v>
      </c>
    </row>
    <row r="15" spans="1:30" x14ac:dyDescent="0.2">
      <c r="A15" s="2">
        <v>44958</v>
      </c>
      <c r="B15" s="1" t="s">
        <v>17</v>
      </c>
      <c r="C15" s="3">
        <v>10000</v>
      </c>
      <c r="D15" s="1">
        <v>2000</v>
      </c>
      <c r="E15" s="3">
        <v>1428.5714285714287</v>
      </c>
      <c r="F15" s="1">
        <v>20</v>
      </c>
      <c r="G15" s="3" t="s">
        <v>11</v>
      </c>
      <c r="H15" s="4">
        <v>0.99</v>
      </c>
      <c r="I15" s="4">
        <v>0.79</v>
      </c>
      <c r="J15" s="4">
        <v>0.75</v>
      </c>
      <c r="L15" s="18">
        <v>0.84357142857142842</v>
      </c>
    </row>
    <row r="16" spans="1:30" x14ac:dyDescent="0.2">
      <c r="A16" s="2">
        <v>44986</v>
      </c>
      <c r="B16" s="1" t="s">
        <v>10</v>
      </c>
      <c r="C16" s="3">
        <v>8571.4285714285706</v>
      </c>
      <c r="D16" s="3">
        <v>4000</v>
      </c>
      <c r="E16" s="3">
        <v>1428.5714285714287</v>
      </c>
      <c r="F16" s="1">
        <v>45</v>
      </c>
      <c r="G16" s="3" t="s">
        <v>11</v>
      </c>
      <c r="H16" s="4">
        <v>0.86</v>
      </c>
      <c r="I16" s="4">
        <v>0.97</v>
      </c>
      <c r="J16" s="4">
        <v>0.89</v>
      </c>
    </row>
    <row r="17" spans="1:60" x14ac:dyDescent="0.2">
      <c r="A17" s="2">
        <v>44986</v>
      </c>
      <c r="B17" s="1" t="s">
        <v>12</v>
      </c>
      <c r="C17" s="3">
        <v>8571.4285714285706</v>
      </c>
      <c r="D17" s="3">
        <v>6000</v>
      </c>
      <c r="E17" s="3">
        <v>1428.5714285714287</v>
      </c>
      <c r="F17" s="1">
        <v>43</v>
      </c>
      <c r="G17" s="3" t="s">
        <v>11</v>
      </c>
      <c r="H17" s="4">
        <v>0.83</v>
      </c>
      <c r="I17" s="4">
        <v>0.72</v>
      </c>
      <c r="J17" s="4">
        <v>0.74</v>
      </c>
    </row>
    <row r="18" spans="1:60" x14ac:dyDescent="0.2">
      <c r="A18" s="2">
        <v>44986</v>
      </c>
      <c r="B18" s="1" t="s">
        <v>13</v>
      </c>
      <c r="C18" s="3">
        <v>8571.4285714285706</v>
      </c>
      <c r="D18" s="1">
        <v>6500</v>
      </c>
      <c r="E18" s="3">
        <v>1428.5714285714287</v>
      </c>
      <c r="F18" s="1">
        <v>43</v>
      </c>
      <c r="G18" s="3" t="s">
        <v>11</v>
      </c>
      <c r="H18" s="4">
        <v>0.74</v>
      </c>
      <c r="I18" s="4">
        <v>0.78</v>
      </c>
      <c r="J18" s="4">
        <v>0.94</v>
      </c>
    </row>
    <row r="19" spans="1:60" x14ac:dyDescent="0.2">
      <c r="A19" s="2">
        <v>44986</v>
      </c>
      <c r="B19" s="1" t="s">
        <v>14</v>
      </c>
      <c r="C19" s="3">
        <v>8571.4285714285706</v>
      </c>
      <c r="D19" s="1">
        <v>12000</v>
      </c>
      <c r="E19" s="3">
        <v>1428.5714285714287</v>
      </c>
      <c r="F19" s="1">
        <v>43</v>
      </c>
      <c r="G19" s="3" t="s">
        <v>11</v>
      </c>
      <c r="H19" s="4">
        <v>0.8</v>
      </c>
      <c r="I19" s="4">
        <v>0.84</v>
      </c>
      <c r="J19" s="4">
        <v>0.81</v>
      </c>
    </row>
    <row r="20" spans="1:60" x14ac:dyDescent="0.2">
      <c r="A20" s="2">
        <v>44986</v>
      </c>
      <c r="B20" s="1" t="s">
        <v>15</v>
      </c>
      <c r="C20" s="3">
        <v>8571.4285714285706</v>
      </c>
      <c r="D20" s="1">
        <v>3000</v>
      </c>
      <c r="E20" s="3">
        <v>1428.5714285714287</v>
      </c>
      <c r="F20" s="1">
        <v>43</v>
      </c>
      <c r="G20" s="3" t="s">
        <v>11</v>
      </c>
      <c r="H20" s="4">
        <v>0.89</v>
      </c>
      <c r="I20" s="4">
        <v>0.99</v>
      </c>
      <c r="J20" s="4">
        <v>0.97</v>
      </c>
    </row>
    <row r="21" spans="1:60" x14ac:dyDescent="0.2">
      <c r="A21" s="2">
        <v>44986</v>
      </c>
      <c r="B21" s="1" t="s">
        <v>16</v>
      </c>
      <c r="C21" s="3">
        <v>8571.4285714285706</v>
      </c>
      <c r="D21" s="1">
        <v>2000</v>
      </c>
      <c r="E21" s="3">
        <v>1428.5714285714287</v>
      </c>
      <c r="F21" s="1">
        <v>40</v>
      </c>
      <c r="G21" s="3" t="s">
        <v>11</v>
      </c>
      <c r="H21" s="4">
        <v>0.71</v>
      </c>
      <c r="I21" s="4">
        <v>0.87</v>
      </c>
      <c r="J21" s="4">
        <v>0.94</v>
      </c>
      <c r="O21" t="s">
        <v>25</v>
      </c>
      <c r="P21" t="s">
        <v>26</v>
      </c>
    </row>
    <row r="22" spans="1:60" x14ac:dyDescent="0.2">
      <c r="A22" s="2">
        <v>44986</v>
      </c>
      <c r="B22" s="1" t="s">
        <v>17</v>
      </c>
      <c r="C22" s="3">
        <v>8571.4285714285706</v>
      </c>
      <c r="D22" s="1">
        <v>2000</v>
      </c>
      <c r="E22" s="3">
        <v>1428.5714285714287</v>
      </c>
      <c r="F22" s="1">
        <v>43</v>
      </c>
      <c r="G22" s="3" t="s">
        <v>11</v>
      </c>
      <c r="H22" s="4">
        <v>0.9</v>
      </c>
      <c r="I22" s="4">
        <v>0.72</v>
      </c>
      <c r="J22" s="4">
        <v>0.94</v>
      </c>
      <c r="O22" t="s">
        <v>27</v>
      </c>
      <c r="P22" s="21">
        <f>GETPIVOTDATA("Profit Completion Rate",$L$11)</f>
        <v>0.86976190476190474</v>
      </c>
    </row>
    <row r="23" spans="1:60" x14ac:dyDescent="0.2">
      <c r="A23" s="2">
        <v>45017</v>
      </c>
      <c r="B23" s="1" t="s">
        <v>10</v>
      </c>
      <c r="C23" s="3">
        <v>7857.1428571428569</v>
      </c>
      <c r="D23" s="3">
        <v>3000</v>
      </c>
      <c r="E23" s="3">
        <v>5714.2857142857147</v>
      </c>
      <c r="F23" s="1">
        <v>100</v>
      </c>
      <c r="G23" s="1" t="s">
        <v>18</v>
      </c>
      <c r="H23" s="4">
        <v>0.89</v>
      </c>
      <c r="I23" s="4">
        <v>0.85</v>
      </c>
      <c r="J23" s="4">
        <v>0.87</v>
      </c>
      <c r="O23" t="s">
        <v>28</v>
      </c>
      <c r="P23" s="21">
        <f>100%-(GETPIVOTDATA("Profit Completion Rate",$L$11))</f>
        <v>0.13023809523809526</v>
      </c>
      <c r="BF23" s="5"/>
      <c r="BG23" s="6"/>
      <c r="BH23" s="7"/>
    </row>
    <row r="24" spans="1:60" x14ac:dyDescent="0.2">
      <c r="A24" s="2">
        <v>45017</v>
      </c>
      <c r="B24" s="1" t="s">
        <v>12</v>
      </c>
      <c r="C24" s="3">
        <v>7857.1428571428569</v>
      </c>
      <c r="D24" s="3">
        <v>4500</v>
      </c>
      <c r="E24" s="3">
        <v>5714.2857142857147</v>
      </c>
      <c r="F24" s="1">
        <v>100</v>
      </c>
      <c r="G24" s="1" t="s">
        <v>18</v>
      </c>
      <c r="H24" s="4">
        <v>0.89</v>
      </c>
      <c r="I24" s="4">
        <v>0.8</v>
      </c>
      <c r="J24" s="4">
        <v>0.88</v>
      </c>
      <c r="BF24" s="8"/>
      <c r="BG24" s="9"/>
      <c r="BH24" s="10"/>
    </row>
    <row r="25" spans="1:60" x14ac:dyDescent="0.2">
      <c r="A25" s="2">
        <v>45017</v>
      </c>
      <c r="B25" s="1" t="s">
        <v>13</v>
      </c>
      <c r="C25" s="3">
        <v>7857.1428571428569</v>
      </c>
      <c r="D25" s="1">
        <v>5500</v>
      </c>
      <c r="E25" s="3">
        <v>5714.2857142857147</v>
      </c>
      <c r="F25" s="1">
        <v>100</v>
      </c>
      <c r="G25" s="1" t="s">
        <v>18</v>
      </c>
      <c r="H25" s="4">
        <v>0.98</v>
      </c>
      <c r="I25" s="4">
        <v>0.99</v>
      </c>
      <c r="J25" s="4">
        <v>0.81</v>
      </c>
      <c r="BF25" s="8"/>
      <c r="BG25" s="9"/>
      <c r="BH25" s="10"/>
    </row>
    <row r="26" spans="1:60" x14ac:dyDescent="0.2">
      <c r="A26" s="2">
        <v>45017</v>
      </c>
      <c r="B26" s="1" t="s">
        <v>14</v>
      </c>
      <c r="C26" s="3">
        <v>7857.1428571428569</v>
      </c>
      <c r="D26" s="1">
        <v>10000</v>
      </c>
      <c r="E26" s="3">
        <v>5714.2857142857147</v>
      </c>
      <c r="F26" s="1">
        <v>100</v>
      </c>
      <c r="G26" s="1" t="s">
        <v>18</v>
      </c>
      <c r="H26" s="4">
        <v>0.81</v>
      </c>
      <c r="I26" s="4">
        <v>0.91</v>
      </c>
      <c r="J26" s="4">
        <v>0.95</v>
      </c>
      <c r="BF26" s="8"/>
      <c r="BG26" s="9"/>
      <c r="BH26" s="10"/>
    </row>
    <row r="27" spans="1:60" x14ac:dyDescent="0.2">
      <c r="A27" s="2">
        <v>45017</v>
      </c>
      <c r="B27" s="1" t="s">
        <v>15</v>
      </c>
      <c r="C27" s="3">
        <v>7857.1428571428569</v>
      </c>
      <c r="D27" s="1">
        <v>2000</v>
      </c>
      <c r="E27" s="3">
        <v>5714.2857142857147</v>
      </c>
      <c r="F27" s="1">
        <v>100</v>
      </c>
      <c r="G27" s="1" t="s">
        <v>18</v>
      </c>
      <c r="H27" s="4">
        <v>0.97</v>
      </c>
      <c r="I27" s="4">
        <v>0.85</v>
      </c>
      <c r="J27" s="4">
        <v>0.85</v>
      </c>
      <c r="BF27" s="8"/>
      <c r="BG27" s="9"/>
      <c r="BH27" s="10"/>
    </row>
    <row r="28" spans="1:60" x14ac:dyDescent="0.2">
      <c r="A28" s="2">
        <v>45017</v>
      </c>
      <c r="B28" s="1" t="s">
        <v>16</v>
      </c>
      <c r="C28" s="3">
        <v>7857.1428571428569</v>
      </c>
      <c r="D28" s="1">
        <v>2000</v>
      </c>
      <c r="E28" s="3">
        <v>5714.2857142857147</v>
      </c>
      <c r="F28" s="1">
        <v>100</v>
      </c>
      <c r="G28" s="1" t="s">
        <v>18</v>
      </c>
      <c r="H28" s="4">
        <v>0.89</v>
      </c>
      <c r="I28" s="4">
        <v>0.94</v>
      </c>
      <c r="J28" s="4">
        <v>0.8</v>
      </c>
      <c r="BF28" s="8"/>
      <c r="BG28" s="9"/>
      <c r="BH28" s="10"/>
    </row>
    <row r="29" spans="1:60" x14ac:dyDescent="0.2">
      <c r="A29" s="2">
        <v>45017</v>
      </c>
      <c r="B29" s="1" t="s">
        <v>17</v>
      </c>
      <c r="C29" s="3">
        <v>7857.1428571428569</v>
      </c>
      <c r="D29" s="1">
        <v>2000</v>
      </c>
      <c r="E29" s="3">
        <v>5714.2857142857147</v>
      </c>
      <c r="F29" s="1">
        <v>100</v>
      </c>
      <c r="G29" s="1" t="s">
        <v>18</v>
      </c>
      <c r="H29" s="4">
        <v>0.88</v>
      </c>
      <c r="I29" s="4">
        <v>0.94</v>
      </c>
      <c r="J29" s="4">
        <v>0.7</v>
      </c>
      <c r="BF29" s="8"/>
      <c r="BG29" s="9"/>
      <c r="BH29" s="10"/>
    </row>
    <row r="30" spans="1:60" x14ac:dyDescent="0.2">
      <c r="A30" s="2">
        <v>45047</v>
      </c>
      <c r="B30" s="1" t="s">
        <v>10</v>
      </c>
      <c r="C30" s="3">
        <v>11428.571428571429</v>
      </c>
      <c r="D30" s="3">
        <v>20000</v>
      </c>
      <c r="E30" s="3">
        <v>2857.1428571428573</v>
      </c>
      <c r="F30" s="1">
        <v>90</v>
      </c>
      <c r="G30" s="1" t="s">
        <v>18</v>
      </c>
      <c r="H30" s="4">
        <v>0.75</v>
      </c>
      <c r="I30" s="4">
        <v>0.77</v>
      </c>
      <c r="J30" s="4">
        <v>0.84</v>
      </c>
      <c r="BF30" s="8"/>
      <c r="BG30" s="9"/>
      <c r="BH30" s="10"/>
    </row>
    <row r="31" spans="1:60" x14ac:dyDescent="0.2">
      <c r="A31" s="2">
        <v>45047</v>
      </c>
      <c r="B31" s="1" t="s">
        <v>12</v>
      </c>
      <c r="C31" s="3">
        <v>11428.571428571429</v>
      </c>
      <c r="D31" s="3">
        <v>17000</v>
      </c>
      <c r="E31" s="3">
        <v>2857.1428571428573</v>
      </c>
      <c r="F31" s="1">
        <v>80</v>
      </c>
      <c r="G31" s="1" t="s">
        <v>18</v>
      </c>
      <c r="H31" s="4">
        <v>0.73</v>
      </c>
      <c r="I31" s="4">
        <v>0.96</v>
      </c>
      <c r="J31" s="4">
        <v>0.93</v>
      </c>
      <c r="BF31" s="8"/>
      <c r="BG31" s="9"/>
      <c r="BH31" s="10"/>
    </row>
    <row r="32" spans="1:60" x14ac:dyDescent="0.2">
      <c r="A32" s="2">
        <v>45047</v>
      </c>
      <c r="B32" s="1" t="s">
        <v>13</v>
      </c>
      <c r="C32" s="3">
        <v>11428.571428571429</v>
      </c>
      <c r="D32" s="1">
        <v>16000</v>
      </c>
      <c r="E32" s="3">
        <v>2857.1428571428573</v>
      </c>
      <c r="F32" s="1">
        <v>90</v>
      </c>
      <c r="G32" s="1" t="s">
        <v>18</v>
      </c>
      <c r="H32" s="4">
        <v>0.93</v>
      </c>
      <c r="I32" s="4">
        <v>0.74</v>
      </c>
      <c r="J32" s="4">
        <v>0.93</v>
      </c>
      <c r="BF32" s="8"/>
      <c r="BG32" s="9"/>
      <c r="BH32" s="10"/>
    </row>
    <row r="33" spans="1:60" x14ac:dyDescent="0.2">
      <c r="A33" s="2">
        <v>45047</v>
      </c>
      <c r="B33" s="1" t="s">
        <v>14</v>
      </c>
      <c r="C33" s="3">
        <v>11428.571428571429</v>
      </c>
      <c r="D33" s="1">
        <v>12000</v>
      </c>
      <c r="E33" s="3">
        <v>2857.1428571428573</v>
      </c>
      <c r="F33" s="1">
        <v>110</v>
      </c>
      <c r="G33" s="1" t="s">
        <v>18</v>
      </c>
      <c r="H33" s="4">
        <v>0.85</v>
      </c>
      <c r="I33" s="4">
        <v>0.7</v>
      </c>
      <c r="J33" s="4">
        <v>0.99</v>
      </c>
      <c r="BF33" s="8"/>
      <c r="BG33" s="9"/>
      <c r="BH33" s="10"/>
    </row>
    <row r="34" spans="1:60" x14ac:dyDescent="0.2">
      <c r="A34" s="2">
        <v>45047</v>
      </c>
      <c r="B34" s="1" t="s">
        <v>15</v>
      </c>
      <c r="C34" s="3">
        <v>11428.571428571429</v>
      </c>
      <c r="D34" s="1">
        <v>20500</v>
      </c>
      <c r="E34" s="3">
        <v>2857.1428571428573</v>
      </c>
      <c r="F34" s="1">
        <v>90</v>
      </c>
      <c r="G34" s="1" t="s">
        <v>18</v>
      </c>
      <c r="H34" s="4">
        <v>0.92</v>
      </c>
      <c r="I34" s="4">
        <v>0.99</v>
      </c>
      <c r="J34" s="4">
        <v>0.88</v>
      </c>
      <c r="BF34" s="8"/>
      <c r="BG34" s="9"/>
      <c r="BH34" s="10"/>
    </row>
    <row r="35" spans="1:60" x14ac:dyDescent="0.2">
      <c r="A35" s="2">
        <v>45047</v>
      </c>
      <c r="B35" s="1" t="s">
        <v>16</v>
      </c>
      <c r="C35" s="3">
        <v>11428.571428571429</v>
      </c>
      <c r="D35" s="1">
        <v>21000</v>
      </c>
      <c r="E35" s="3">
        <v>2857.1428571428573</v>
      </c>
      <c r="F35" s="1">
        <v>100</v>
      </c>
      <c r="G35" s="1" t="s">
        <v>18</v>
      </c>
      <c r="H35" s="4">
        <v>0.75</v>
      </c>
      <c r="I35" s="4">
        <v>0.97</v>
      </c>
      <c r="J35" s="4">
        <v>0.83</v>
      </c>
      <c r="BF35" s="8"/>
      <c r="BG35" s="9"/>
      <c r="BH35" s="10"/>
    </row>
    <row r="36" spans="1:60" x14ac:dyDescent="0.2">
      <c r="A36" s="2">
        <v>45047</v>
      </c>
      <c r="B36" s="1" t="s">
        <v>17</v>
      </c>
      <c r="C36" s="3">
        <v>11428.571428571429</v>
      </c>
      <c r="D36" s="1">
        <v>21500</v>
      </c>
      <c r="E36" s="3">
        <v>2857.1428571428573</v>
      </c>
      <c r="F36" s="1">
        <v>90</v>
      </c>
      <c r="G36" s="1" t="s">
        <v>18</v>
      </c>
      <c r="H36" s="4">
        <v>0.77</v>
      </c>
      <c r="I36" s="4">
        <v>0.97</v>
      </c>
      <c r="J36" s="4">
        <v>0.78</v>
      </c>
      <c r="BF36" s="8"/>
      <c r="BG36" s="9"/>
      <c r="BH36" s="10"/>
    </row>
    <row r="37" spans="1:60" x14ac:dyDescent="0.2">
      <c r="A37" s="2">
        <v>45078</v>
      </c>
      <c r="B37" s="1" t="s">
        <v>10</v>
      </c>
      <c r="C37" s="3">
        <v>14285.714285714286</v>
      </c>
      <c r="D37" s="3">
        <v>22000</v>
      </c>
      <c r="E37" s="3">
        <v>857.14285714285711</v>
      </c>
      <c r="F37" s="1">
        <v>228</v>
      </c>
      <c r="G37" s="1" t="s">
        <v>18</v>
      </c>
      <c r="H37" s="4">
        <v>0.79</v>
      </c>
      <c r="I37" s="4">
        <v>0.75</v>
      </c>
      <c r="J37" s="4">
        <v>0.93</v>
      </c>
      <c r="BF37" s="8"/>
      <c r="BG37" s="9"/>
      <c r="BH37" s="10"/>
    </row>
    <row r="38" spans="1:60" x14ac:dyDescent="0.2">
      <c r="A38" s="2">
        <v>45078</v>
      </c>
      <c r="B38" s="1" t="s">
        <v>12</v>
      </c>
      <c r="C38" s="3">
        <v>14285.714285714286</v>
      </c>
      <c r="D38" s="3">
        <v>18000</v>
      </c>
      <c r="E38" s="3">
        <v>857.14285714285711</v>
      </c>
      <c r="F38" s="1">
        <v>220</v>
      </c>
      <c r="G38" s="1" t="s">
        <v>18</v>
      </c>
      <c r="H38" s="4">
        <v>0.81</v>
      </c>
      <c r="I38" s="4">
        <v>0.98</v>
      </c>
      <c r="J38" s="4">
        <v>0.86</v>
      </c>
      <c r="O38" s="21" t="s">
        <v>25</v>
      </c>
      <c r="P38" s="21" t="s">
        <v>26</v>
      </c>
      <c r="BF38" s="8"/>
      <c r="BG38" s="9"/>
      <c r="BH38" s="10"/>
    </row>
    <row r="39" spans="1:60" x14ac:dyDescent="0.2">
      <c r="A39" s="2">
        <v>45078</v>
      </c>
      <c r="B39" s="1" t="s">
        <v>13</v>
      </c>
      <c r="C39" s="3">
        <v>14285.714285714286</v>
      </c>
      <c r="D39" s="1">
        <v>18500</v>
      </c>
      <c r="E39" s="3">
        <v>857.14285714285711</v>
      </c>
      <c r="F39" s="1">
        <v>228</v>
      </c>
      <c r="G39" s="1" t="s">
        <v>18</v>
      </c>
      <c r="H39" s="4">
        <v>0.86</v>
      </c>
      <c r="I39" s="4">
        <v>0.82</v>
      </c>
      <c r="J39" s="4">
        <v>0.86</v>
      </c>
      <c r="O39" s="21" t="s">
        <v>29</v>
      </c>
      <c r="P39" s="21">
        <f>GETPIVOTDATA("Customer Completion Rate",$L$14)</f>
        <v>0.84357142857142842</v>
      </c>
      <c r="BF39" s="8"/>
      <c r="BG39" s="9"/>
      <c r="BH39" s="10"/>
    </row>
    <row r="40" spans="1:60" x14ac:dyDescent="0.2">
      <c r="A40" s="2">
        <v>45078</v>
      </c>
      <c r="B40" s="1" t="s">
        <v>14</v>
      </c>
      <c r="C40" s="3">
        <v>14285.714285714286</v>
      </c>
      <c r="D40" s="1">
        <v>14314</v>
      </c>
      <c r="E40" s="3">
        <v>857.14285714285711</v>
      </c>
      <c r="F40" s="1">
        <v>238</v>
      </c>
      <c r="G40" s="1" t="s">
        <v>18</v>
      </c>
      <c r="H40" s="4">
        <v>0.72</v>
      </c>
      <c r="I40" s="4">
        <v>0.95</v>
      </c>
      <c r="J40" s="4">
        <v>0.9</v>
      </c>
      <c r="O40" s="21" t="s">
        <v>30</v>
      </c>
      <c r="P40" s="21">
        <f>1-GETPIVOTDATA("Customer Completion Rate",$L$14)</f>
        <v>0.15642857142857158</v>
      </c>
      <c r="BF40" s="11"/>
      <c r="BG40" s="12"/>
      <c r="BH40" s="13"/>
    </row>
    <row r="41" spans="1:60" x14ac:dyDescent="0.2">
      <c r="A41" s="2">
        <v>45078</v>
      </c>
      <c r="B41" s="1" t="s">
        <v>15</v>
      </c>
      <c r="C41" s="3">
        <v>14285.714285714286</v>
      </c>
      <c r="D41" s="1">
        <v>21000</v>
      </c>
      <c r="E41" s="3">
        <v>857.14285714285711</v>
      </c>
      <c r="F41" s="1">
        <v>228</v>
      </c>
      <c r="G41" s="1" t="s">
        <v>18</v>
      </c>
      <c r="H41" s="4">
        <v>0.71</v>
      </c>
      <c r="I41" s="4">
        <v>0.8</v>
      </c>
      <c r="J41" s="4">
        <v>0.76</v>
      </c>
    </row>
    <row r="42" spans="1:60" x14ac:dyDescent="0.2">
      <c r="A42" s="2">
        <v>45078</v>
      </c>
      <c r="B42" s="1" t="s">
        <v>16</v>
      </c>
      <c r="C42" s="3">
        <v>14285.714285714286</v>
      </c>
      <c r="D42" s="1">
        <v>22500</v>
      </c>
      <c r="E42" s="3">
        <v>857.14285714285711</v>
      </c>
      <c r="F42" s="1">
        <v>230</v>
      </c>
      <c r="G42" s="1" t="s">
        <v>18</v>
      </c>
      <c r="H42" s="4">
        <v>0.97</v>
      </c>
      <c r="I42" s="4">
        <v>0.95</v>
      </c>
      <c r="J42" s="4">
        <v>0.85</v>
      </c>
    </row>
    <row r="43" spans="1:60" x14ac:dyDescent="0.2">
      <c r="A43" s="2">
        <v>45078</v>
      </c>
      <c r="B43" s="1" t="s">
        <v>17</v>
      </c>
      <c r="C43" s="3">
        <v>14285.714285714286</v>
      </c>
      <c r="D43" s="1">
        <v>22900</v>
      </c>
      <c r="E43" s="3">
        <v>857.14285714285711</v>
      </c>
      <c r="F43" s="1">
        <v>228</v>
      </c>
      <c r="G43" s="1" t="s">
        <v>18</v>
      </c>
      <c r="H43" s="4">
        <v>0.95</v>
      </c>
      <c r="I43" s="4">
        <v>0.85</v>
      </c>
      <c r="J43" s="4">
        <v>0.91</v>
      </c>
    </row>
    <row r="44" spans="1:60" x14ac:dyDescent="0.2">
      <c r="A44" s="2">
        <v>45108</v>
      </c>
      <c r="B44" s="1" t="s">
        <v>10</v>
      </c>
      <c r="C44" s="3">
        <v>18562.957142857143</v>
      </c>
      <c r="D44" s="3">
        <v>25000</v>
      </c>
      <c r="E44" s="3">
        <v>714.28571428571433</v>
      </c>
      <c r="F44" s="1">
        <v>250</v>
      </c>
      <c r="G44" s="1" t="s">
        <v>19</v>
      </c>
      <c r="H44" s="4">
        <v>0.97</v>
      </c>
      <c r="I44" s="4">
        <v>0.7</v>
      </c>
      <c r="J44" s="4">
        <v>0.93</v>
      </c>
    </row>
    <row r="45" spans="1:60" x14ac:dyDescent="0.2">
      <c r="A45" s="2">
        <v>45108</v>
      </c>
      <c r="B45" s="1" t="s">
        <v>12</v>
      </c>
      <c r="C45" s="3">
        <v>18562.957142857143</v>
      </c>
      <c r="D45" s="3">
        <v>22000</v>
      </c>
      <c r="E45" s="3">
        <v>714.28571428571433</v>
      </c>
      <c r="F45" s="1">
        <v>240</v>
      </c>
      <c r="G45" s="1" t="s">
        <v>19</v>
      </c>
      <c r="H45" s="4">
        <v>0.9</v>
      </c>
      <c r="I45" s="4">
        <v>0.98</v>
      </c>
      <c r="J45" s="4">
        <v>0.96</v>
      </c>
    </row>
    <row r="46" spans="1:60" x14ac:dyDescent="0.2">
      <c r="A46" s="2">
        <v>45108</v>
      </c>
      <c r="B46" s="1" t="s">
        <v>13</v>
      </c>
      <c r="C46" s="3">
        <v>18562.957142857143</v>
      </c>
      <c r="D46" s="1">
        <v>25000</v>
      </c>
      <c r="E46" s="3">
        <v>714.28571428571433</v>
      </c>
      <c r="F46" s="1">
        <v>270</v>
      </c>
      <c r="G46" s="1" t="s">
        <v>19</v>
      </c>
      <c r="H46" s="4">
        <v>0.9</v>
      </c>
      <c r="I46" s="4">
        <v>0.95</v>
      </c>
      <c r="J46" s="4">
        <v>0.98</v>
      </c>
    </row>
    <row r="47" spans="1:60" x14ac:dyDescent="0.2">
      <c r="A47" s="2">
        <v>45108</v>
      </c>
      <c r="B47" s="1" t="s">
        <v>14</v>
      </c>
      <c r="C47" s="3">
        <v>18562.957142857143</v>
      </c>
      <c r="D47" s="1">
        <v>25000</v>
      </c>
      <c r="E47" s="3">
        <v>714.28571428571433</v>
      </c>
      <c r="F47" s="1">
        <v>259</v>
      </c>
      <c r="G47" s="1" t="s">
        <v>19</v>
      </c>
      <c r="H47" s="4">
        <v>0.96</v>
      </c>
      <c r="I47" s="4">
        <v>0.81</v>
      </c>
      <c r="J47" s="4">
        <v>0.85</v>
      </c>
    </row>
    <row r="48" spans="1:60" x14ac:dyDescent="0.2">
      <c r="A48" s="2">
        <v>45108</v>
      </c>
      <c r="B48" s="1" t="s">
        <v>15</v>
      </c>
      <c r="C48" s="3">
        <v>18562.957142857143</v>
      </c>
      <c r="D48" s="1">
        <v>25000</v>
      </c>
      <c r="E48" s="3">
        <v>714.28571428571433</v>
      </c>
      <c r="F48" s="1">
        <v>260</v>
      </c>
      <c r="G48" s="1" t="s">
        <v>19</v>
      </c>
      <c r="H48" s="4">
        <v>0.98</v>
      </c>
      <c r="I48" s="4">
        <v>0.84</v>
      </c>
      <c r="J48" s="4">
        <v>0.89</v>
      </c>
    </row>
    <row r="49" spans="1:10" x14ac:dyDescent="0.2">
      <c r="A49" s="2">
        <v>45108</v>
      </c>
      <c r="B49" s="1" t="s">
        <v>16</v>
      </c>
      <c r="C49" s="3">
        <v>18562.957142857143</v>
      </c>
      <c r="D49" s="1">
        <v>25000</v>
      </c>
      <c r="E49" s="3">
        <v>714.28571428571433</v>
      </c>
      <c r="F49" s="1">
        <v>260</v>
      </c>
      <c r="G49" s="1" t="s">
        <v>19</v>
      </c>
      <c r="H49" s="4">
        <v>0.76</v>
      </c>
      <c r="I49" s="4">
        <v>0.7</v>
      </c>
      <c r="J49" s="4">
        <v>0.86</v>
      </c>
    </row>
    <row r="50" spans="1:10" x14ac:dyDescent="0.2">
      <c r="A50" s="2">
        <v>45108</v>
      </c>
      <c r="B50" s="1" t="s">
        <v>17</v>
      </c>
      <c r="C50" s="3">
        <v>18562.957142857143</v>
      </c>
      <c r="D50" s="1">
        <v>25000</v>
      </c>
      <c r="E50" s="3">
        <v>714.28571428571433</v>
      </c>
      <c r="F50" s="1">
        <v>261</v>
      </c>
      <c r="G50" s="1" t="s">
        <v>19</v>
      </c>
      <c r="H50" s="4">
        <v>0.91</v>
      </c>
      <c r="I50" s="4">
        <v>0.77</v>
      </c>
      <c r="J50" s="4">
        <v>0.75</v>
      </c>
    </row>
    <row r="51" spans="1:10" x14ac:dyDescent="0.2">
      <c r="A51" s="2">
        <v>45139</v>
      </c>
      <c r="B51" s="1" t="s">
        <v>10</v>
      </c>
      <c r="C51" s="3">
        <v>18571.428571428572</v>
      </c>
      <c r="D51" s="3">
        <v>25000</v>
      </c>
      <c r="E51" s="3">
        <v>714.28571428571433</v>
      </c>
      <c r="F51" s="1">
        <v>242</v>
      </c>
      <c r="G51" s="1" t="s">
        <v>19</v>
      </c>
      <c r="H51" s="4">
        <v>0.79</v>
      </c>
      <c r="I51" s="4">
        <v>0.81</v>
      </c>
      <c r="J51" s="4">
        <v>0.74</v>
      </c>
    </row>
    <row r="52" spans="1:10" x14ac:dyDescent="0.2">
      <c r="A52" s="2">
        <v>45139</v>
      </c>
      <c r="B52" s="1" t="s">
        <v>12</v>
      </c>
      <c r="C52" s="3">
        <v>18571.428571428572</v>
      </c>
      <c r="D52" s="3">
        <v>22500</v>
      </c>
      <c r="E52" s="3">
        <v>714.28571428571433</v>
      </c>
      <c r="F52" s="1">
        <v>250</v>
      </c>
      <c r="G52" s="1" t="s">
        <v>19</v>
      </c>
      <c r="H52" s="4">
        <v>0.85</v>
      </c>
      <c r="I52" s="4">
        <v>0.82</v>
      </c>
      <c r="J52" s="4">
        <v>0.73</v>
      </c>
    </row>
    <row r="53" spans="1:10" x14ac:dyDescent="0.2">
      <c r="A53" s="2">
        <v>45139</v>
      </c>
      <c r="B53" s="1" t="s">
        <v>13</v>
      </c>
      <c r="C53" s="3">
        <v>18571.428571428572</v>
      </c>
      <c r="D53" s="1">
        <v>25000</v>
      </c>
      <c r="E53" s="3">
        <v>714.28571428571433</v>
      </c>
      <c r="F53" s="1">
        <v>242</v>
      </c>
      <c r="G53" s="1" t="s">
        <v>19</v>
      </c>
      <c r="H53" s="4">
        <v>0.88</v>
      </c>
      <c r="I53" s="4">
        <v>0.84</v>
      </c>
      <c r="J53" s="4">
        <v>0.75</v>
      </c>
    </row>
    <row r="54" spans="1:10" x14ac:dyDescent="0.2">
      <c r="A54" s="2">
        <v>45139</v>
      </c>
      <c r="B54" s="1" t="s">
        <v>14</v>
      </c>
      <c r="C54" s="3">
        <v>18571.428571428572</v>
      </c>
      <c r="D54" s="1">
        <v>25000</v>
      </c>
      <c r="E54" s="3">
        <v>714.28571428571433</v>
      </c>
      <c r="F54" s="1">
        <v>242</v>
      </c>
      <c r="G54" s="1" t="s">
        <v>19</v>
      </c>
      <c r="H54" s="4">
        <v>0.81</v>
      </c>
      <c r="I54" s="4">
        <v>0.92</v>
      </c>
      <c r="J54" s="4">
        <v>0.91</v>
      </c>
    </row>
    <row r="55" spans="1:10" x14ac:dyDescent="0.2">
      <c r="A55" s="2">
        <v>45139</v>
      </c>
      <c r="B55" s="1" t="s">
        <v>15</v>
      </c>
      <c r="C55" s="3">
        <v>18571.428571428572</v>
      </c>
      <c r="D55" s="1">
        <v>25000</v>
      </c>
      <c r="E55" s="3">
        <v>714.28571428571433</v>
      </c>
      <c r="F55" s="1">
        <v>242</v>
      </c>
      <c r="G55" s="1" t="s">
        <v>19</v>
      </c>
      <c r="H55" s="4">
        <v>0.84</v>
      </c>
      <c r="I55" s="4">
        <v>0.73</v>
      </c>
      <c r="J55" s="4">
        <v>0.99</v>
      </c>
    </row>
    <row r="56" spans="1:10" x14ac:dyDescent="0.2">
      <c r="A56" s="2">
        <v>45139</v>
      </c>
      <c r="B56" s="1" t="s">
        <v>16</v>
      </c>
      <c r="C56" s="3">
        <v>18571.428571428572</v>
      </c>
      <c r="D56" s="1">
        <v>25000</v>
      </c>
      <c r="E56" s="3">
        <v>714.28571428571433</v>
      </c>
      <c r="F56" s="1">
        <v>240</v>
      </c>
      <c r="G56" s="1" t="s">
        <v>19</v>
      </c>
      <c r="H56" s="4">
        <v>0.93</v>
      </c>
      <c r="I56" s="4">
        <v>0.79</v>
      </c>
      <c r="J56" s="4">
        <v>0.72</v>
      </c>
    </row>
    <row r="57" spans="1:10" x14ac:dyDescent="0.2">
      <c r="A57" s="2">
        <v>45139</v>
      </c>
      <c r="B57" s="1" t="s">
        <v>17</v>
      </c>
      <c r="C57" s="3">
        <v>18571.428571428572</v>
      </c>
      <c r="D57" s="1">
        <v>25000</v>
      </c>
      <c r="E57" s="3">
        <v>714.28571428571433</v>
      </c>
      <c r="F57" s="1">
        <v>242</v>
      </c>
      <c r="G57" s="1" t="s">
        <v>19</v>
      </c>
      <c r="H57" s="4">
        <v>0.84</v>
      </c>
      <c r="I57" s="4">
        <v>0.79</v>
      </c>
      <c r="J57" s="4">
        <v>0.8</v>
      </c>
    </row>
    <row r="58" spans="1:10" x14ac:dyDescent="0.2">
      <c r="A58" s="2">
        <v>45170</v>
      </c>
      <c r="B58" s="1" t="s">
        <v>10</v>
      </c>
      <c r="C58" s="3">
        <v>17857.142857142859</v>
      </c>
      <c r="D58" s="3">
        <v>22500</v>
      </c>
      <c r="E58" s="3">
        <v>285.71428571428572</v>
      </c>
      <c r="F58" s="1">
        <v>285</v>
      </c>
      <c r="G58" s="1" t="s">
        <v>19</v>
      </c>
      <c r="H58" s="4">
        <v>0.85</v>
      </c>
      <c r="I58" s="4">
        <v>0.91</v>
      </c>
      <c r="J58" s="4">
        <v>0.84</v>
      </c>
    </row>
    <row r="59" spans="1:10" x14ac:dyDescent="0.2">
      <c r="A59" s="2">
        <v>45170</v>
      </c>
      <c r="B59" s="1" t="s">
        <v>12</v>
      </c>
      <c r="C59" s="3">
        <v>17857.142857142859</v>
      </c>
      <c r="D59" s="3">
        <v>21500</v>
      </c>
      <c r="E59" s="3">
        <v>285.71428571428572</v>
      </c>
      <c r="F59" s="1">
        <v>275</v>
      </c>
      <c r="G59" s="1" t="s">
        <v>19</v>
      </c>
      <c r="H59" s="4">
        <v>0.86</v>
      </c>
      <c r="I59" s="4">
        <v>0.75</v>
      </c>
      <c r="J59" s="4">
        <v>0.96</v>
      </c>
    </row>
    <row r="60" spans="1:10" x14ac:dyDescent="0.2">
      <c r="A60" s="2">
        <v>45170</v>
      </c>
      <c r="B60" s="1" t="s">
        <v>13</v>
      </c>
      <c r="C60" s="3">
        <v>17857.142857142859</v>
      </c>
      <c r="D60" s="1">
        <v>24000</v>
      </c>
      <c r="E60" s="3">
        <v>285.71428571428572</v>
      </c>
      <c r="F60" s="1">
        <v>285</v>
      </c>
      <c r="G60" s="1" t="s">
        <v>19</v>
      </c>
      <c r="H60" s="4">
        <v>0.96</v>
      </c>
      <c r="I60" s="4">
        <v>0.77</v>
      </c>
      <c r="J60" s="4">
        <v>0.92</v>
      </c>
    </row>
    <row r="61" spans="1:10" x14ac:dyDescent="0.2">
      <c r="A61" s="2">
        <v>45170</v>
      </c>
      <c r="B61" s="1" t="s">
        <v>14</v>
      </c>
      <c r="C61" s="3">
        <v>17857.142857142859</v>
      </c>
      <c r="D61" s="1">
        <v>24500</v>
      </c>
      <c r="E61" s="3">
        <v>285.71428571428572</v>
      </c>
      <c r="F61" s="1">
        <v>290</v>
      </c>
      <c r="G61" s="1" t="s">
        <v>19</v>
      </c>
      <c r="H61" s="4">
        <v>0.99</v>
      </c>
      <c r="I61" s="4">
        <v>0.97</v>
      </c>
      <c r="J61" s="4">
        <v>0.73</v>
      </c>
    </row>
    <row r="62" spans="1:10" x14ac:dyDescent="0.2">
      <c r="A62" s="2">
        <v>45170</v>
      </c>
      <c r="B62" s="1" t="s">
        <v>15</v>
      </c>
      <c r="C62" s="3">
        <v>17857.142857142859</v>
      </c>
      <c r="D62" s="1">
        <v>24500</v>
      </c>
      <c r="E62" s="3">
        <v>285.71428571428572</v>
      </c>
      <c r="F62" s="1">
        <v>310</v>
      </c>
      <c r="G62" s="1" t="s">
        <v>19</v>
      </c>
      <c r="H62" s="4">
        <v>0.77</v>
      </c>
      <c r="I62" s="4">
        <v>0.72</v>
      </c>
      <c r="J62" s="4">
        <v>0.85</v>
      </c>
    </row>
    <row r="63" spans="1:10" x14ac:dyDescent="0.2">
      <c r="A63" s="2">
        <v>45170</v>
      </c>
      <c r="B63" s="1" t="s">
        <v>16</v>
      </c>
      <c r="C63" s="3">
        <v>17857.142857142859</v>
      </c>
      <c r="D63" s="1">
        <v>24500</v>
      </c>
      <c r="E63" s="3">
        <v>285.71428571428572</v>
      </c>
      <c r="F63" s="1">
        <v>270</v>
      </c>
      <c r="G63" s="1" t="s">
        <v>19</v>
      </c>
      <c r="H63" s="4">
        <v>0.77</v>
      </c>
      <c r="I63" s="4">
        <v>0.96</v>
      </c>
      <c r="J63" s="4">
        <v>0.78</v>
      </c>
    </row>
    <row r="64" spans="1:10" x14ac:dyDescent="0.2">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3" footer="0.3"/>
  <drawing r:id="rId9"/>
  <tableParts count="3">
    <tablePart r:id="rId10"/>
    <tablePart r:id="rId11"/>
    <tablePart r:id="rId12"/>
  </tableParts>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 &amp; 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pracy keys</dc:creator>
  <cp:lastModifiedBy>pracy keys</cp:lastModifiedBy>
  <dcterms:created xsi:type="dcterms:W3CDTF">2024-10-22T20:16:00Z</dcterms:created>
  <dcterms:modified xsi:type="dcterms:W3CDTF">2024-11-10T04:43:53Z</dcterms:modified>
</cp:coreProperties>
</file>