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a8a82411b28ea5/Fantasy in a Surrealist Reality/"/>
    </mc:Choice>
  </mc:AlternateContent>
  <xr:revisionPtr revIDLastSave="148" documentId="8_{822614A3-2533-46AE-A0CC-1F1587648CEB}" xr6:coauthVersionLast="47" xr6:coauthVersionMax="47" xr10:uidLastSave="{00356FF8-CD1C-44A4-9CE7-F3E1945FF192}"/>
  <bookViews>
    <workbookView xWindow="10140" yWindow="0" windowWidth="10455" windowHeight="10905" activeTab="1" xr2:uid="{E91A3928-7F2B-4896-9AD2-794E7AF39AF0}"/>
  </bookViews>
  <sheets>
    <sheet name="Cas 3" sheetId="3" r:id="rId1"/>
    <sheet name="Cas 2" sheetId="2" r:id="rId2"/>
    <sheet name="Cas 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2" l="1"/>
  <c r="G21" i="3"/>
  <c r="E12" i="3"/>
  <c r="E6" i="3"/>
  <c r="I38" i="1"/>
  <c r="I39" i="1" s="1"/>
  <c r="H38" i="1"/>
  <c r="H39" i="1" s="1"/>
  <c r="G38" i="1"/>
  <c r="G39" i="1" s="1"/>
  <c r="F38" i="1"/>
  <c r="F39" i="1" s="1"/>
  <c r="E38" i="1"/>
  <c r="E39" i="1" s="1"/>
  <c r="E51" i="1"/>
  <c r="I49" i="1"/>
  <c r="I51" i="1" s="1"/>
  <c r="H49" i="1"/>
  <c r="H51" i="1" s="1"/>
  <c r="G49" i="1"/>
  <c r="G51" i="1" s="1"/>
  <c r="F49" i="1"/>
  <c r="F51" i="1" s="1"/>
  <c r="E29" i="1"/>
  <c r="E44" i="1" s="1"/>
  <c r="E53" i="1" s="1"/>
  <c r="E55" i="1" s="1"/>
  <c r="I29" i="1"/>
  <c r="I42" i="1" s="1"/>
  <c r="I44" i="1" s="1"/>
  <c r="H29" i="1"/>
  <c r="H42" i="1" s="1"/>
  <c r="H44" i="1" s="1"/>
  <c r="G29" i="1"/>
  <c r="G42" i="1" s="1"/>
  <c r="G44" i="1" s="1"/>
  <c r="F29" i="1"/>
  <c r="F42" i="1" s="1"/>
  <c r="F44" i="1" s="1"/>
  <c r="F53" i="1" l="1"/>
  <c r="I53" i="1"/>
  <c r="H53" i="1"/>
  <c r="G53" i="1"/>
</calcChain>
</file>

<file path=xl/sharedStrings.xml><?xml version="1.0" encoding="utf-8"?>
<sst xmlns="http://schemas.openxmlformats.org/spreadsheetml/2006/main" count="70" uniqueCount="68">
  <si>
    <t>Prealables</t>
  </si>
  <si>
    <t>Methode des CPNE</t>
  </si>
  <si>
    <t>Valeur Utilitaires des immobilisations</t>
  </si>
  <si>
    <t>Variation du BFR</t>
  </si>
  <si>
    <t>Ne prend pas en compte</t>
  </si>
  <si>
    <t>Les Actifs Hors Exploitations</t>
  </si>
  <si>
    <t xml:space="preserve">Actifs fictifs </t>
  </si>
  <si>
    <t>Fonds Commercial</t>
  </si>
  <si>
    <t>Methode VSB</t>
  </si>
  <si>
    <t>Ne prend pas en compte les moyens de financement</t>
  </si>
  <si>
    <t>Actifs HE</t>
  </si>
  <si>
    <t>Actifs Fictifs</t>
  </si>
  <si>
    <t>Prend en compte les elements hors bilans</t>
  </si>
  <si>
    <t>Escomptes non Echus</t>
  </si>
  <si>
    <t>Redevance de credt bail</t>
  </si>
  <si>
    <t>Biens Loues</t>
  </si>
  <si>
    <t>1)</t>
  </si>
  <si>
    <t>Tableaux de Flux de Tresorerie Disponible</t>
  </si>
  <si>
    <t>Flux Liees Aux Activites</t>
  </si>
  <si>
    <t xml:space="preserve"> - Resultat Net</t>
  </si>
  <si>
    <t>N+1</t>
  </si>
  <si>
    <t>N+2</t>
  </si>
  <si>
    <t>N+3</t>
  </si>
  <si>
    <t>N+4</t>
  </si>
  <si>
    <t>N+5</t>
  </si>
  <si>
    <t xml:space="preserve"> + Amortissements</t>
  </si>
  <si>
    <t>BFR</t>
  </si>
  <si>
    <t xml:space="preserve"> +/- BFR</t>
  </si>
  <si>
    <t>Flux Liees Aux Financements</t>
  </si>
  <si>
    <t>Flux Liees Aux Investissements</t>
  </si>
  <si>
    <t>Investissement</t>
  </si>
  <si>
    <t>Augmentation des Capitaux Propres</t>
  </si>
  <si>
    <t>Emission de nouvel Emprunt</t>
  </si>
  <si>
    <t>Remboursement d'Emprunt</t>
  </si>
  <si>
    <t>Achat immobilisation</t>
  </si>
  <si>
    <t>Cession Immobilisation</t>
  </si>
  <si>
    <t>Dettes Financieres</t>
  </si>
  <si>
    <t>Dividendes</t>
  </si>
  <si>
    <t>Capitaux Propres</t>
  </si>
  <si>
    <t>Capitaux sans Resultats</t>
  </si>
  <si>
    <t>Goodwill Calculer selon VSB</t>
  </si>
  <si>
    <t>Benefice Apres Impots</t>
  </si>
  <si>
    <t>Taux Imposition</t>
  </si>
  <si>
    <t>Taux Remuneration VSB</t>
  </si>
  <si>
    <t>impot</t>
  </si>
  <si>
    <t>Taux d'actualisation</t>
  </si>
  <si>
    <t>X * (1-0.33)</t>
  </si>
  <si>
    <t>Bilan</t>
  </si>
  <si>
    <t>Dettes Exploitations</t>
  </si>
  <si>
    <t>Compte de RESULTAT</t>
  </si>
  <si>
    <t>Charge Financiere liee a l'endetteemnt</t>
  </si>
  <si>
    <t>Charges Financiere liees aux operations d'exploitation</t>
  </si>
  <si>
    <t>Effes EsCOMPTES ET NON Echus</t>
  </si>
  <si>
    <t>Bilan au 31/12/N</t>
  </si>
  <si>
    <t>Actif Immobilise</t>
  </si>
  <si>
    <t>Actif Circulant</t>
  </si>
  <si>
    <t xml:space="preserve">Capitaux Propres </t>
  </si>
  <si>
    <t>Emprunts</t>
  </si>
  <si>
    <t>Dettes Courantes</t>
  </si>
  <si>
    <t>Siege Social</t>
  </si>
  <si>
    <t>Plus-Value Latente</t>
  </si>
  <si>
    <t>RESULTAT DE L'EXO</t>
  </si>
  <si>
    <t>Resultat Courant avant impot</t>
  </si>
  <si>
    <t>Resultat D'exploitation</t>
  </si>
  <si>
    <t>Interets sur emprunts</t>
  </si>
  <si>
    <t>Agios</t>
  </si>
  <si>
    <t>Pertes de change</t>
  </si>
  <si>
    <t>CPNE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</si>
</sst>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BCAB5-8BBC-4C68-8E75-D495003AEA28}">
  <dimension ref="C1:G23"/>
  <sheetViews>
    <sheetView topLeftCell="A18" workbookViewId="0">
      <selection activeCell="E18" sqref="E18"/>
    </sheetView>
  </sheetViews>
  <sheetFormatPr defaultRowHeight="15" x14ac:dyDescent="0.25"/>
  <cols>
    <col min="5" max="5" width="15" style="2" bestFit="1" customWidth="1"/>
    <col min="7" max="7" width="11.42578125" bestFit="1" customWidth="1"/>
  </cols>
  <sheetData>
    <row r="1" spans="3:7" x14ac:dyDescent="0.25">
      <c r="D1" t="s">
        <v>40</v>
      </c>
    </row>
    <row r="3" spans="3:7" x14ac:dyDescent="0.25">
      <c r="C3" t="s">
        <v>41</v>
      </c>
      <c r="E3" s="2">
        <v>1500000</v>
      </c>
      <c r="G3" t="s">
        <v>46</v>
      </c>
    </row>
    <row r="5" spans="3:7" x14ac:dyDescent="0.25">
      <c r="C5" t="s">
        <v>42</v>
      </c>
      <c r="E5" s="2">
        <v>0.33333333333333331</v>
      </c>
    </row>
    <row r="6" spans="3:7" x14ac:dyDescent="0.25">
      <c r="C6" t="s">
        <v>44</v>
      </c>
      <c r="E6" s="2">
        <f>E3*E5</f>
        <v>500000</v>
      </c>
    </row>
    <row r="8" spans="3:7" x14ac:dyDescent="0.25">
      <c r="C8" t="s">
        <v>43</v>
      </c>
      <c r="E8" s="2">
        <v>0.08</v>
      </c>
    </row>
    <row r="9" spans="3:7" x14ac:dyDescent="0.25">
      <c r="C9" t="s">
        <v>45</v>
      </c>
      <c r="E9" s="2">
        <v>0.16</v>
      </c>
    </row>
    <row r="12" spans="3:7" x14ac:dyDescent="0.25">
      <c r="E12">
        <f>E3/(1-(1/3))</f>
        <v>2249999.9999999995</v>
      </c>
    </row>
    <row r="14" spans="3:7" x14ac:dyDescent="0.25">
      <c r="C14" t="s">
        <v>47</v>
      </c>
    </row>
    <row r="15" spans="3:7" x14ac:dyDescent="0.25">
      <c r="C15" t="s">
        <v>36</v>
      </c>
      <c r="E15" s="2">
        <v>4300000</v>
      </c>
    </row>
    <row r="16" spans="3:7" x14ac:dyDescent="0.25">
      <c r="C16" t="s">
        <v>48</v>
      </c>
      <c r="E16" s="2">
        <v>3912500</v>
      </c>
    </row>
    <row r="19" spans="3:7" x14ac:dyDescent="0.25">
      <c r="C19" t="s">
        <v>49</v>
      </c>
    </row>
    <row r="20" spans="3:7" x14ac:dyDescent="0.25">
      <c r="C20" t="s">
        <v>50</v>
      </c>
      <c r="E20" s="2">
        <v>421000</v>
      </c>
    </row>
    <row r="21" spans="3:7" x14ac:dyDescent="0.25">
      <c r="C21" t="s">
        <v>51</v>
      </c>
      <c r="E21" s="2">
        <v>330000</v>
      </c>
      <c r="G21" s="2">
        <f>E16+E21</f>
        <v>4242500</v>
      </c>
    </row>
    <row r="23" spans="3:7" x14ac:dyDescent="0.25">
      <c r="C2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103D-4222-4B7F-84F2-A1283EDD90DE}">
  <dimension ref="B2:F21"/>
  <sheetViews>
    <sheetView tabSelected="1" zoomScale="77" workbookViewId="0">
      <selection activeCell="D21" sqref="D21"/>
    </sheetView>
  </sheetViews>
  <sheetFormatPr defaultRowHeight="15" x14ac:dyDescent="0.25"/>
  <cols>
    <col min="2" max="2" width="27" bestFit="1" customWidth="1"/>
    <col min="4" max="4" width="11.140625" style="2" bestFit="1" customWidth="1"/>
    <col min="5" max="5" width="10" style="2" bestFit="1" customWidth="1"/>
    <col min="6" max="6" width="17.7109375" style="2" bestFit="1" customWidth="1"/>
  </cols>
  <sheetData>
    <row r="2" spans="2:6" x14ac:dyDescent="0.25">
      <c r="B2" t="s">
        <v>53</v>
      </c>
    </row>
    <row r="4" spans="2:6" x14ac:dyDescent="0.25">
      <c r="B4" t="s">
        <v>54</v>
      </c>
      <c r="D4" s="2">
        <v>100000</v>
      </c>
    </row>
    <row r="5" spans="2:6" x14ac:dyDescent="0.25">
      <c r="B5" t="s">
        <v>55</v>
      </c>
      <c r="D5" s="2">
        <v>30000</v>
      </c>
    </row>
    <row r="6" spans="2:6" x14ac:dyDescent="0.25">
      <c r="B6" t="s">
        <v>56</v>
      </c>
      <c r="D6" s="2">
        <v>80000</v>
      </c>
    </row>
    <row r="7" spans="2:6" x14ac:dyDescent="0.25">
      <c r="B7" t="s">
        <v>57</v>
      </c>
      <c r="D7" s="2">
        <v>30000</v>
      </c>
    </row>
    <row r="8" spans="2:6" x14ac:dyDescent="0.25">
      <c r="B8" t="s">
        <v>58</v>
      </c>
      <c r="D8" s="2">
        <v>20000</v>
      </c>
    </row>
    <row r="9" spans="2:6" x14ac:dyDescent="0.25">
      <c r="F9" s="2" t="s">
        <v>60</v>
      </c>
    </row>
    <row r="10" spans="2:6" x14ac:dyDescent="0.25">
      <c r="B10" t="s">
        <v>59</v>
      </c>
      <c r="D10" s="2">
        <v>150000</v>
      </c>
      <c r="E10" s="2">
        <v>70000</v>
      </c>
      <c r="F10" s="2">
        <f>D10-E10</f>
        <v>80000</v>
      </c>
    </row>
    <row r="12" spans="2:6" x14ac:dyDescent="0.25">
      <c r="B12" t="s">
        <v>61</v>
      </c>
      <c r="D12" s="2">
        <v>14000</v>
      </c>
    </row>
    <row r="13" spans="2:6" x14ac:dyDescent="0.25">
      <c r="B13" t="s">
        <v>62</v>
      </c>
      <c r="D13" s="2">
        <v>20800</v>
      </c>
    </row>
    <row r="14" spans="2:6" x14ac:dyDescent="0.25">
      <c r="B14" t="s">
        <v>63</v>
      </c>
      <c r="D14" s="2">
        <v>24000</v>
      </c>
    </row>
    <row r="16" spans="2:6" x14ac:dyDescent="0.25">
      <c r="B16" t="s">
        <v>64</v>
      </c>
      <c r="D16" s="2">
        <v>2500</v>
      </c>
    </row>
    <row r="17" spans="2:4" x14ac:dyDescent="0.25">
      <c r="B17" t="s">
        <v>65</v>
      </c>
      <c r="D17" s="2">
        <v>500</v>
      </c>
    </row>
    <row r="18" spans="2:4" x14ac:dyDescent="0.25">
      <c r="B18" t="s">
        <v>66</v>
      </c>
      <c r="D18" s="2">
        <v>200</v>
      </c>
    </row>
    <row r="21" spans="2:4" x14ac:dyDescent="0.25">
      <c r="B2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29FF-9A39-4239-A51C-B2F146E6220E}">
  <dimension ref="A1:I55"/>
  <sheetViews>
    <sheetView topLeftCell="A16" zoomScale="94" workbookViewId="0">
      <selection activeCell="E55" sqref="E55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B2">
        <v>1</v>
      </c>
    </row>
    <row r="3" spans="1:4" x14ac:dyDescent="0.25">
      <c r="C3" t="s">
        <v>1</v>
      </c>
    </row>
    <row r="4" spans="1:4" x14ac:dyDescent="0.25">
      <c r="D4" t="s">
        <v>2</v>
      </c>
    </row>
    <row r="5" spans="1:4" x14ac:dyDescent="0.25">
      <c r="D5" t="s">
        <v>3</v>
      </c>
    </row>
    <row r="7" spans="1:4" x14ac:dyDescent="0.25">
      <c r="C7" t="s">
        <v>4</v>
      </c>
    </row>
    <row r="8" spans="1:4" x14ac:dyDescent="0.25">
      <c r="D8" t="s">
        <v>5</v>
      </c>
    </row>
    <row r="9" spans="1:4" x14ac:dyDescent="0.25">
      <c r="D9" t="s">
        <v>6</v>
      </c>
    </row>
    <row r="10" spans="1:4" x14ac:dyDescent="0.25">
      <c r="D10" t="s">
        <v>7</v>
      </c>
    </row>
    <row r="12" spans="1:4" x14ac:dyDescent="0.25">
      <c r="B12">
        <v>2</v>
      </c>
    </row>
    <row r="13" spans="1:4" x14ac:dyDescent="0.25">
      <c r="C13" t="s">
        <v>8</v>
      </c>
    </row>
    <row r="14" spans="1:4" x14ac:dyDescent="0.25">
      <c r="D14" t="s">
        <v>9</v>
      </c>
    </row>
    <row r="15" spans="1:4" x14ac:dyDescent="0.25">
      <c r="D15" t="s">
        <v>10</v>
      </c>
    </row>
    <row r="16" spans="1:4" x14ac:dyDescent="0.25">
      <c r="D16" t="s">
        <v>11</v>
      </c>
    </row>
    <row r="17" spans="1:9" x14ac:dyDescent="0.25">
      <c r="D17" t="s">
        <v>7</v>
      </c>
    </row>
    <row r="19" spans="1:9" x14ac:dyDescent="0.25">
      <c r="C19" t="s">
        <v>12</v>
      </c>
    </row>
    <row r="20" spans="1:9" x14ac:dyDescent="0.25">
      <c r="D20" t="s">
        <v>13</v>
      </c>
    </row>
    <row r="21" spans="1:9" x14ac:dyDescent="0.25">
      <c r="D21" t="s">
        <v>14</v>
      </c>
    </row>
    <row r="22" spans="1:9" x14ac:dyDescent="0.25">
      <c r="D22" t="s">
        <v>15</v>
      </c>
    </row>
    <row r="24" spans="1:9" x14ac:dyDescent="0.25">
      <c r="A24" t="s">
        <v>16</v>
      </c>
      <c r="B24" t="s">
        <v>17</v>
      </c>
    </row>
    <row r="26" spans="1:9" x14ac:dyDescent="0.25">
      <c r="E26" t="s">
        <v>20</v>
      </c>
      <c r="F26" t="s">
        <v>21</v>
      </c>
      <c r="G26" t="s">
        <v>22</v>
      </c>
      <c r="H26" t="s">
        <v>23</v>
      </c>
      <c r="I26" t="s">
        <v>24</v>
      </c>
    </row>
    <row r="27" spans="1:9" x14ac:dyDescent="0.25">
      <c r="B27" t="s">
        <v>26</v>
      </c>
      <c r="D27">
        <v>45000</v>
      </c>
      <c r="E27">
        <v>42350</v>
      </c>
      <c r="F27">
        <v>46585</v>
      </c>
      <c r="G27">
        <v>50312</v>
      </c>
      <c r="H27">
        <v>53331</v>
      </c>
      <c r="I27">
        <v>55997</v>
      </c>
    </row>
    <row r="28" spans="1:9" x14ac:dyDescent="0.25">
      <c r="B28" t="s">
        <v>30</v>
      </c>
      <c r="E28">
        <v>38500</v>
      </c>
      <c r="F28">
        <v>42350</v>
      </c>
      <c r="G28">
        <v>45738</v>
      </c>
      <c r="H28">
        <v>48482</v>
      </c>
      <c r="I28">
        <v>50908</v>
      </c>
    </row>
    <row r="29" spans="1:9" x14ac:dyDescent="0.25">
      <c r="E29">
        <f>D28-E28</f>
        <v>-38500</v>
      </c>
      <c r="F29">
        <f>E28-F28</f>
        <v>-3850</v>
      </c>
      <c r="G29">
        <f t="shared" ref="G29:I29" si="0">F28-G28</f>
        <v>-3388</v>
      </c>
      <c r="H29">
        <f t="shared" si="0"/>
        <v>-2744</v>
      </c>
      <c r="I29">
        <f t="shared" si="0"/>
        <v>-2426</v>
      </c>
    </row>
    <row r="30" spans="1:9" x14ac:dyDescent="0.25">
      <c r="B30" t="s">
        <v>36</v>
      </c>
      <c r="E30">
        <v>100000</v>
      </c>
      <c r="F30">
        <v>80000</v>
      </c>
      <c r="G30">
        <v>60000</v>
      </c>
      <c r="H30">
        <v>40000</v>
      </c>
      <c r="I30">
        <v>20000</v>
      </c>
    </row>
    <row r="31" spans="1:9" x14ac:dyDescent="0.25">
      <c r="B31" t="s">
        <v>38</v>
      </c>
      <c r="E31">
        <v>29533</v>
      </c>
      <c r="F31">
        <v>54653</v>
      </c>
      <c r="G31">
        <v>81329</v>
      </c>
      <c r="H31">
        <v>109815</v>
      </c>
      <c r="I31">
        <v>142841</v>
      </c>
    </row>
    <row r="32" spans="1:9" x14ac:dyDescent="0.25">
      <c r="B32" t="s">
        <v>39</v>
      </c>
    </row>
    <row r="35" spans="2:9" x14ac:dyDescent="0.25">
      <c r="B35" t="s">
        <v>18</v>
      </c>
    </row>
    <row r="36" spans="2:9" x14ac:dyDescent="0.25">
      <c r="C36" t="s">
        <v>19</v>
      </c>
      <c r="E36">
        <v>9533</v>
      </c>
      <c r="F36">
        <v>25120</v>
      </c>
      <c r="G36">
        <v>38108</v>
      </c>
      <c r="H36">
        <v>47476</v>
      </c>
      <c r="I36">
        <v>55043</v>
      </c>
    </row>
    <row r="37" spans="2:9" x14ac:dyDescent="0.25">
      <c r="C37" t="s">
        <v>25</v>
      </c>
      <c r="E37">
        <v>7700</v>
      </c>
      <c r="F37">
        <v>8470</v>
      </c>
      <c r="G37">
        <v>9148</v>
      </c>
      <c r="H37">
        <v>9696</v>
      </c>
      <c r="I37">
        <v>10181</v>
      </c>
    </row>
    <row r="38" spans="2:9" x14ac:dyDescent="0.25">
      <c r="C38" t="s">
        <v>27</v>
      </c>
      <c r="E38">
        <f>(E27-D27)*-1</f>
        <v>2650</v>
      </c>
      <c r="F38">
        <f t="shared" ref="F38:I38" si="1">(F27-E27)*-1</f>
        <v>-4235</v>
      </c>
      <c r="G38">
        <f t="shared" si="1"/>
        <v>-3727</v>
      </c>
      <c r="H38">
        <f t="shared" si="1"/>
        <v>-3019</v>
      </c>
      <c r="I38">
        <f t="shared" si="1"/>
        <v>-2666</v>
      </c>
    </row>
    <row r="39" spans="2:9" x14ac:dyDescent="0.25">
      <c r="B39" s="1"/>
      <c r="C39" s="1"/>
      <c r="D39" s="1"/>
      <c r="E39" s="1">
        <f>SUM(E36:E38)</f>
        <v>19883</v>
      </c>
      <c r="F39" s="1">
        <f>SUM(F36:F38)</f>
        <v>29355</v>
      </c>
      <c r="G39" s="1">
        <f t="shared" ref="G39:I39" si="2">SUM(G36:G38)</f>
        <v>43529</v>
      </c>
      <c r="H39" s="1">
        <f t="shared" si="2"/>
        <v>54153</v>
      </c>
      <c r="I39" s="1">
        <f t="shared" si="2"/>
        <v>62558</v>
      </c>
    </row>
    <row r="41" spans="2:9" x14ac:dyDescent="0.25">
      <c r="B41" t="s">
        <v>29</v>
      </c>
    </row>
    <row r="42" spans="2:9" x14ac:dyDescent="0.25">
      <c r="C42" t="s">
        <v>34</v>
      </c>
      <c r="E42">
        <v>-10000</v>
      </c>
      <c r="F42">
        <f t="shared" ref="F42:I42" si="3">F29</f>
        <v>-3850</v>
      </c>
      <c r="G42">
        <f t="shared" si="3"/>
        <v>-3388</v>
      </c>
      <c r="H42">
        <f t="shared" si="3"/>
        <v>-2744</v>
      </c>
      <c r="I42">
        <f t="shared" si="3"/>
        <v>-2426</v>
      </c>
    </row>
    <row r="43" spans="2:9" x14ac:dyDescent="0.25">
      <c r="C43" t="s">
        <v>35</v>
      </c>
    </row>
    <row r="44" spans="2:9" x14ac:dyDescent="0.25">
      <c r="B44" s="1"/>
      <c r="C44" s="1"/>
      <c r="D44" s="1"/>
      <c r="E44" s="1">
        <f>SUM(E42:E43)</f>
        <v>-10000</v>
      </c>
      <c r="F44" s="1">
        <f t="shared" ref="F44:I44" si="4">SUM(F42:F43)</f>
        <v>-3850</v>
      </c>
      <c r="G44" s="1">
        <f t="shared" si="4"/>
        <v>-3388</v>
      </c>
      <c r="H44" s="1">
        <f t="shared" si="4"/>
        <v>-2744</v>
      </c>
      <c r="I44" s="1">
        <f t="shared" si="4"/>
        <v>-2426</v>
      </c>
    </row>
    <row r="45" spans="2:9" x14ac:dyDescent="0.25">
      <c r="B45" t="s">
        <v>28</v>
      </c>
    </row>
    <row r="46" spans="2:9" x14ac:dyDescent="0.25">
      <c r="B46" t="s">
        <v>31</v>
      </c>
    </row>
    <row r="48" spans="2:9" x14ac:dyDescent="0.25">
      <c r="B48" t="s">
        <v>32</v>
      </c>
    </row>
    <row r="49" spans="2:9" x14ac:dyDescent="0.25">
      <c r="B49" t="s">
        <v>33</v>
      </c>
      <c r="F49">
        <f>F30-E30</f>
        <v>-20000</v>
      </c>
      <c r="G49">
        <f t="shared" ref="G49:I49" si="5">G30-F30</f>
        <v>-20000</v>
      </c>
      <c r="H49">
        <f t="shared" si="5"/>
        <v>-20000</v>
      </c>
      <c r="I49">
        <f t="shared" si="5"/>
        <v>-20000</v>
      </c>
    </row>
    <row r="50" spans="2:9" x14ac:dyDescent="0.25">
      <c r="B50" t="s">
        <v>37</v>
      </c>
      <c r="E50">
        <v>0</v>
      </c>
      <c r="F50">
        <v>0</v>
      </c>
      <c r="G50">
        <v>11432</v>
      </c>
      <c r="H50">
        <v>18991</v>
      </c>
      <c r="I50">
        <v>22017</v>
      </c>
    </row>
    <row r="51" spans="2:9" x14ac:dyDescent="0.25">
      <c r="B51" s="1"/>
      <c r="C51" s="1"/>
      <c r="D51" s="1"/>
      <c r="E51" s="1">
        <f>SUM(E48:E50)</f>
        <v>0</v>
      </c>
      <c r="F51" s="1">
        <f t="shared" ref="F51:I51" si="6">SUM(F48:F50)</f>
        <v>-20000</v>
      </c>
      <c r="G51" s="1">
        <f t="shared" si="6"/>
        <v>-8568</v>
      </c>
      <c r="H51" s="1">
        <f t="shared" si="6"/>
        <v>-1009</v>
      </c>
      <c r="I51" s="1">
        <f t="shared" si="6"/>
        <v>2017</v>
      </c>
    </row>
    <row r="53" spans="2:9" x14ac:dyDescent="0.25">
      <c r="E53">
        <f>E51+E44+E39</f>
        <v>9883</v>
      </c>
      <c r="F53">
        <f t="shared" ref="F53:I53" si="7">F51+F44+F39</f>
        <v>5505</v>
      </c>
      <c r="G53">
        <f t="shared" si="7"/>
        <v>31573</v>
      </c>
      <c r="H53">
        <f t="shared" si="7"/>
        <v>50400</v>
      </c>
      <c r="I53">
        <f t="shared" si="7"/>
        <v>62149</v>
      </c>
    </row>
    <row r="54" spans="2:9" x14ac:dyDescent="0.25">
      <c r="E54">
        <v>-1317</v>
      </c>
    </row>
    <row r="55" spans="2:9" x14ac:dyDescent="0.25">
      <c r="E55">
        <f>E53-E54</f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 3</vt:lpstr>
      <vt:lpstr>Cas 2</vt:lpstr>
      <vt:lpstr>Cas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Rasolofoson Aina Andrianina</dc:creator>
  <cp:lastModifiedBy>Rasolofoson Aina Andrianina</cp:lastModifiedBy>
  <dcterms:created xsi:type="dcterms:W3CDTF">2025-09-16T11:35:18Z</dcterms:created>
  <dcterms:modified xsi:type="dcterms:W3CDTF">2025-09-16T12:59:39Z</dcterms:modified>
</cp:coreProperties>
</file>