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fa8a82411b28ea5/Fantasy in a Surrealist Reality/"/>
    </mc:Choice>
  </mc:AlternateContent>
  <xr:revisionPtr revIDLastSave="2" documentId="11_BF9D54E5CAE89D004EF15B2424C026A47F2BDFBF" xr6:coauthVersionLast="47" xr6:coauthVersionMax="47" xr10:uidLastSave="{B0D80916-8F27-4DFF-B7F1-574E58BFE589}"/>
  <bookViews>
    <workbookView xWindow="10140" yWindow="0" windowWidth="10455" windowHeight="10905" xr2:uid="{00000000-000D-0000-FFFF-FFFF00000000}"/>
  </bookViews>
  <sheets>
    <sheet name="Cas SA X" sheetId="1" r:id="rId1"/>
    <sheet name="Cas SA GM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E7" i="2"/>
  <c r="C22" i="1"/>
  <c r="C56" i="1"/>
  <c r="C42" i="2" l="1"/>
  <c r="C41" i="2"/>
  <c r="C44" i="2" s="1"/>
  <c r="C47" i="2" s="1"/>
  <c r="C35" i="2"/>
  <c r="C38" i="2" s="1"/>
  <c r="D33" i="2"/>
  <c r="E33" i="2"/>
  <c r="F33" i="2"/>
  <c r="G33" i="2"/>
  <c r="C61" i="1"/>
  <c r="C51" i="1"/>
  <c r="C23" i="1"/>
  <c r="C25" i="1" l="1"/>
  <c r="C27" i="1"/>
  <c r="C10" i="2"/>
  <c r="C17" i="2"/>
  <c r="C15" i="2"/>
  <c r="C12" i="2"/>
  <c r="C21" i="2" s="1"/>
  <c r="C42" i="1"/>
  <c r="C14" i="1"/>
  <c r="C33" i="1" s="1"/>
  <c r="C36" i="1" s="1"/>
  <c r="C6" i="1"/>
  <c r="E23" i="1" s="1"/>
  <c r="C13" i="2" l="1"/>
  <c r="C19" i="2"/>
  <c r="C22" i="2" s="1"/>
</calcChain>
</file>

<file path=xl/sharedStrings.xml><?xml version="1.0" encoding="utf-8"?>
<sst xmlns="http://schemas.openxmlformats.org/spreadsheetml/2006/main" count="71" uniqueCount="56">
  <si>
    <t>Capital appelé</t>
  </si>
  <si>
    <t>Capital non appelé</t>
  </si>
  <si>
    <t>Réserve légale</t>
  </si>
  <si>
    <t>Réserve facultative</t>
  </si>
  <si>
    <t>Résultat net (créditeur)</t>
  </si>
  <si>
    <t>Valeur Nominale</t>
  </si>
  <si>
    <t>Capital</t>
  </si>
  <si>
    <t>Nombre d'actions</t>
  </si>
  <si>
    <t>1. Répartition du bénéfice</t>
  </si>
  <si>
    <t>2. Valeurs mathématiques</t>
  </si>
  <si>
    <t>Fictif</t>
  </si>
  <si>
    <t>Valeur Nette comptable / Nombre d'actions</t>
  </si>
  <si>
    <t>Valeur Nette Comptable</t>
  </si>
  <si>
    <t>Nombre d'acdions</t>
  </si>
  <si>
    <t>Valeur mathématique coupon attaché</t>
  </si>
  <si>
    <t>Valeur mathématique ex coupon</t>
  </si>
  <si>
    <t>Dividende</t>
  </si>
  <si>
    <t>Capitaux propres</t>
  </si>
  <si>
    <t>Actif fictif</t>
  </si>
  <si>
    <t>Actif Net Comptable</t>
  </si>
  <si>
    <t>Valeur mathématique</t>
  </si>
  <si>
    <t>Plus-values sur titres de participations</t>
  </si>
  <si>
    <t>Moins-values sur stocks</t>
  </si>
  <si>
    <t>Plus-values sur créances</t>
  </si>
  <si>
    <t>Actif Net Comptable Corrigé</t>
  </si>
  <si>
    <t>Valeur mathématique intrinsèque</t>
  </si>
  <si>
    <t>Bénéfice net d'impot</t>
  </si>
  <si>
    <t>Résultat net * 5%</t>
  </si>
  <si>
    <t>Interet statutaire</t>
  </si>
  <si>
    <t>Capital appelé * 4%</t>
  </si>
  <si>
    <t>Superdividendes</t>
  </si>
  <si>
    <t>Dividendes - Interet statutaire</t>
  </si>
  <si>
    <t>Report à nouveau</t>
  </si>
  <si>
    <t>Cas SA X</t>
  </si>
  <si>
    <t>3. Valeurs financière et de rendement</t>
  </si>
  <si>
    <t>Dividende par action</t>
  </si>
  <si>
    <t>Taux</t>
  </si>
  <si>
    <t>Valeur financière</t>
  </si>
  <si>
    <t>Dividende par action / Taux</t>
  </si>
  <si>
    <t>Bénéfice</t>
  </si>
  <si>
    <t>Nombred'actions</t>
  </si>
  <si>
    <t>Bénéfice par action</t>
  </si>
  <si>
    <t>Valeur de rendement</t>
  </si>
  <si>
    <t>Cas SA GMC</t>
  </si>
  <si>
    <t>1. Valeurs mathématiques</t>
  </si>
  <si>
    <t>2. Valeurs financières</t>
  </si>
  <si>
    <t>Année</t>
  </si>
  <si>
    <t>X1</t>
  </si>
  <si>
    <t>X2</t>
  </si>
  <si>
    <t>X3</t>
  </si>
  <si>
    <t>X4</t>
  </si>
  <si>
    <t>X5</t>
  </si>
  <si>
    <t>Dividendes par action</t>
  </si>
  <si>
    <t>Dividende moyen par action</t>
  </si>
  <si>
    <t>Résultat moyen par action</t>
  </si>
  <si>
    <t>Résultat non distribué moyen (diidende) par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</si>
</sst>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2" fillId="0" borderId="0" xfId="0" applyFont="1"/>
    <xf numFmtId="164" fontId="0" fillId="0" borderId="0" xfId="1" applyFont="1" applyAlignment="1">
      <alignment horizontal="right"/>
    </xf>
    <xf numFmtId="164" fontId="2" fillId="0" borderId="0" xfId="1" applyFont="1"/>
    <xf numFmtId="0" fontId="3" fillId="0" borderId="0" xfId="0" applyFont="1"/>
    <xf numFmtId="0" fontId="4" fillId="0" borderId="0" xfId="0" applyFont="1"/>
    <xf numFmtId="9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zoomScale="92" zoomScaleNormal="92" workbookViewId="0">
      <selection activeCell="C9" sqref="C9:D9"/>
    </sheetView>
  </sheetViews>
  <sheetFormatPr defaultColWidth="10.85546875" defaultRowHeight="15" x14ac:dyDescent="0.25"/>
  <cols>
    <col min="1" max="1" width="25.140625" customWidth="1"/>
    <col min="2" max="2" width="40.28515625" customWidth="1"/>
    <col min="3" max="3" width="17.42578125" style="1" bestFit="1" customWidth="1"/>
    <col min="5" max="5" width="16" bestFit="1" customWidth="1"/>
  </cols>
  <sheetData>
    <row r="1" spans="1:5" ht="26.25" x14ac:dyDescent="0.4">
      <c r="A1" s="5" t="s">
        <v>33</v>
      </c>
    </row>
    <row r="3" spans="1:5" x14ac:dyDescent="0.25">
      <c r="A3" t="s">
        <v>6</v>
      </c>
      <c r="C3" s="1">
        <v>500000000</v>
      </c>
    </row>
    <row r="4" spans="1:5" x14ac:dyDescent="0.25">
      <c r="A4" t="s">
        <v>5</v>
      </c>
      <c r="C4" s="1">
        <v>20000</v>
      </c>
    </row>
    <row r="6" spans="1:5" x14ac:dyDescent="0.25">
      <c r="A6" s="2" t="s">
        <v>7</v>
      </c>
      <c r="C6" s="4">
        <f>C3/C4</f>
        <v>25000</v>
      </c>
    </row>
    <row r="8" spans="1:5" x14ac:dyDescent="0.25">
      <c r="A8" t="s">
        <v>0</v>
      </c>
      <c r="C8" s="3">
        <v>375000000</v>
      </c>
    </row>
    <row r="9" spans="1:5" x14ac:dyDescent="0.25">
      <c r="A9" t="s">
        <v>1</v>
      </c>
      <c r="C9" s="3">
        <v>125000000</v>
      </c>
      <c r="D9" t="s">
        <v>10</v>
      </c>
    </row>
    <row r="10" spans="1:5" x14ac:dyDescent="0.25">
      <c r="A10" t="s">
        <v>2</v>
      </c>
      <c r="C10" s="3">
        <v>5000000</v>
      </c>
    </row>
    <row r="11" spans="1:5" x14ac:dyDescent="0.25">
      <c r="A11" t="s">
        <v>3</v>
      </c>
      <c r="C11" s="3">
        <v>18000000</v>
      </c>
    </row>
    <row r="12" spans="1:5" x14ac:dyDescent="0.25">
      <c r="A12" t="s">
        <v>4</v>
      </c>
      <c r="C12" s="3">
        <v>64000000</v>
      </c>
    </row>
    <row r="13" spans="1:5" x14ac:dyDescent="0.25">
      <c r="C13" s="3"/>
    </row>
    <row r="14" spans="1:5" x14ac:dyDescent="0.25">
      <c r="A14" s="2" t="s">
        <v>17</v>
      </c>
      <c r="B14" s="2"/>
      <c r="C14" s="4">
        <f>C12+C11+C10+C9+C8</f>
        <v>587000000</v>
      </c>
      <c r="E14" s="8"/>
    </row>
    <row r="17" spans="1:5" ht="21" x14ac:dyDescent="0.35">
      <c r="A17" s="6" t="s">
        <v>8</v>
      </c>
      <c r="B17" s="2"/>
    </row>
    <row r="20" spans="1:5" x14ac:dyDescent="0.25">
      <c r="A20" t="s">
        <v>26</v>
      </c>
      <c r="C20" s="1">
        <v>64000000</v>
      </c>
    </row>
    <row r="22" spans="1:5" x14ac:dyDescent="0.25">
      <c r="A22" t="s">
        <v>2</v>
      </c>
      <c r="B22" t="s">
        <v>27</v>
      </c>
      <c r="C22" s="1">
        <f>C20*5%</f>
        <v>3200000</v>
      </c>
    </row>
    <row r="23" spans="1:5" x14ac:dyDescent="0.25">
      <c r="A23" t="s">
        <v>28</v>
      </c>
      <c r="B23" t="s">
        <v>29</v>
      </c>
      <c r="C23" s="1">
        <f>375000000*4%</f>
        <v>15000000</v>
      </c>
      <c r="E23">
        <f>C23/C6</f>
        <v>600</v>
      </c>
    </row>
    <row r="24" spans="1:5" x14ac:dyDescent="0.25">
      <c r="A24" t="s">
        <v>3</v>
      </c>
      <c r="C24" s="1">
        <v>9000000</v>
      </c>
    </row>
    <row r="25" spans="1:5" x14ac:dyDescent="0.25">
      <c r="A25" t="s">
        <v>30</v>
      </c>
      <c r="B25" t="s">
        <v>31</v>
      </c>
      <c r="C25" s="1">
        <f>750*25000-C23</f>
        <v>3750000</v>
      </c>
    </row>
    <row r="27" spans="1:5" x14ac:dyDescent="0.25">
      <c r="A27" t="s">
        <v>32</v>
      </c>
      <c r="C27" s="4">
        <f>C20-C22-C23-C24-C25</f>
        <v>33050000</v>
      </c>
    </row>
    <row r="30" spans="1:5" ht="21" x14ac:dyDescent="0.35">
      <c r="A30" s="6" t="s">
        <v>9</v>
      </c>
      <c r="B30" s="2"/>
    </row>
    <row r="33" spans="1:3" x14ac:dyDescent="0.25">
      <c r="A33" t="s">
        <v>12</v>
      </c>
      <c r="C33" s="1">
        <f>C14-C9</f>
        <v>462000000</v>
      </c>
    </row>
    <row r="34" spans="1:3" x14ac:dyDescent="0.25">
      <c r="A34" t="s">
        <v>13</v>
      </c>
      <c r="C34" s="1">
        <v>25000</v>
      </c>
    </row>
    <row r="36" spans="1:3" x14ac:dyDescent="0.25">
      <c r="A36" s="2" t="s">
        <v>14</v>
      </c>
      <c r="B36" t="s">
        <v>11</v>
      </c>
      <c r="C36" s="4">
        <f>C33/C34</f>
        <v>18480</v>
      </c>
    </row>
    <row r="39" spans="1:3" x14ac:dyDescent="0.25">
      <c r="A39" t="s">
        <v>14</v>
      </c>
      <c r="C39" s="1">
        <v>18480</v>
      </c>
    </row>
    <row r="40" spans="1:3" x14ac:dyDescent="0.25">
      <c r="A40" t="s">
        <v>16</v>
      </c>
      <c r="C40" s="1">
        <v>750</v>
      </c>
    </row>
    <row r="42" spans="1:3" x14ac:dyDescent="0.25">
      <c r="A42" s="2" t="s">
        <v>15</v>
      </c>
      <c r="C42" s="4">
        <f>C39-C40</f>
        <v>17730</v>
      </c>
    </row>
    <row r="45" spans="1:3" ht="21" x14ac:dyDescent="0.35">
      <c r="A45" s="6" t="s">
        <v>34</v>
      </c>
    </row>
    <row r="48" spans="1:3" x14ac:dyDescent="0.25">
      <c r="A48" t="s">
        <v>35</v>
      </c>
      <c r="C48" s="1">
        <v>750</v>
      </c>
    </row>
    <row r="49" spans="1:3" x14ac:dyDescent="0.25">
      <c r="A49" t="s">
        <v>36</v>
      </c>
      <c r="C49" s="7">
        <v>0.1</v>
      </c>
    </row>
    <row r="51" spans="1:3" x14ac:dyDescent="0.25">
      <c r="A51" s="2" t="s">
        <v>37</v>
      </c>
      <c r="B51" t="s">
        <v>38</v>
      </c>
      <c r="C51" s="4">
        <f>C48/C49</f>
        <v>7500</v>
      </c>
    </row>
    <row r="53" spans="1:3" x14ac:dyDescent="0.25">
      <c r="A53" t="s">
        <v>39</v>
      </c>
      <c r="C53" s="1">
        <v>64000000</v>
      </c>
    </row>
    <row r="54" spans="1:3" x14ac:dyDescent="0.25">
      <c r="A54" t="s">
        <v>40</v>
      </c>
      <c r="C54" s="1">
        <v>25000</v>
      </c>
    </row>
    <row r="56" spans="1:3" x14ac:dyDescent="0.25">
      <c r="A56" s="2" t="s">
        <v>41</v>
      </c>
      <c r="C56" s="4">
        <f>C53/C54</f>
        <v>2560</v>
      </c>
    </row>
    <row r="58" spans="1:3" x14ac:dyDescent="0.25">
      <c r="A58" t="s">
        <v>41</v>
      </c>
      <c r="C58" s="1">
        <v>2560</v>
      </c>
    </row>
    <row r="59" spans="1:3" x14ac:dyDescent="0.25">
      <c r="A59" t="s">
        <v>36</v>
      </c>
      <c r="C59" s="7">
        <v>0.1</v>
      </c>
    </row>
    <row r="61" spans="1:3" x14ac:dyDescent="0.25">
      <c r="A61" s="2" t="s">
        <v>42</v>
      </c>
      <c r="C61" s="4">
        <f>C58/C59</f>
        <v>25600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zoomScale="75" zoomScaleNormal="75" workbookViewId="0">
      <selection activeCell="A8" sqref="A8"/>
    </sheetView>
  </sheetViews>
  <sheetFormatPr defaultColWidth="10.85546875" defaultRowHeight="15" x14ac:dyDescent="0.25"/>
  <cols>
    <col min="1" max="1" width="47.140625" bestFit="1" customWidth="1"/>
    <col min="2" max="2" width="35.28515625" customWidth="1"/>
    <col min="3" max="3" width="18" style="1" bestFit="1" customWidth="1"/>
    <col min="4" max="4" width="11.7109375" bestFit="1" customWidth="1"/>
    <col min="5" max="5" width="12.85546875" style="1" bestFit="1" customWidth="1"/>
    <col min="6" max="7" width="11.7109375" bestFit="1" customWidth="1"/>
  </cols>
  <sheetData>
    <row r="1" spans="1:5" ht="26.25" x14ac:dyDescent="0.4">
      <c r="A1" s="5" t="s">
        <v>43</v>
      </c>
      <c r="B1" s="5"/>
    </row>
    <row r="4" spans="1:5" ht="21" x14ac:dyDescent="0.35">
      <c r="A4" s="6" t="s">
        <v>44</v>
      </c>
      <c r="B4" s="6"/>
    </row>
    <row r="7" spans="1:5" x14ac:dyDescent="0.25">
      <c r="A7" t="s">
        <v>17</v>
      </c>
      <c r="C7" s="1">
        <v>442250</v>
      </c>
      <c r="E7" s="1">
        <f>50000000/5000</f>
        <v>10000</v>
      </c>
    </row>
    <row r="8" spans="1:5" x14ac:dyDescent="0.25">
      <c r="A8" t="s">
        <v>18</v>
      </c>
      <c r="C8" s="1">
        <v>-10000</v>
      </c>
    </row>
    <row r="10" spans="1:5" x14ac:dyDescent="0.25">
      <c r="A10" t="s">
        <v>19</v>
      </c>
      <c r="C10" s="1">
        <f>SUM(C7:C9)*1000</f>
        <v>432250000</v>
      </c>
    </row>
    <row r="12" spans="1:5" x14ac:dyDescent="0.25">
      <c r="A12" t="s">
        <v>7</v>
      </c>
      <c r="C12" s="1">
        <f>400000000/20000</f>
        <v>20000</v>
      </c>
    </row>
    <row r="13" spans="1:5" x14ac:dyDescent="0.25">
      <c r="A13" t="s">
        <v>20</v>
      </c>
      <c r="C13" s="1">
        <f>C10/C12</f>
        <v>21612.5</v>
      </c>
    </row>
    <row r="15" spans="1:5" x14ac:dyDescent="0.25">
      <c r="A15" t="s">
        <v>21</v>
      </c>
      <c r="C15" s="1">
        <f>(18000-10000)*5000</f>
        <v>40000000</v>
      </c>
    </row>
    <row r="16" spans="1:5" x14ac:dyDescent="0.25">
      <c r="A16" t="s">
        <v>22</v>
      </c>
      <c r="C16" s="1">
        <v>-5000000</v>
      </c>
    </row>
    <row r="17" spans="1:7" x14ac:dyDescent="0.25">
      <c r="A17" t="s">
        <v>23</v>
      </c>
      <c r="C17" s="1">
        <f>(4730-(6230/2))*1000</f>
        <v>1615000</v>
      </c>
    </row>
    <row r="19" spans="1:7" x14ac:dyDescent="0.25">
      <c r="A19" t="s">
        <v>24</v>
      </c>
      <c r="C19" s="1">
        <f>C10+C15+C16+C17</f>
        <v>468865000</v>
      </c>
    </row>
    <row r="21" spans="1:7" x14ac:dyDescent="0.25">
      <c r="A21" t="s">
        <v>7</v>
      </c>
      <c r="C21" s="1">
        <f>C12</f>
        <v>20000</v>
      </c>
    </row>
    <row r="22" spans="1:7" x14ac:dyDescent="0.25">
      <c r="A22" t="s">
        <v>25</v>
      </c>
      <c r="C22" s="1">
        <f>C19/C21</f>
        <v>23443.25</v>
      </c>
    </row>
    <row r="25" spans="1:7" ht="21" x14ac:dyDescent="0.35">
      <c r="A25" s="6" t="s">
        <v>45</v>
      </c>
    </row>
    <row r="28" spans="1:7" s="9" customFormat="1" x14ac:dyDescent="0.25">
      <c r="A28" s="11" t="s">
        <v>46</v>
      </c>
      <c r="C28" s="10" t="s">
        <v>47</v>
      </c>
      <c r="D28" s="9" t="s">
        <v>48</v>
      </c>
      <c r="E28" s="10" t="s">
        <v>49</v>
      </c>
      <c r="F28" s="9" t="s">
        <v>50</v>
      </c>
      <c r="G28" s="9" t="s">
        <v>51</v>
      </c>
    </row>
    <row r="30" spans="1:7" x14ac:dyDescent="0.25">
      <c r="A30" t="s">
        <v>52</v>
      </c>
      <c r="C30" s="1">
        <v>800</v>
      </c>
      <c r="D30" s="1">
        <v>800</v>
      </c>
      <c r="E30" s="1">
        <v>800</v>
      </c>
      <c r="F30" s="1">
        <v>1050</v>
      </c>
      <c r="G30" s="1">
        <v>960</v>
      </c>
    </row>
    <row r="31" spans="1:7" x14ac:dyDescent="0.25">
      <c r="A31" t="s">
        <v>36</v>
      </c>
      <c r="C31" s="12">
        <v>0.12</v>
      </c>
      <c r="D31" s="12">
        <v>0.12</v>
      </c>
      <c r="E31" s="12">
        <v>0.12</v>
      </c>
      <c r="F31" s="12">
        <v>0.12</v>
      </c>
      <c r="G31" s="12">
        <v>0.12</v>
      </c>
    </row>
    <row r="33" spans="1:7" x14ac:dyDescent="0.25">
      <c r="A33" s="2" t="s">
        <v>37</v>
      </c>
      <c r="C33" s="4">
        <f>C30/C31</f>
        <v>6666.666666666667</v>
      </c>
      <c r="D33" s="4">
        <f t="shared" ref="D33:G33" si="0">D30/D31</f>
        <v>6666.666666666667</v>
      </c>
      <c r="E33" s="4">
        <f t="shared" si="0"/>
        <v>6666.666666666667</v>
      </c>
      <c r="F33" s="4">
        <f t="shared" si="0"/>
        <v>8750</v>
      </c>
      <c r="G33" s="4">
        <f t="shared" si="0"/>
        <v>8000</v>
      </c>
    </row>
    <row r="35" spans="1:7" x14ac:dyDescent="0.25">
      <c r="A35" t="s">
        <v>53</v>
      </c>
      <c r="C35" s="1">
        <f>(800+800+800+1050+960)/5</f>
        <v>882</v>
      </c>
    </row>
    <row r="36" spans="1:7" x14ac:dyDescent="0.25">
      <c r="A36" t="s">
        <v>36</v>
      </c>
      <c r="C36" s="12">
        <v>0.12</v>
      </c>
    </row>
    <row r="38" spans="1:7" x14ac:dyDescent="0.25">
      <c r="A38" s="2" t="s">
        <v>37</v>
      </c>
      <c r="B38" s="2"/>
      <c r="C38" s="4">
        <f>C35/C36</f>
        <v>7350</v>
      </c>
    </row>
    <row r="41" spans="1:7" x14ac:dyDescent="0.25">
      <c r="A41" t="s">
        <v>53</v>
      </c>
      <c r="C41" s="1">
        <f>(800+800+800+1050+960)/5</f>
        <v>882</v>
      </c>
    </row>
    <row r="42" spans="1:7" x14ac:dyDescent="0.25">
      <c r="A42" t="s">
        <v>55</v>
      </c>
      <c r="C42" s="1">
        <f>(10000000+32250000)/5/20000</f>
        <v>422.5</v>
      </c>
    </row>
    <row r="44" spans="1:7" x14ac:dyDescent="0.25">
      <c r="A44" t="s">
        <v>54</v>
      </c>
      <c r="C44" s="1">
        <f>C41+C42</f>
        <v>1304.5</v>
      </c>
    </row>
    <row r="45" spans="1:7" x14ac:dyDescent="0.25">
      <c r="A45" t="s">
        <v>36</v>
      </c>
      <c r="C45" s="1">
        <v>0.12</v>
      </c>
    </row>
    <row r="47" spans="1:7" x14ac:dyDescent="0.25">
      <c r="A47" s="2" t="s">
        <v>42</v>
      </c>
      <c r="C47" s="4">
        <f>C44/C45</f>
        <v>10870.833333333334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 SA X</vt:lpstr>
      <vt:lpstr>Cas SA GMC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Andrianina Eric</dc:creator>
  <cp:lastModifiedBy>Rasolofoson Aina Andrianina</cp:lastModifiedBy>
  <dcterms:created xsi:type="dcterms:W3CDTF">2016-08-18T12:56:04Z</dcterms:created>
  <dcterms:modified xsi:type="dcterms:W3CDTF">2025-09-20T18:19:47Z</dcterms:modified>
</cp:coreProperties>
</file>