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a8a82411b28ea5/Fantasy in a Surrealist Reality/"/>
    </mc:Choice>
  </mc:AlternateContent>
  <xr:revisionPtr revIDLastSave="149" documentId="8_{2C92ECC2-4968-4F7E-A4E1-7A3124CD491F}" xr6:coauthVersionLast="47" xr6:coauthVersionMax="47" xr10:uidLastSave="{8A644647-F92A-4C07-AA36-B33B737DE225}"/>
  <bookViews>
    <workbookView xWindow="-105" yWindow="0" windowWidth="10455" windowHeight="10905" xr2:uid="{4B524424-9C4E-4514-95A6-0582E49CED44}"/>
  </bookViews>
  <sheets>
    <sheet name="Correction New Viewpoint" sheetId="3" r:id="rId1"/>
    <sheet name="Bi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3" l="1"/>
  <c r="E42" i="3"/>
  <c r="C31" i="3"/>
  <c r="C23" i="3"/>
  <c r="C32" i="3" s="1"/>
  <c r="C35" i="3" s="1"/>
  <c r="C39" i="3" s="1"/>
  <c r="B53" i="3" s="1"/>
  <c r="E44" i="3" l="1"/>
  <c r="C110" i="2" l="1"/>
  <c r="B106" i="2"/>
  <c r="C106" i="2"/>
  <c r="B107" i="2"/>
  <c r="C107" i="2"/>
  <c r="B108" i="2"/>
  <c r="C108" i="2"/>
  <c r="B109" i="2"/>
  <c r="C109" i="2"/>
  <c r="E74" i="2" l="1"/>
  <c r="F74" i="2" s="1"/>
  <c r="E73" i="2"/>
  <c r="F73" i="2" s="1"/>
  <c r="E72" i="2"/>
  <c r="F72" i="2" s="1"/>
  <c r="C80" i="2"/>
  <c r="C78" i="2"/>
  <c r="C79" i="2" s="1"/>
  <c r="C64" i="2"/>
  <c r="B92" i="2"/>
  <c r="C92" i="2"/>
  <c r="B93" i="2"/>
  <c r="C93" i="2"/>
  <c r="B91" i="2"/>
  <c r="C91" i="2"/>
  <c r="B90" i="2"/>
  <c r="C90" i="2"/>
  <c r="C87" i="2"/>
  <c r="C100" i="2" s="1"/>
  <c r="C86" i="2"/>
  <c r="C99" i="2" l="1"/>
  <c r="C102" i="2" s="1"/>
  <c r="C81" i="2"/>
</calcChain>
</file>

<file path=xl/sharedStrings.xml><?xml version="1.0" encoding="utf-8"?>
<sst xmlns="http://schemas.openxmlformats.org/spreadsheetml/2006/main" count="129" uniqueCount="89">
  <si>
    <t>Immobilisations incorporelles :</t>
  </si>
  <si>
    <t>Frais d’établissement</t>
  </si>
  <si>
    <t>Fonds commercial</t>
  </si>
  <si>
    <t>Immobilisations corporelles</t>
  </si>
  <si>
    <t>Immobilisations financières</t>
  </si>
  <si>
    <t>Actifs circulants :</t>
  </si>
  <si>
    <t>Stocks</t>
  </si>
  <si>
    <t>Créances d’exploitation</t>
  </si>
  <si>
    <t>Créances diverses hors exploitation</t>
  </si>
  <si>
    <t>Disponibilités</t>
  </si>
  <si>
    <t>Charges à répartir sur plusieurs exercices</t>
  </si>
  <si>
    <t>Ecart de conversion – Actif</t>
  </si>
  <si>
    <t>Capital (14 000 actions)</t>
  </si>
  <si>
    <t>Réserve légale</t>
  </si>
  <si>
    <t>Réserves des plus values nettes à LT</t>
  </si>
  <si>
    <t>Autres réserves</t>
  </si>
  <si>
    <t>Résultat de l’exercice</t>
  </si>
  <si>
    <t>Provisions réglementées (1)</t>
  </si>
  <si>
    <t>Provisions pour risques et charges (2)</t>
  </si>
  <si>
    <t>Emprunts auprès des établissements de crédit (3)</t>
  </si>
  <si>
    <t>Dettes d’exploitation</t>
  </si>
  <si>
    <t>Dettes diverses hors exploitation</t>
  </si>
  <si>
    <t>Ecarts de conversion – Passif</t>
  </si>
  <si>
    <t>Ventes</t>
  </si>
  <si>
    <t>Production stockée</t>
  </si>
  <si>
    <t>Autres produits d’exploitation</t>
  </si>
  <si>
    <t>Achats et variations de stocks</t>
  </si>
  <si>
    <t>Autres charges externes</t>
  </si>
  <si>
    <t>Impôts et taxes</t>
  </si>
  <si>
    <t>Charges de personnel</t>
  </si>
  <si>
    <t>Dotations aux amortissements et provisions</t>
  </si>
  <si>
    <t>Autres charges d’exploitation</t>
  </si>
  <si>
    <t>Résultat d’exploitation</t>
  </si>
  <si>
    <t>Produits financiers</t>
  </si>
  <si>
    <t>Charges financières</t>
  </si>
  <si>
    <t>Résultat courant avant impôt</t>
  </si>
  <si>
    <t>Produits exceptionnels</t>
  </si>
  <si>
    <t>Charges exceptionnelles</t>
  </si>
  <si>
    <t>Impôt sur les bénéfices</t>
  </si>
  <si>
    <t>Résultat net de l’exercice</t>
  </si>
  <si>
    <t>Valeur Patrimoniale</t>
  </si>
  <si>
    <t>Total Actifs</t>
  </si>
  <si>
    <t>Total Passifs</t>
  </si>
  <si>
    <t>Correction Actifs</t>
  </si>
  <si>
    <t>Corrections Passifs</t>
  </si>
  <si>
    <t>Provisions pour pertes de change</t>
  </si>
  <si>
    <t xml:space="preserve">Concours Bancaires </t>
  </si>
  <si>
    <t>Valeur Actif Corriger</t>
  </si>
  <si>
    <t>Valeur Venale de l'actif</t>
  </si>
  <si>
    <t>Actif Exploitation</t>
  </si>
  <si>
    <t>Immo Financiere</t>
  </si>
  <si>
    <t>En-cours escompte non echus</t>
  </si>
  <si>
    <t>BFR Normatif</t>
  </si>
  <si>
    <t xml:space="preserve">Dividende </t>
  </si>
  <si>
    <t>Par action</t>
  </si>
  <si>
    <t>Nb Action</t>
  </si>
  <si>
    <t>Valeur Nominale Actions</t>
  </si>
  <si>
    <t>RAVI</t>
  </si>
  <si>
    <t>Montant</t>
  </si>
  <si>
    <t>Affectation du Resultat</t>
  </si>
  <si>
    <t>Resultat Net</t>
  </si>
  <si>
    <t>Reserve Legale</t>
  </si>
  <si>
    <t>Dividende</t>
  </si>
  <si>
    <t>Report A Nouveau</t>
  </si>
  <si>
    <t>Taux Impot Majorer</t>
  </si>
  <si>
    <t>Valeur de rendement baser sur les Resultats Courants</t>
  </si>
  <si>
    <t>Resultat Moyen Avant Impot</t>
  </si>
  <si>
    <t xml:space="preserve">Estimations de la valeur du Goodwill </t>
  </si>
  <si>
    <t>Taux de rendement</t>
  </si>
  <si>
    <t>Impot</t>
  </si>
  <si>
    <t>Resultat Nets</t>
  </si>
  <si>
    <t>Bilan de la société MAYER au 31/12/N</t>
  </si>
  <si>
    <t>Immobilisations incorporelles:</t>
  </si>
  <si>
    <t>Capital (14000 actions)</t>
  </si>
  <si>
    <t>Actifs circulants:</t>
  </si>
  <si>
    <t>(1) Ce poste correspond au compte « Amortissements dérogatoires».</t>
  </si>
  <si>
    <t>(2) Dont « Provisions pour pertes de change»: 80 000. Les autres provisions sont justifiées.</t>
  </si>
  <si>
    <t>(3) Dont « Concours bancaires courants et soldes créditeurs de banque»: 250 000.</t>
  </si>
  <si>
    <t>Compte de résultat de l’exercice N</t>
  </si>
  <si>
    <t>Affectation de resultat</t>
  </si>
  <si>
    <t>Dividendes</t>
  </si>
  <si>
    <t>1)</t>
  </si>
  <si>
    <t>Vcomptable</t>
  </si>
  <si>
    <t>Vutilite</t>
  </si>
  <si>
    <t xml:space="preserve">Vvenale </t>
  </si>
  <si>
    <t>Plus-Value d'evaluation d'actif</t>
  </si>
  <si>
    <t>2)</t>
  </si>
  <si>
    <t>Valeur nette de frais et impots qui seraient supportes en cas de negociation</t>
  </si>
  <si>
    <t>Vvenale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</si>
</sst>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1" fillId="0" borderId="0" xfId="0" applyFont="1"/>
    <xf numFmtId="4" fontId="0" fillId="0" borderId="0" xfId="0" applyNumberFormat="1"/>
    <xf numFmtId="0" fontId="0" fillId="0" borderId="10" xfId="0" applyBorder="1"/>
    <xf numFmtId="4" fontId="0" fillId="0" borderId="10" xfId="0" applyNumberFormat="1" applyBorder="1"/>
    <xf numFmtId="0" fontId="1" fillId="2" borderId="0" xfId="0" applyFont="1" applyFill="1"/>
    <xf numFmtId="10" fontId="0" fillId="0" borderId="0" xfId="0" applyNumberFormat="1"/>
    <xf numFmtId="0" fontId="0" fillId="3" borderId="0" xfId="0" applyFill="1"/>
    <xf numFmtId="9" fontId="0" fillId="0" borderId="0" xfId="0" applyNumberFormat="1"/>
    <xf numFmtId="0" fontId="2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justify" vertical="top" wrapText="1"/>
    </xf>
    <xf numFmtId="4" fontId="3" fillId="0" borderId="13" xfId="0" applyNumberFormat="1" applyFont="1" applyBorder="1" applyAlignment="1">
      <alignment horizontal="right" vertical="top" wrapText="1"/>
    </xf>
    <xf numFmtId="0" fontId="3" fillId="0" borderId="13" xfId="0" applyFont="1" applyBorder="1" applyAlignment="1">
      <alignment horizontal="justify" vertical="top" wrapText="1"/>
    </xf>
    <xf numFmtId="0" fontId="3" fillId="0" borderId="14" xfId="0" applyFont="1" applyBorder="1" applyAlignment="1">
      <alignment horizontal="justify" vertical="top" wrapText="1"/>
    </xf>
    <xf numFmtId="4" fontId="3" fillId="0" borderId="15" xfId="0" applyNumberFormat="1" applyFont="1" applyBorder="1" applyAlignment="1">
      <alignment horizontal="right" vertical="top" wrapText="1"/>
    </xf>
    <xf numFmtId="0" fontId="3" fillId="0" borderId="15" xfId="0" applyFont="1" applyBorder="1" applyAlignment="1">
      <alignment horizontal="justify" vertical="top" wrapText="1"/>
    </xf>
    <xf numFmtId="4" fontId="3" fillId="0" borderId="16" xfId="0" applyNumberFormat="1" applyFont="1" applyBorder="1" applyAlignment="1">
      <alignment horizontal="right" vertical="top" wrapText="1"/>
    </xf>
    <xf numFmtId="4" fontId="2" fillId="0" borderId="15" xfId="0" applyNumberFormat="1" applyFont="1" applyBorder="1" applyAlignment="1">
      <alignment horizontal="right" vertical="top" wrapText="1"/>
    </xf>
    <xf numFmtId="4" fontId="3" fillId="0" borderId="17" xfId="0" applyNumberFormat="1" applyFont="1" applyBorder="1" applyAlignment="1">
      <alignment horizontal="right" vertical="top" wrapText="1"/>
    </xf>
    <xf numFmtId="0" fontId="3" fillId="0" borderId="16" xfId="0" applyFont="1" applyBorder="1" applyAlignment="1">
      <alignment horizontal="justify" vertical="top" wrapText="1"/>
    </xf>
    <xf numFmtId="4" fontId="2" fillId="0" borderId="17" xfId="0" applyNumberFormat="1" applyFont="1" applyBorder="1" applyAlignment="1">
      <alignment horizontal="right" vertical="top" wrapText="1"/>
    </xf>
    <xf numFmtId="0" fontId="3" fillId="0" borderId="17" xfId="0" applyFont="1" applyBorder="1" applyAlignment="1">
      <alignment horizontal="justify" vertical="top" wrapText="1"/>
    </xf>
    <xf numFmtId="0" fontId="3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4" fontId="3" fillId="0" borderId="12" xfId="0" applyNumberFormat="1" applyFont="1" applyBorder="1" applyAlignment="1">
      <alignment vertical="top" wrapText="1"/>
    </xf>
    <xf numFmtId="4" fontId="3" fillId="0" borderId="14" xfId="0" applyNumberFormat="1" applyFont="1" applyBorder="1" applyAlignment="1">
      <alignment vertical="top" wrapText="1"/>
    </xf>
    <xf numFmtId="4" fontId="3" fillId="0" borderId="16" xfId="0" applyNumberFormat="1" applyFont="1" applyBorder="1" applyAlignment="1">
      <alignment vertical="top" wrapText="1"/>
    </xf>
    <xf numFmtId="0" fontId="2" fillId="0" borderId="14" xfId="0" applyFont="1" applyBorder="1" applyAlignment="1">
      <alignment horizontal="justify" vertical="top" wrapText="1"/>
    </xf>
    <xf numFmtId="0" fontId="2" fillId="0" borderId="16" xfId="0" applyFont="1" applyBorder="1" applyAlignment="1">
      <alignment horizontal="justify" vertical="top" wrapText="1"/>
    </xf>
    <xf numFmtId="0" fontId="3" fillId="0" borderId="0" xfId="0" applyFont="1" applyFill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BAD4-00F1-4F79-90B3-B91FD9598251}">
  <dimension ref="A1:E54"/>
  <sheetViews>
    <sheetView tabSelected="1" topLeftCell="B34" workbookViewId="0">
      <selection activeCell="B48" sqref="B48"/>
    </sheetView>
  </sheetViews>
  <sheetFormatPr defaultRowHeight="15" x14ac:dyDescent="0.25"/>
  <cols>
    <col min="1" max="4" width="30.7109375" customWidth="1"/>
  </cols>
  <sheetData>
    <row r="1" spans="1:4" ht="15" customHeight="1" thickBot="1" x14ac:dyDescent="0.3">
      <c r="A1" s="21" t="s">
        <v>71</v>
      </c>
      <c r="B1" s="21"/>
      <c r="C1" s="21"/>
      <c r="D1" s="21"/>
    </row>
    <row r="2" spans="1:4" ht="15" customHeight="1" x14ac:dyDescent="0.25">
      <c r="A2" s="22" t="s">
        <v>72</v>
      </c>
      <c r="B2" s="23"/>
      <c r="C2" s="24" t="s">
        <v>73</v>
      </c>
      <c r="D2" s="23">
        <v>1400000</v>
      </c>
    </row>
    <row r="3" spans="1:4" ht="15" customHeight="1" x14ac:dyDescent="0.25">
      <c r="A3" s="25" t="s">
        <v>1</v>
      </c>
      <c r="B3" s="26">
        <v>210000</v>
      </c>
      <c r="C3" s="27" t="s">
        <v>13</v>
      </c>
      <c r="D3" s="26">
        <v>140000</v>
      </c>
    </row>
    <row r="4" spans="1:4" ht="15" customHeight="1" x14ac:dyDescent="0.25">
      <c r="A4" s="25" t="s">
        <v>2</v>
      </c>
      <c r="B4" s="26">
        <v>1000000</v>
      </c>
      <c r="C4" s="27" t="s">
        <v>14</v>
      </c>
      <c r="D4" s="26">
        <v>210000</v>
      </c>
    </row>
    <row r="5" spans="1:4" ht="15" customHeight="1" x14ac:dyDescent="0.25">
      <c r="A5" s="25" t="s">
        <v>3</v>
      </c>
      <c r="B5" s="26">
        <v>1800000</v>
      </c>
      <c r="C5" s="27" t="s">
        <v>15</v>
      </c>
      <c r="D5" s="26">
        <v>2050000</v>
      </c>
    </row>
    <row r="6" spans="1:4" ht="15" customHeight="1" x14ac:dyDescent="0.25">
      <c r="A6" s="25" t="s">
        <v>4</v>
      </c>
      <c r="B6" s="26">
        <v>880000</v>
      </c>
      <c r="C6" s="27" t="s">
        <v>16</v>
      </c>
      <c r="D6" s="26">
        <v>790000</v>
      </c>
    </row>
    <row r="7" spans="1:4" ht="15" customHeight="1" thickBot="1" x14ac:dyDescent="0.3">
      <c r="A7" s="25" t="s">
        <v>74</v>
      </c>
      <c r="B7" s="26"/>
      <c r="C7" s="27" t="s">
        <v>17</v>
      </c>
      <c r="D7" s="28">
        <v>120000</v>
      </c>
    </row>
    <row r="8" spans="1:4" ht="15" customHeight="1" x14ac:dyDescent="0.25">
      <c r="A8" s="25" t="s">
        <v>6</v>
      </c>
      <c r="B8" s="26">
        <v>1350000</v>
      </c>
      <c r="C8" s="27"/>
      <c r="D8" s="29">
        <v>4710000</v>
      </c>
    </row>
    <row r="9" spans="1:4" ht="15" customHeight="1" x14ac:dyDescent="0.25">
      <c r="A9" s="25" t="s">
        <v>7</v>
      </c>
      <c r="B9" s="26">
        <v>2130000</v>
      </c>
      <c r="C9" s="27" t="s">
        <v>18</v>
      </c>
      <c r="D9" s="26">
        <v>250000</v>
      </c>
    </row>
    <row r="10" spans="1:4" ht="15" customHeight="1" x14ac:dyDescent="0.25">
      <c r="A10" s="25" t="s">
        <v>8</v>
      </c>
      <c r="B10" s="26">
        <v>110000</v>
      </c>
      <c r="C10" s="27" t="s">
        <v>19</v>
      </c>
      <c r="D10" s="26">
        <v>1300000</v>
      </c>
    </row>
    <row r="11" spans="1:4" ht="15" customHeight="1" x14ac:dyDescent="0.25">
      <c r="A11" s="25" t="s">
        <v>9</v>
      </c>
      <c r="B11" s="26">
        <v>80000</v>
      </c>
      <c r="C11" s="27" t="s">
        <v>20</v>
      </c>
      <c r="D11" s="26">
        <v>1400000</v>
      </c>
    </row>
    <row r="12" spans="1:4" ht="15" customHeight="1" x14ac:dyDescent="0.25">
      <c r="A12" s="25" t="s">
        <v>10</v>
      </c>
      <c r="B12" s="26">
        <v>300000</v>
      </c>
      <c r="C12" s="27" t="s">
        <v>21</v>
      </c>
      <c r="D12" s="26">
        <v>150000</v>
      </c>
    </row>
    <row r="13" spans="1:4" ht="15" customHeight="1" thickBot="1" x14ac:dyDescent="0.3">
      <c r="A13" s="25" t="s">
        <v>11</v>
      </c>
      <c r="B13" s="30">
        <v>80000</v>
      </c>
      <c r="C13" s="27" t="s">
        <v>22</v>
      </c>
      <c r="D13" s="30">
        <v>130000</v>
      </c>
    </row>
    <row r="14" spans="1:4" ht="15" customHeight="1" thickBot="1" x14ac:dyDescent="0.3">
      <c r="A14" s="31"/>
      <c r="B14" s="32">
        <v>7940000</v>
      </c>
      <c r="C14" s="33"/>
      <c r="D14" s="32">
        <v>7940000</v>
      </c>
    </row>
    <row r="15" spans="1:4" ht="15" customHeight="1" x14ac:dyDescent="0.25">
      <c r="A15" s="34" t="s">
        <v>75</v>
      </c>
      <c r="B15" s="35"/>
      <c r="C15" s="35"/>
      <c r="D15" s="36"/>
    </row>
    <row r="16" spans="1:4" ht="15" customHeight="1" x14ac:dyDescent="0.25">
      <c r="A16" s="37" t="s">
        <v>76</v>
      </c>
      <c r="B16" s="38"/>
      <c r="C16" s="38"/>
      <c r="D16" s="39"/>
    </row>
    <row r="17" spans="1:4" ht="15" customHeight="1" thickBot="1" x14ac:dyDescent="0.3">
      <c r="A17" s="40" t="s">
        <v>77</v>
      </c>
      <c r="B17" s="41"/>
      <c r="C17" s="41"/>
      <c r="D17" s="42"/>
    </row>
    <row r="19" spans="1:4" ht="15.75" thickBot="1" x14ac:dyDescent="0.3">
      <c r="A19" s="21" t="s">
        <v>78</v>
      </c>
      <c r="B19" s="21"/>
      <c r="C19" s="21"/>
    </row>
    <row r="20" spans="1:4" x14ac:dyDescent="0.25">
      <c r="A20" s="22" t="s">
        <v>23</v>
      </c>
      <c r="B20" s="23">
        <v>23650000</v>
      </c>
      <c r="C20" s="43"/>
    </row>
    <row r="21" spans="1:4" x14ac:dyDescent="0.25">
      <c r="A21" s="25" t="s">
        <v>24</v>
      </c>
      <c r="B21" s="26">
        <v>230000</v>
      </c>
      <c r="C21" s="44"/>
    </row>
    <row r="22" spans="1:4" ht="15.75" thickBot="1" x14ac:dyDescent="0.3">
      <c r="A22" s="25" t="s">
        <v>25</v>
      </c>
      <c r="B22" s="26">
        <v>240000</v>
      </c>
      <c r="C22" s="45"/>
    </row>
    <row r="23" spans="1:4" x14ac:dyDescent="0.25">
      <c r="A23" s="25"/>
      <c r="B23" s="26"/>
      <c r="C23" s="44">
        <f>SUM(B20:B22)</f>
        <v>24120000</v>
      </c>
    </row>
    <row r="24" spans="1:4" x14ac:dyDescent="0.25">
      <c r="A24" s="25"/>
      <c r="B24" s="26"/>
      <c r="C24" s="44"/>
    </row>
    <row r="25" spans="1:4" x14ac:dyDescent="0.25">
      <c r="A25" s="25" t="s">
        <v>26</v>
      </c>
      <c r="B25" s="26">
        <v>3838400</v>
      </c>
      <c r="C25" s="44"/>
    </row>
    <row r="26" spans="1:4" x14ac:dyDescent="0.25">
      <c r="A26" s="25" t="s">
        <v>27</v>
      </c>
      <c r="B26" s="26">
        <v>7875000</v>
      </c>
      <c r="C26" s="44"/>
    </row>
    <row r="27" spans="1:4" x14ac:dyDescent="0.25">
      <c r="A27" s="25" t="s">
        <v>28</v>
      </c>
      <c r="B27" s="26">
        <v>140000</v>
      </c>
      <c r="C27" s="44"/>
    </row>
    <row r="28" spans="1:4" x14ac:dyDescent="0.25">
      <c r="A28" s="25" t="s">
        <v>29</v>
      </c>
      <c r="B28" s="26">
        <v>10350000</v>
      </c>
      <c r="C28" s="44"/>
    </row>
    <row r="29" spans="1:4" ht="27" x14ac:dyDescent="0.25">
      <c r="A29" s="25" t="s">
        <v>30</v>
      </c>
      <c r="B29" s="26">
        <v>650000</v>
      </c>
      <c r="C29" s="44"/>
    </row>
    <row r="30" spans="1:4" ht="15.75" thickBot="1" x14ac:dyDescent="0.3">
      <c r="A30" s="25" t="s">
        <v>31</v>
      </c>
      <c r="B30" s="30">
        <v>55000</v>
      </c>
      <c r="C30" s="44"/>
    </row>
    <row r="31" spans="1:4" ht="15.75" thickBot="1" x14ac:dyDescent="0.3">
      <c r="A31" s="25"/>
      <c r="B31" s="26"/>
      <c r="C31" s="30">
        <f>SUM(B25:B30)</f>
        <v>22908400</v>
      </c>
    </row>
    <row r="32" spans="1:4" x14ac:dyDescent="0.25">
      <c r="A32" s="46" t="s">
        <v>32</v>
      </c>
      <c r="B32" s="44"/>
      <c r="C32" s="29">
        <f>C23-C31</f>
        <v>1211600</v>
      </c>
    </row>
    <row r="33" spans="1:5" x14ac:dyDescent="0.25">
      <c r="A33" s="25" t="s">
        <v>33</v>
      </c>
      <c r="B33" s="44"/>
      <c r="C33" s="26">
        <v>80000</v>
      </c>
    </row>
    <row r="34" spans="1:5" ht="15.75" thickBot="1" x14ac:dyDescent="0.3">
      <c r="A34" s="25" t="s">
        <v>34</v>
      </c>
      <c r="B34" s="44"/>
      <c r="C34" s="30">
        <v>-335000</v>
      </c>
    </row>
    <row r="35" spans="1:5" x14ac:dyDescent="0.25">
      <c r="A35" s="46" t="s">
        <v>35</v>
      </c>
      <c r="B35" s="44"/>
      <c r="C35" s="29">
        <f>SUM(C32:C34)</f>
        <v>956600</v>
      </c>
    </row>
    <row r="36" spans="1:5" x14ac:dyDescent="0.25">
      <c r="A36" s="25" t="s">
        <v>36</v>
      </c>
      <c r="B36" s="44"/>
      <c r="C36" s="26">
        <v>323400</v>
      </c>
    </row>
    <row r="37" spans="1:5" x14ac:dyDescent="0.25">
      <c r="A37" s="25" t="s">
        <v>37</v>
      </c>
      <c r="B37" s="44"/>
      <c r="C37" s="26">
        <v>-170000</v>
      </c>
    </row>
    <row r="38" spans="1:5" ht="15.75" thickBot="1" x14ac:dyDescent="0.3">
      <c r="A38" s="25" t="s">
        <v>38</v>
      </c>
      <c r="B38" s="44"/>
      <c r="C38" s="30">
        <v>-320000</v>
      </c>
    </row>
    <row r="39" spans="1:5" ht="15.75" thickBot="1" x14ac:dyDescent="0.3">
      <c r="A39" s="47" t="s">
        <v>39</v>
      </c>
      <c r="B39" s="45"/>
      <c r="C39" s="32">
        <f>SUM(C35:C38)</f>
        <v>790000</v>
      </c>
    </row>
    <row r="41" spans="1:5" x14ac:dyDescent="0.25">
      <c r="A41" s="48" t="s">
        <v>81</v>
      </c>
      <c r="B41" t="s">
        <v>82</v>
      </c>
      <c r="C41" t="s">
        <v>83</v>
      </c>
      <c r="D41" t="s">
        <v>84</v>
      </c>
    </row>
    <row r="42" spans="1:5" x14ac:dyDescent="0.25">
      <c r="B42">
        <v>1150000</v>
      </c>
      <c r="C42">
        <v>1500000</v>
      </c>
      <c r="E42">
        <f>MAX(B42:D42)-MIN(B42:D42)</f>
        <v>350000</v>
      </c>
    </row>
    <row r="43" spans="1:5" x14ac:dyDescent="0.25">
      <c r="B43">
        <v>650000</v>
      </c>
      <c r="D43">
        <v>1200000</v>
      </c>
      <c r="E43">
        <f>MAX(B43:D43)-MIN(B43:D43)</f>
        <v>550000</v>
      </c>
    </row>
    <row r="44" spans="1:5" x14ac:dyDescent="0.25">
      <c r="C44" t="s">
        <v>85</v>
      </c>
      <c r="E44">
        <f>SUM(E42:E43)</f>
        <v>900000</v>
      </c>
    </row>
    <row r="45" spans="1:5" x14ac:dyDescent="0.25">
      <c r="C45" t="s">
        <v>87</v>
      </c>
    </row>
    <row r="47" spans="1:5" x14ac:dyDescent="0.25">
      <c r="A47" t="s">
        <v>86</v>
      </c>
      <c r="B47" t="s">
        <v>82</v>
      </c>
      <c r="C47" t="s">
        <v>83</v>
      </c>
      <c r="D47" t="s">
        <v>88</v>
      </c>
    </row>
    <row r="50" spans="1:2" x14ac:dyDescent="0.25">
      <c r="A50">
        <v>1</v>
      </c>
      <c r="B50" t="s">
        <v>79</v>
      </c>
    </row>
    <row r="53" spans="1:2" x14ac:dyDescent="0.25">
      <c r="A53" t="s">
        <v>60</v>
      </c>
      <c r="B53" s="14">
        <f>C39</f>
        <v>790000</v>
      </c>
    </row>
    <row r="54" spans="1:2" x14ac:dyDescent="0.25">
      <c r="A54" t="s">
        <v>80</v>
      </c>
    </row>
  </sheetData>
  <mergeCells count="5">
    <mergeCell ref="A1:D1"/>
    <mergeCell ref="A15:D15"/>
    <mergeCell ref="A16:D16"/>
    <mergeCell ref="A17:D17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3E63-438E-4CDB-AFB1-5BBCBF9D3269}">
  <dimension ref="A2:F116"/>
  <sheetViews>
    <sheetView topLeftCell="A18" zoomScale="70" zoomScaleNormal="70" workbookViewId="0">
      <selection activeCell="C18" sqref="C18"/>
    </sheetView>
  </sheetViews>
  <sheetFormatPr defaultRowHeight="15" x14ac:dyDescent="0.25"/>
  <cols>
    <col min="1" max="1" width="17.140625" bestFit="1" customWidth="1"/>
    <col min="2" max="2" width="40.5703125" bestFit="1" customWidth="1"/>
    <col min="3" max="3" width="12.140625" bestFit="1" customWidth="1"/>
    <col min="4" max="4" width="29.42578125" bestFit="1" customWidth="1"/>
    <col min="5" max="5" width="11.42578125" bestFit="1" customWidth="1"/>
  </cols>
  <sheetData>
    <row r="2" spans="2:5" x14ac:dyDescent="0.25">
      <c r="B2" s="4" t="s">
        <v>0</v>
      </c>
      <c r="C2" s="5"/>
      <c r="D2" s="5" t="s">
        <v>12</v>
      </c>
      <c r="E2" s="6">
        <v>1400000</v>
      </c>
    </row>
    <row r="3" spans="2:5" x14ac:dyDescent="0.25">
      <c r="B3" s="7" t="s">
        <v>1</v>
      </c>
      <c r="C3" s="8">
        <v>210000</v>
      </c>
      <c r="D3" s="8" t="s">
        <v>13</v>
      </c>
      <c r="E3" s="9">
        <v>140000</v>
      </c>
    </row>
    <row r="4" spans="2:5" x14ac:dyDescent="0.25">
      <c r="B4" s="4" t="s">
        <v>2</v>
      </c>
      <c r="C4" s="5">
        <v>1000000</v>
      </c>
      <c r="D4" s="5" t="s">
        <v>14</v>
      </c>
      <c r="E4" s="6">
        <v>210000</v>
      </c>
    </row>
    <row r="5" spans="2:5" x14ac:dyDescent="0.25">
      <c r="B5" s="7" t="s">
        <v>3</v>
      </c>
      <c r="C5" s="8">
        <v>1800000</v>
      </c>
      <c r="D5" s="8" t="s">
        <v>15</v>
      </c>
      <c r="E5" s="9">
        <v>2050000</v>
      </c>
    </row>
    <row r="6" spans="2:5" x14ac:dyDescent="0.25">
      <c r="B6" s="4" t="s">
        <v>4</v>
      </c>
      <c r="C6" s="5">
        <v>880000</v>
      </c>
      <c r="D6" s="5" t="s">
        <v>16</v>
      </c>
      <c r="E6" s="6">
        <v>790000</v>
      </c>
    </row>
    <row r="7" spans="2:5" x14ac:dyDescent="0.25">
      <c r="B7" s="7" t="s">
        <v>5</v>
      </c>
      <c r="C7" s="8"/>
      <c r="D7" s="8" t="s">
        <v>17</v>
      </c>
      <c r="E7" s="9">
        <v>120000</v>
      </c>
    </row>
    <row r="8" spans="2:5" x14ac:dyDescent="0.25">
      <c r="B8" s="4" t="s">
        <v>6</v>
      </c>
      <c r="C8" s="5">
        <v>1350000</v>
      </c>
      <c r="D8" s="5"/>
      <c r="E8" s="6">
        <v>4710000</v>
      </c>
    </row>
    <row r="9" spans="2:5" x14ac:dyDescent="0.25">
      <c r="B9" s="7" t="s">
        <v>7</v>
      </c>
      <c r="C9" s="8">
        <v>2130000</v>
      </c>
      <c r="D9" s="8" t="s">
        <v>18</v>
      </c>
      <c r="E9" s="9">
        <v>250000</v>
      </c>
    </row>
    <row r="10" spans="2:5" x14ac:dyDescent="0.25">
      <c r="B10" s="4" t="s">
        <v>8</v>
      </c>
      <c r="C10" s="5">
        <v>110000</v>
      </c>
      <c r="D10" s="5" t="s">
        <v>19</v>
      </c>
      <c r="E10" s="6">
        <v>1300000</v>
      </c>
    </row>
    <row r="11" spans="2:5" x14ac:dyDescent="0.25">
      <c r="B11" s="7" t="s">
        <v>9</v>
      </c>
      <c r="C11" s="8">
        <v>80000</v>
      </c>
      <c r="D11" s="8" t="s">
        <v>20</v>
      </c>
      <c r="E11" s="9">
        <v>1400000</v>
      </c>
    </row>
    <row r="12" spans="2:5" x14ac:dyDescent="0.25">
      <c r="B12" s="4" t="s">
        <v>10</v>
      </c>
      <c r="C12" s="5">
        <v>300000</v>
      </c>
      <c r="D12" s="5" t="s">
        <v>21</v>
      </c>
      <c r="E12" s="6">
        <v>150000</v>
      </c>
    </row>
    <row r="13" spans="2:5" x14ac:dyDescent="0.25">
      <c r="B13" s="7" t="s">
        <v>11</v>
      </c>
      <c r="C13" s="8">
        <v>80000</v>
      </c>
      <c r="D13" s="8" t="s">
        <v>22</v>
      </c>
      <c r="E13" s="9">
        <v>130000</v>
      </c>
    </row>
    <row r="14" spans="2:5" x14ac:dyDescent="0.25">
      <c r="B14" s="3"/>
      <c r="C14" s="1">
        <v>7940000</v>
      </c>
      <c r="D14" s="1"/>
      <c r="E14" s="2">
        <v>7940000</v>
      </c>
    </row>
    <row r="16" spans="2:5" x14ac:dyDescent="0.25">
      <c r="B16" s="4" t="s">
        <v>23</v>
      </c>
      <c r="C16" s="5">
        <v>23650000</v>
      </c>
      <c r="D16" s="6"/>
    </row>
    <row r="17" spans="2:4" x14ac:dyDescent="0.25">
      <c r="B17" s="7" t="s">
        <v>24</v>
      </c>
      <c r="C17" s="8">
        <v>230000</v>
      </c>
      <c r="D17" s="9"/>
    </row>
    <row r="18" spans="2:4" x14ac:dyDescent="0.25">
      <c r="B18" s="4" t="s">
        <v>25</v>
      </c>
      <c r="C18" s="5">
        <v>240000</v>
      </c>
      <c r="D18" s="6"/>
    </row>
    <row r="19" spans="2:4" x14ac:dyDescent="0.25">
      <c r="B19" s="7"/>
      <c r="C19" s="8"/>
      <c r="D19" s="9">
        <v>24120000</v>
      </c>
    </row>
    <row r="20" spans="2:4" x14ac:dyDescent="0.25">
      <c r="B20" s="4" t="s">
        <v>26</v>
      </c>
      <c r="C20" s="5">
        <v>3838400</v>
      </c>
      <c r="D20" s="6"/>
    </row>
    <row r="21" spans="2:4" x14ac:dyDescent="0.25">
      <c r="B21" s="7" t="s">
        <v>27</v>
      </c>
      <c r="C21" s="8">
        <v>7875000</v>
      </c>
      <c r="D21" s="9"/>
    </row>
    <row r="22" spans="2:4" x14ac:dyDescent="0.25">
      <c r="B22" s="4" t="s">
        <v>28</v>
      </c>
      <c r="C22" s="5">
        <v>140000</v>
      </c>
      <c r="D22" s="6"/>
    </row>
    <row r="23" spans="2:4" x14ac:dyDescent="0.25">
      <c r="B23" s="7" t="s">
        <v>29</v>
      </c>
      <c r="C23" s="8">
        <v>10350000</v>
      </c>
      <c r="D23" s="9"/>
    </row>
    <row r="24" spans="2:4" x14ac:dyDescent="0.25">
      <c r="B24" s="4" t="s">
        <v>30</v>
      </c>
      <c r="C24" s="5">
        <v>650000</v>
      </c>
      <c r="D24" s="6"/>
    </row>
    <row r="25" spans="2:4" x14ac:dyDescent="0.25">
      <c r="B25" s="7" t="s">
        <v>31</v>
      </c>
      <c r="C25" s="8">
        <v>55000</v>
      </c>
      <c r="D25" s="9"/>
    </row>
    <row r="26" spans="2:4" x14ac:dyDescent="0.25">
      <c r="B26" s="4"/>
      <c r="C26" s="5"/>
      <c r="D26" s="6">
        <v>22908400</v>
      </c>
    </row>
    <row r="27" spans="2:4" x14ac:dyDescent="0.25">
      <c r="B27" s="7" t="s">
        <v>32</v>
      </c>
      <c r="C27" s="8"/>
      <c r="D27" s="9">
        <v>1211600</v>
      </c>
    </row>
    <row r="28" spans="2:4" x14ac:dyDescent="0.25">
      <c r="B28" s="4" t="s">
        <v>33</v>
      </c>
      <c r="C28" s="5"/>
      <c r="D28" s="6">
        <v>80000</v>
      </c>
    </row>
    <row r="29" spans="2:4" x14ac:dyDescent="0.25">
      <c r="B29" s="7" t="s">
        <v>34</v>
      </c>
      <c r="C29" s="8"/>
      <c r="D29" s="9">
        <v>-335000</v>
      </c>
    </row>
    <row r="30" spans="2:4" x14ac:dyDescent="0.25">
      <c r="B30" s="4" t="s">
        <v>35</v>
      </c>
      <c r="C30" s="5"/>
      <c r="D30" s="6">
        <v>956600</v>
      </c>
    </row>
    <row r="31" spans="2:4" x14ac:dyDescent="0.25">
      <c r="B31" s="7" t="s">
        <v>36</v>
      </c>
      <c r="C31" s="8"/>
      <c r="D31" s="9">
        <v>323400</v>
      </c>
    </row>
    <row r="32" spans="2:4" x14ac:dyDescent="0.25">
      <c r="B32" s="4" t="s">
        <v>37</v>
      </c>
      <c r="C32" s="5"/>
      <c r="D32" s="6">
        <v>-170000</v>
      </c>
    </row>
    <row r="33" spans="2:4" x14ac:dyDescent="0.25">
      <c r="B33" s="7" t="s">
        <v>38</v>
      </c>
      <c r="C33" s="8"/>
      <c r="D33" s="9">
        <v>-320000</v>
      </c>
    </row>
    <row r="34" spans="2:4" x14ac:dyDescent="0.25">
      <c r="B34" s="3" t="s">
        <v>39</v>
      </c>
      <c r="C34" s="1"/>
      <c r="D34" s="2">
        <v>790000</v>
      </c>
    </row>
    <row r="57" spans="1:3" x14ac:dyDescent="0.25">
      <c r="A57" t="s">
        <v>48</v>
      </c>
    </row>
    <row r="58" spans="1:3" x14ac:dyDescent="0.25">
      <c r="A58" t="s">
        <v>49</v>
      </c>
      <c r="C58">
        <v>1200000</v>
      </c>
    </row>
    <row r="59" spans="1:3" x14ac:dyDescent="0.25">
      <c r="A59" t="s">
        <v>50</v>
      </c>
      <c r="C59">
        <v>320000</v>
      </c>
    </row>
    <row r="61" spans="1:3" x14ac:dyDescent="0.25">
      <c r="A61" t="s">
        <v>51</v>
      </c>
      <c r="C61">
        <v>1800000</v>
      </c>
    </row>
    <row r="63" spans="1:3" x14ac:dyDescent="0.25">
      <c r="A63" t="s">
        <v>52</v>
      </c>
      <c r="C63">
        <v>60</v>
      </c>
    </row>
    <row r="64" spans="1:3" x14ac:dyDescent="0.25">
      <c r="C64">
        <f>D34/365*C63</f>
        <v>129863.01369863012</v>
      </c>
    </row>
    <row r="66" spans="1:6" x14ac:dyDescent="0.25">
      <c r="A66" t="s">
        <v>53</v>
      </c>
      <c r="B66" t="s">
        <v>54</v>
      </c>
      <c r="C66">
        <v>6</v>
      </c>
    </row>
    <row r="67" spans="1:6" x14ac:dyDescent="0.25">
      <c r="B67" t="s">
        <v>55</v>
      </c>
      <c r="C67">
        <v>14000</v>
      </c>
    </row>
    <row r="68" spans="1:6" x14ac:dyDescent="0.25">
      <c r="B68" t="s">
        <v>56</v>
      </c>
      <c r="C68">
        <v>10000</v>
      </c>
    </row>
    <row r="71" spans="1:6" x14ac:dyDescent="0.25">
      <c r="C71" t="s">
        <v>57</v>
      </c>
      <c r="D71" t="s">
        <v>58</v>
      </c>
      <c r="E71" t="s">
        <v>64</v>
      </c>
    </row>
    <row r="72" spans="1:6" x14ac:dyDescent="0.25">
      <c r="C72">
        <v>1</v>
      </c>
      <c r="D72">
        <v>1450000</v>
      </c>
      <c r="E72" s="18">
        <f>(1/3)+10%</f>
        <v>0.43333333333333335</v>
      </c>
      <c r="F72">
        <f>D72-(D72*E72)</f>
        <v>821666.66666666663</v>
      </c>
    </row>
    <row r="73" spans="1:6" x14ac:dyDescent="0.25">
      <c r="C73">
        <v>2</v>
      </c>
      <c r="D73">
        <v>1260000</v>
      </c>
      <c r="E73" s="18">
        <f t="shared" ref="E73:E74" si="0">(1/3)+10%</f>
        <v>0.43333333333333335</v>
      </c>
      <c r="F73">
        <f t="shared" ref="F73:F74" si="1">D73-(D73*E73)</f>
        <v>714000</v>
      </c>
    </row>
    <row r="74" spans="1:6" x14ac:dyDescent="0.25">
      <c r="C74">
        <v>3</v>
      </c>
      <c r="D74">
        <v>956600</v>
      </c>
      <c r="E74" s="18">
        <f t="shared" si="0"/>
        <v>0.43333333333333335</v>
      </c>
      <c r="F74">
        <f t="shared" si="1"/>
        <v>542073.33333333326</v>
      </c>
    </row>
    <row r="76" spans="1:6" x14ac:dyDescent="0.25">
      <c r="A76" s="13">
        <v>1</v>
      </c>
      <c r="B76" s="13" t="s">
        <v>59</v>
      </c>
    </row>
    <row r="78" spans="1:6" x14ac:dyDescent="0.25">
      <c r="B78" t="s">
        <v>60</v>
      </c>
      <c r="C78" s="14">
        <f>E6</f>
        <v>790000</v>
      </c>
    </row>
    <row r="79" spans="1:6" x14ac:dyDescent="0.25">
      <c r="B79" t="s">
        <v>61</v>
      </c>
      <c r="C79" s="14">
        <f>E3-MAX(10%*E2,C78*5%)</f>
        <v>0</v>
      </c>
    </row>
    <row r="80" spans="1:6" x14ac:dyDescent="0.25">
      <c r="B80" t="s">
        <v>62</v>
      </c>
      <c r="C80" s="14">
        <f>C66*C67</f>
        <v>84000</v>
      </c>
    </row>
    <row r="81" spans="1:3" x14ac:dyDescent="0.25">
      <c r="B81" s="15" t="s">
        <v>63</v>
      </c>
      <c r="C81" s="16">
        <f>C78-SUM(C79:C80)</f>
        <v>706000</v>
      </c>
    </row>
    <row r="84" spans="1:3" x14ac:dyDescent="0.25">
      <c r="A84" s="13">
        <v>1</v>
      </c>
      <c r="B84" s="17" t="s">
        <v>40</v>
      </c>
    </row>
    <row r="86" spans="1:3" x14ac:dyDescent="0.25">
      <c r="B86" t="s">
        <v>41</v>
      </c>
      <c r="C86">
        <f>SUM(C3:C13)</f>
        <v>7940000</v>
      </c>
    </row>
    <row r="87" spans="1:3" x14ac:dyDescent="0.25">
      <c r="B87" t="s">
        <v>42</v>
      </c>
      <c r="C87">
        <f>SUM(E9:E13)</f>
        <v>3230000</v>
      </c>
    </row>
    <row r="89" spans="1:3" x14ac:dyDescent="0.25">
      <c r="A89" t="s">
        <v>43</v>
      </c>
    </row>
    <row r="90" spans="1:3" x14ac:dyDescent="0.25">
      <c r="B90" t="str">
        <f>B3</f>
        <v>Frais d’établissement</v>
      </c>
      <c r="C90">
        <f>C3</f>
        <v>210000</v>
      </c>
    </row>
    <row r="91" spans="1:3" x14ac:dyDescent="0.25">
      <c r="B91" s="19" t="str">
        <f>B10</f>
        <v>Créances diverses hors exploitation</v>
      </c>
      <c r="C91" s="19">
        <f>C10</f>
        <v>110000</v>
      </c>
    </row>
    <row r="92" spans="1:3" x14ac:dyDescent="0.25">
      <c r="B92" t="str">
        <f>B12</f>
        <v>Charges à répartir sur plusieurs exercices</v>
      </c>
      <c r="C92">
        <f>C12</f>
        <v>300000</v>
      </c>
    </row>
    <row r="93" spans="1:3" x14ac:dyDescent="0.25">
      <c r="B93" t="str">
        <f>B13</f>
        <v>Ecart de conversion – Actif</v>
      </c>
      <c r="C93">
        <f>C13</f>
        <v>80000</v>
      </c>
    </row>
    <row r="95" spans="1:3" x14ac:dyDescent="0.25">
      <c r="A95" t="s">
        <v>44</v>
      </c>
    </row>
    <row r="96" spans="1:3" x14ac:dyDescent="0.25">
      <c r="B96" t="s">
        <v>45</v>
      </c>
      <c r="C96">
        <v>80000</v>
      </c>
    </row>
    <row r="97" spans="1:3" x14ac:dyDescent="0.25">
      <c r="B97" s="19" t="s">
        <v>46</v>
      </c>
      <c r="C97" s="19">
        <v>2500000</v>
      </c>
    </row>
    <row r="99" spans="1:3" x14ac:dyDescent="0.25">
      <c r="C99">
        <f>C86-SUM(C90:C93)</f>
        <v>7240000</v>
      </c>
    </row>
    <row r="100" spans="1:3" x14ac:dyDescent="0.25">
      <c r="C100">
        <f>C87+SUM(C96:C97)</f>
        <v>5810000</v>
      </c>
    </row>
    <row r="102" spans="1:3" x14ac:dyDescent="0.25">
      <c r="A102" s="10" t="s">
        <v>47</v>
      </c>
      <c r="B102" s="11"/>
      <c r="C102" s="12">
        <f>C99-C100</f>
        <v>1430000</v>
      </c>
    </row>
    <row r="105" spans="1:3" x14ac:dyDescent="0.25">
      <c r="A105">
        <v>2</v>
      </c>
      <c r="B105" t="s">
        <v>65</v>
      </c>
    </row>
    <row r="106" spans="1:3" x14ac:dyDescent="0.25">
      <c r="B106" t="str">
        <f t="shared" ref="B106:C109" si="2">C71</f>
        <v>RAVI</v>
      </c>
      <c r="C106" t="str">
        <f t="shared" si="2"/>
        <v>Montant</v>
      </c>
    </row>
    <row r="107" spans="1:3" x14ac:dyDescent="0.25">
      <c r="B107">
        <f t="shared" si="2"/>
        <v>1</v>
      </c>
      <c r="C107">
        <f t="shared" si="2"/>
        <v>1450000</v>
      </c>
    </row>
    <row r="108" spans="1:3" x14ac:dyDescent="0.25">
      <c r="B108">
        <f t="shared" si="2"/>
        <v>2</v>
      </c>
      <c r="C108">
        <f t="shared" si="2"/>
        <v>1260000</v>
      </c>
    </row>
    <row r="109" spans="1:3" x14ac:dyDescent="0.25">
      <c r="B109">
        <f t="shared" si="2"/>
        <v>3</v>
      </c>
      <c r="C109">
        <f t="shared" si="2"/>
        <v>956600</v>
      </c>
    </row>
    <row r="110" spans="1:3" x14ac:dyDescent="0.25">
      <c r="B110" t="s">
        <v>66</v>
      </c>
      <c r="C110">
        <f>AVERAGE(C107:C109)</f>
        <v>1222200</v>
      </c>
    </row>
    <row r="111" spans="1:3" x14ac:dyDescent="0.25">
      <c r="B111" t="s">
        <v>69</v>
      </c>
    </row>
    <row r="112" spans="1:3" x14ac:dyDescent="0.25">
      <c r="B112" t="s">
        <v>70</v>
      </c>
    </row>
    <row r="113" spans="1:3" x14ac:dyDescent="0.25">
      <c r="B113" t="s">
        <v>68</v>
      </c>
      <c r="C113" s="20">
        <v>0.15</v>
      </c>
    </row>
    <row r="114" spans="1:3" x14ac:dyDescent="0.25">
      <c r="C114" s="20"/>
    </row>
    <row r="115" spans="1:3" x14ac:dyDescent="0.25">
      <c r="C115" s="20"/>
    </row>
    <row r="116" spans="1:3" x14ac:dyDescent="0.25">
      <c r="A116">
        <v>3</v>
      </c>
      <c r="B116" t="s">
        <v>67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m Y l W 5 q V 1 R e m A A A A 9 g A A A B I A H A B D b 2 5 m a W c v U G F j a 2 F n Z S 5 4 b W w g o h g A K K A U A A A A A A A A A A A A A A A A A A A A A A A A A A A A h Y 8 9 D o I w A I W v Q r r T H z R K S C m D i Z M k R h P j 2 p Q C j V B M W y x 3 c / B I X k G M o m 6 O 7 3 v f 8 N 7 9 e q P Z 0 D b B R R q r O p 0 C A j E I p B Z d o X S V g t 6 V Y Q w y R r d c n H g l g 1 H W N h l s k Y L a u X O C k P c e + h n s T I U i j A k 6 5 p u 9 q G X L w U d W / + V Q a e u 4 F h I w e n i N Y R E k 8 w U k y x h i i i Z I c 6 W / Q j T u f b Y / k K 7 6 x v V G s t K E 6 x 1 F U 6 T o / Y E 9 A F B L A w Q U A A I A C A D C Z i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m Y l W y i K R 7 g O A A A A E Q A A A B M A H A B G b 3 J t d W x h c y 9 T Z W N 0 a W 9 u M S 5 t I K I Y A C i g F A A A A A A A A A A A A A A A A A A A A A A A A A A A A C t O T S 7 J z M 9 T C I b Q h t Y A U E s B A i 0 A F A A C A A g A w m Y l W 5 q V 1 R e m A A A A 9 g A A A B I A A A A A A A A A A A A A A A A A A A A A A E N v b m Z p Z y 9 Q Y W N r Y W d l L n h t b F B L A Q I t A B Q A A g A I A M J m J V s P y u m r p A A A A O k A A A A T A A A A A A A A A A A A A A A A A P I A A A B b Q 2 9 u d G V u d F 9 U e X B l c 1 0 u e G 1 s U E s B A i 0 A F A A C A A g A w m Y l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W j S i k a f I N O g m / 7 f 2 R / N S M A A A A A A g A A A A A A E G Y A A A A B A A A g A A A A Y H a 3 c n s f 1 / u 2 Z N a J 2 D X B T 8 N m c L 4 o F D b K M j y p W B k q w S k A A A A A D o A A A A A C A A A g A A A A O y n 1 s k X d C u z d B + g a 2 s O 7 r x M 8 b m P w B b r 3 i 2 7 3 j v O c V W J Q A A A A r u 3 S o h p 3 i H f D B u v y f I I 8 p 8 j i j W r s s M 2 D 1 z 1 V U N X P W K S g f c 5 v 1 1 d 3 0 V Z + 4 J z O L 2 P 4 5 Q G g 3 9 G G t x s P p 6 o N l e z Q M p P v Z w i h + Y p K 9 W 4 i F m r 8 3 3 t A A A A A + S o x u b R 2 Z b e o 2 b p P V h F Q 4 q Q v O C 3 C 9 i E 1 A M d L r B d + e q 3 1 9 j a h 0 q F C X 6 7 G I e e p s Z m + A 5 o z + h p C L W t w Z A H 4 O z t E J Q = = < / D a t a M a s h u p > 
</file>

<file path=customXml/itemProps1.xml><?xml version="1.0" encoding="utf-8"?>
<ds:datastoreItem xmlns:ds="http://schemas.openxmlformats.org/officeDocument/2006/customXml" ds:itemID="{2DA8FC36-C89D-408F-85EE-626A5B3ACC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Correction New Viewpoint</vt:lpstr>
      <vt:lpstr>Bilan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Rasolofoson Aina Andrianina</dc:creator>
  <cp:lastModifiedBy>Rasolofoson Aina Andrianina</cp:lastModifiedBy>
  <cp:lastPrinted>2025-09-09T11:35:24Z</cp:lastPrinted>
  <dcterms:created xsi:type="dcterms:W3CDTF">2025-09-05T09:41:50Z</dcterms:created>
  <dcterms:modified xsi:type="dcterms:W3CDTF">2025-09-10T05:31:23Z</dcterms:modified>
</cp:coreProperties>
</file>