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esktop\Tutoriais em Excel\Kolmogorov - Smirnov\"/>
    </mc:Choice>
  </mc:AlternateContent>
  <xr:revisionPtr revIDLastSave="0" documentId="8_{5AE1E270-1085-434E-8449-A8B8C708BFF8}" xr6:coauthVersionLast="45" xr6:coauthVersionMax="45" xr10:uidLastSave="{00000000-0000-0000-0000-000000000000}"/>
  <bookViews>
    <workbookView xWindow="-120" yWindow="-120" windowWidth="20730" windowHeight="11160" xr2:uid="{85563596-4D7B-4557-AA3B-BA27AAA16305}"/>
  </bookViews>
  <sheets>
    <sheet name="Kolmogorov-Smirnov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H2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3" i="1"/>
  <c r="B4" i="1"/>
  <c r="B5" i="1"/>
  <c r="B6" i="1"/>
  <c r="B7" i="1"/>
  <c r="B8" i="1"/>
  <c r="B9" i="1"/>
  <c r="B10" i="1"/>
  <c r="B11" i="1"/>
  <c r="B2" i="1"/>
  <c r="S8" i="1"/>
  <c r="S7" i="1"/>
  <c r="S6" i="1"/>
  <c r="K2" i="1" l="1"/>
  <c r="L2" i="1" s="1"/>
</calcChain>
</file>

<file path=xl/sharedStrings.xml><?xml version="1.0" encoding="utf-8"?>
<sst xmlns="http://schemas.openxmlformats.org/spreadsheetml/2006/main" count="19" uniqueCount="18">
  <si>
    <t>Acumulado</t>
  </si>
  <si>
    <t>Esperado</t>
  </si>
  <si>
    <t>Rank</t>
  </si>
  <si>
    <t>Transformar</t>
  </si>
  <si>
    <t>Normais</t>
  </si>
  <si>
    <t>Diferença</t>
  </si>
  <si>
    <t>Kolmogorov-Smirnov Calculado</t>
  </si>
  <si>
    <t>n° de pontos</t>
  </si>
  <si>
    <t>Tabela de Kolmogorov-Smirnov (alfa = 0,05)</t>
  </si>
  <si>
    <t>Kolmogorov-Smirnov tabelado</t>
  </si>
  <si>
    <t>Conclusão</t>
  </si>
  <si>
    <t>Tabela de Kolmogorov-Smirnov (alfa = 0,10)</t>
  </si>
  <si>
    <t>Tabela de Kolmogorov-Smirnov (alfa = 0,01)</t>
  </si>
  <si>
    <t>Alfa</t>
  </si>
  <si>
    <t>KS tabelado (alfa = 0,10) =</t>
  </si>
  <si>
    <t>KS tabelado (alfa = 0,05) =</t>
  </si>
  <si>
    <t>KS tabelado (alfa = 0,01) =</t>
  </si>
  <si>
    <t>Amostras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</si>
</sst>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C47EC-6DDA-4EFD-81A9-9F6A09D90B8C}">
  <dimension ref="A1:S41"/>
  <sheetViews>
    <sheetView tabSelected="1" zoomScaleNormal="100" workbookViewId="0">
      <selection activeCell="I16" sqref="I16"/>
    </sheetView>
  </sheetViews>
  <sheetFormatPr defaultRowHeight="15" x14ac:dyDescent="0.25"/>
  <cols>
    <col min="1" max="1" width="11.42578125" bestFit="1" customWidth="1"/>
    <col min="2" max="2" width="11" bestFit="1" customWidth="1"/>
    <col min="3" max="3" width="10.28515625" bestFit="1" customWidth="1"/>
    <col min="5" max="5" width="12.7109375" bestFit="1" customWidth="1"/>
    <col min="6" max="8" width="12" bestFit="1" customWidth="1"/>
    <col min="9" max="9" width="29.28515625" bestFit="1" customWidth="1"/>
    <col min="11" max="11" width="35.85546875" bestFit="1" customWidth="1"/>
    <col min="12" max="12" width="110.85546875" customWidth="1"/>
    <col min="14" max="14" width="12.140625" bestFit="1" customWidth="1"/>
    <col min="15" max="17" width="40.28515625" bestFit="1" customWidth="1"/>
    <col min="18" max="18" width="23.85546875" bestFit="1" customWidth="1"/>
  </cols>
  <sheetData>
    <row r="1" spans="1:19" s="1" customFormat="1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5</v>
      </c>
      <c r="I1" s="1" t="s">
        <v>6</v>
      </c>
      <c r="J1" s="1" t="s">
        <v>13</v>
      </c>
      <c r="K1" s="1" t="s">
        <v>9</v>
      </c>
      <c r="L1" s="1" t="s">
        <v>10</v>
      </c>
      <c r="N1" s="1" t="s">
        <v>7</v>
      </c>
      <c r="O1" s="1" t="s">
        <v>11</v>
      </c>
      <c r="P1" s="1" t="s">
        <v>8</v>
      </c>
      <c r="Q1" s="1" t="s">
        <v>12</v>
      </c>
    </row>
    <row r="2" spans="1:19" s="1" customFormat="1" x14ac:dyDescent="0.25">
      <c r="A2" s="1">
        <v>1.4273800000000001</v>
      </c>
      <c r="B2" s="1">
        <f>ROW()-1</f>
        <v>1</v>
      </c>
      <c r="C2" s="1">
        <f>B2/COUNT(A:A)</f>
        <v>0.1</v>
      </c>
      <c r="D2" s="1">
        <f>(B2-1)/COUNT(A:A)</f>
        <v>0</v>
      </c>
      <c r="E2" s="1">
        <f>IF(C2&lt;1,NORMSINV(C2),"")</f>
        <v>-1.2815515655446006</v>
      </c>
      <c r="F2" s="1">
        <f>_xlfn.NORM.DIST(A2,AVERAGE(A:A),STDEV(A:A),TRUE)</f>
        <v>0.10865470936495152</v>
      </c>
      <c r="G2" s="1">
        <f>ABS(F2-C2)</f>
        <v>8.65470936495151E-3</v>
      </c>
      <c r="H2" s="1">
        <f>ABS(D2-F2)</f>
        <v>0.10865470936495152</v>
      </c>
      <c r="I2" s="1">
        <f>MAX(G:H)</f>
        <v>0.17709753067016454</v>
      </c>
      <c r="J2" s="1">
        <v>0.05</v>
      </c>
      <c r="K2" s="1">
        <f ca="1">IF(J2=0.1,S6,IF(J2=0.05,S7,IF(J2=0.01,S8,"Valor crítico não encontrado")))</f>
        <v>0.40925</v>
      </c>
      <c r="L2" s="1" t="str">
        <f ca="1">IF(K2&gt;I2,"Não temos evidencias para rejeitar a hipótese nula, e a amostra tem, pelo menos aproximadamente, distribuição Normal","Temos evidências para rejeitar a hipótese nula, e a amostra não tem distribuição Normal")</f>
        <v>Não temos evidencias para rejeitar a hipótese nula, e a amostra tem, pelo menos aproximadamente, distribuição Normal</v>
      </c>
      <c r="N2" s="1">
        <v>1</v>
      </c>
      <c r="O2" s="1">
        <v>0.95</v>
      </c>
      <c r="P2" s="1">
        <v>0.97499999999999998</v>
      </c>
      <c r="Q2" s="1">
        <v>0.995</v>
      </c>
    </row>
    <row r="3" spans="1:19" s="1" customFormat="1" x14ac:dyDescent="0.25">
      <c r="A3" s="1">
        <v>1.5222899999999999</v>
      </c>
      <c r="B3" s="1">
        <f t="shared" ref="B3:B11" si="0">ROW()-1</f>
        <v>2</v>
      </c>
      <c r="C3" s="1">
        <f t="shared" ref="C3:C11" si="1">B3/COUNT(A:A)</f>
        <v>0.2</v>
      </c>
      <c r="D3" s="1">
        <f t="shared" ref="D3:D11" si="2">(B3-1)/COUNT(A:A)</f>
        <v>0.1</v>
      </c>
      <c r="E3" s="1">
        <f t="shared" ref="E3:E11" si="3">IF(C3&lt;1,NORMSINV(C3),"")</f>
        <v>-0.84162123357291452</v>
      </c>
      <c r="F3" s="1">
        <f t="shared" ref="F3:F11" si="4">_xlfn.NORM.DIST(A3,AVERAGE(A:A),STDEV(A:A),TRUE)</f>
        <v>0.14694475946708765</v>
      </c>
      <c r="G3" s="1">
        <f t="shared" ref="G3:G11" si="5">ABS(F3-C3)</f>
        <v>5.3055240532912357E-2</v>
      </c>
      <c r="H3" s="1">
        <f t="shared" ref="H3:H11" si="6">ABS(D3-F3)</f>
        <v>4.6944759467087649E-2</v>
      </c>
      <c r="N3" s="1">
        <v>2</v>
      </c>
      <c r="O3" s="1">
        <v>0.77639000000000002</v>
      </c>
      <c r="P3" s="1">
        <v>0.84189000000000003</v>
      </c>
      <c r="Q3" s="1">
        <v>0.92928999999999995</v>
      </c>
    </row>
    <row r="4" spans="1:19" s="1" customFormat="1" x14ac:dyDescent="0.25">
      <c r="A4" s="1">
        <v>1.6974199999999999</v>
      </c>
      <c r="B4" s="1">
        <f t="shared" si="0"/>
        <v>3</v>
      </c>
      <c r="C4" s="1">
        <f t="shared" si="1"/>
        <v>0.3</v>
      </c>
      <c r="D4" s="1">
        <f t="shared" si="2"/>
        <v>0.2</v>
      </c>
      <c r="E4" s="1">
        <f t="shared" si="3"/>
        <v>-0.52440051270804089</v>
      </c>
      <c r="F4" s="1">
        <f t="shared" si="4"/>
        <v>0.23886880641254477</v>
      </c>
      <c r="G4" s="1">
        <f t="shared" si="5"/>
        <v>6.1131193587455224E-2</v>
      </c>
      <c r="H4" s="1">
        <f t="shared" si="6"/>
        <v>3.8868806412544754E-2</v>
      </c>
      <c r="N4" s="1">
        <v>3</v>
      </c>
      <c r="O4" s="1">
        <v>0.63604000000000005</v>
      </c>
      <c r="P4" s="1">
        <v>0.70760000000000001</v>
      </c>
      <c r="Q4" s="1">
        <v>0.82899999999999996</v>
      </c>
    </row>
    <row r="5" spans="1:19" s="1" customFormat="1" x14ac:dyDescent="0.25">
      <c r="A5" s="1">
        <v>1.90642</v>
      </c>
      <c r="B5" s="1">
        <f t="shared" si="0"/>
        <v>4</v>
      </c>
      <c r="C5" s="1">
        <f t="shared" si="1"/>
        <v>0.4</v>
      </c>
      <c r="D5" s="1">
        <f t="shared" si="2"/>
        <v>0.3</v>
      </c>
      <c r="E5" s="1">
        <f t="shared" si="3"/>
        <v>-0.25334710313579978</v>
      </c>
      <c r="F5" s="1">
        <f t="shared" si="4"/>
        <v>0.38034657026597307</v>
      </c>
      <c r="G5" s="1">
        <f t="shared" si="5"/>
        <v>1.965342973402695E-2</v>
      </c>
      <c r="H5" s="1">
        <f t="shared" si="6"/>
        <v>8.0346570265973083E-2</v>
      </c>
      <c r="N5" s="1">
        <v>4</v>
      </c>
      <c r="O5" s="1">
        <v>0.56521999999999994</v>
      </c>
      <c r="P5" s="1">
        <v>0.62394000000000005</v>
      </c>
      <c r="Q5" s="1">
        <v>0.73424</v>
      </c>
    </row>
    <row r="6" spans="1:19" s="1" customFormat="1" x14ac:dyDescent="0.25">
      <c r="A6" s="1">
        <v>1.98492</v>
      </c>
      <c r="B6" s="1">
        <f t="shared" si="0"/>
        <v>5</v>
      </c>
      <c r="C6" s="1">
        <f t="shared" si="1"/>
        <v>0.5</v>
      </c>
      <c r="D6" s="1">
        <f t="shared" si="2"/>
        <v>0.4</v>
      </c>
      <c r="E6" s="1">
        <f t="shared" si="3"/>
        <v>0</v>
      </c>
      <c r="F6" s="1">
        <f t="shared" si="4"/>
        <v>0.43947023203585417</v>
      </c>
      <c r="G6" s="1">
        <f t="shared" si="5"/>
        <v>6.0529767964145831E-2</v>
      </c>
      <c r="H6" s="1">
        <f t="shared" si="6"/>
        <v>3.9470232035854147E-2</v>
      </c>
      <c r="N6" s="1">
        <v>5</v>
      </c>
      <c r="O6" s="1">
        <v>0.50944999999999996</v>
      </c>
      <c r="P6" s="1">
        <v>0.56328</v>
      </c>
      <c r="Q6" s="1">
        <v>0.66852999999999996</v>
      </c>
      <c r="R6" s="1" t="s">
        <v>14</v>
      </c>
      <c r="S6" s="1">
        <f ca="1">IF(COUNT(A:A)&gt;40,1.22/SQRT(COUNT(A:A)),INDIRECT("O"&amp;(COUNT(A:A)+1)))</f>
        <v>0.36865999999999999</v>
      </c>
    </row>
    <row r="7" spans="1:19" s="1" customFormat="1" x14ac:dyDescent="0.25">
      <c r="A7" s="1">
        <v>1.9956799999999999</v>
      </c>
      <c r="B7" s="1">
        <f t="shared" si="0"/>
        <v>6</v>
      </c>
      <c r="C7" s="1">
        <f t="shared" si="1"/>
        <v>0.6</v>
      </c>
      <c r="D7" s="1">
        <f t="shared" si="2"/>
        <v>0.5</v>
      </c>
      <c r="E7" s="1">
        <f t="shared" si="3"/>
        <v>0.25334710313579978</v>
      </c>
      <c r="F7" s="1">
        <f t="shared" si="4"/>
        <v>0.44771264989265552</v>
      </c>
      <c r="G7" s="1">
        <f t="shared" si="5"/>
        <v>0.15228735010734445</v>
      </c>
      <c r="H7" s="1">
        <f t="shared" si="6"/>
        <v>5.2287350107344477E-2</v>
      </c>
      <c r="N7" s="1">
        <v>6</v>
      </c>
      <c r="O7" s="1">
        <v>0.46799000000000002</v>
      </c>
      <c r="P7" s="1">
        <v>0.51926000000000005</v>
      </c>
      <c r="Q7" s="1">
        <v>0.61660999999999999</v>
      </c>
      <c r="R7" s="1" t="s">
        <v>15</v>
      </c>
      <c r="S7" s="1">
        <f ca="1">IF(COUNT(A:A)&gt;40,1.36/SQRT(COUNT(A:A)),INDIRECT("P"&amp;(COUNT(A:A)+1)))</f>
        <v>0.40925</v>
      </c>
    </row>
    <row r="8" spans="1:19" s="1" customFormat="1" x14ac:dyDescent="0.25">
      <c r="A8" s="1">
        <v>2.1028799999999999</v>
      </c>
      <c r="B8" s="1">
        <f t="shared" si="0"/>
        <v>7</v>
      </c>
      <c r="C8" s="1">
        <f t="shared" si="1"/>
        <v>0.7</v>
      </c>
      <c r="D8" s="1">
        <f t="shared" si="2"/>
        <v>0.6</v>
      </c>
      <c r="E8" s="1">
        <f t="shared" si="3"/>
        <v>0.52440051270804078</v>
      </c>
      <c r="F8" s="1">
        <f t="shared" si="4"/>
        <v>0.53048222415400859</v>
      </c>
      <c r="G8" s="1">
        <f t="shared" si="5"/>
        <v>0.16951777584599137</v>
      </c>
      <c r="H8" s="1">
        <f t="shared" si="6"/>
        <v>6.9517775845991392E-2</v>
      </c>
      <c r="N8" s="1">
        <v>7</v>
      </c>
      <c r="O8" s="1">
        <v>0.43607000000000001</v>
      </c>
      <c r="P8" s="1">
        <v>0.48342000000000002</v>
      </c>
      <c r="Q8" s="1">
        <v>0.57581000000000004</v>
      </c>
      <c r="R8" s="1" t="s">
        <v>16</v>
      </c>
      <c r="S8" s="1">
        <f ca="1">IF(COUNT(A:A)&gt;40,1.63/SQRT(COUNT(A:A)),INDIRECT("Q"&amp;(COUNT(A:A)+1)))</f>
        <v>0.48892999999999998</v>
      </c>
    </row>
    <row r="9" spans="1:19" s="1" customFormat="1" x14ac:dyDescent="0.25">
      <c r="A9" s="1">
        <v>2.2248800000000002</v>
      </c>
      <c r="B9" s="1">
        <f t="shared" si="0"/>
        <v>8</v>
      </c>
      <c r="C9" s="1">
        <f t="shared" si="1"/>
        <v>0.8</v>
      </c>
      <c r="D9" s="1">
        <f t="shared" si="2"/>
        <v>0.7</v>
      </c>
      <c r="E9" s="1">
        <f t="shared" si="3"/>
        <v>0.84162123357291474</v>
      </c>
      <c r="F9" s="1">
        <f t="shared" si="4"/>
        <v>0.62290246932983551</v>
      </c>
      <c r="G9" s="1">
        <f t="shared" si="5"/>
        <v>0.17709753067016454</v>
      </c>
      <c r="H9" s="1">
        <f t="shared" si="6"/>
        <v>7.7097530670164449E-2</v>
      </c>
      <c r="N9" s="1">
        <v>8</v>
      </c>
      <c r="O9" s="1">
        <v>0.40961999999999998</v>
      </c>
      <c r="P9" s="1">
        <v>0.45427000000000001</v>
      </c>
      <c r="Q9" s="1">
        <v>0.54178999999999999</v>
      </c>
    </row>
    <row r="10" spans="1:19" s="1" customFormat="1" x14ac:dyDescent="0.25">
      <c r="A10" s="1">
        <v>2.6182599999999998</v>
      </c>
      <c r="B10" s="1">
        <f t="shared" si="0"/>
        <v>9</v>
      </c>
      <c r="C10" s="1">
        <f t="shared" si="1"/>
        <v>0.9</v>
      </c>
      <c r="D10" s="1">
        <f t="shared" si="2"/>
        <v>0.8</v>
      </c>
      <c r="E10" s="1">
        <f t="shared" si="3"/>
        <v>1.2815515655446006</v>
      </c>
      <c r="F10" s="1">
        <f t="shared" si="4"/>
        <v>0.85906107708615065</v>
      </c>
      <c r="G10" s="1">
        <f t="shared" si="5"/>
        <v>4.0938922913849374E-2</v>
      </c>
      <c r="H10" s="1">
        <f t="shared" si="6"/>
        <v>5.9061077086150604E-2</v>
      </c>
      <c r="N10" s="1">
        <v>9</v>
      </c>
      <c r="O10" s="1">
        <v>0.38746000000000003</v>
      </c>
      <c r="P10" s="1">
        <v>0.43001</v>
      </c>
      <c r="Q10" s="1">
        <v>0.51332</v>
      </c>
    </row>
    <row r="11" spans="1:19" s="1" customFormat="1" x14ac:dyDescent="0.25">
      <c r="A11" s="1">
        <v>3.15435</v>
      </c>
      <c r="B11" s="1">
        <f t="shared" si="0"/>
        <v>10</v>
      </c>
      <c r="C11" s="1">
        <f t="shared" si="1"/>
        <v>1</v>
      </c>
      <c r="D11" s="1">
        <f t="shared" si="2"/>
        <v>0.9</v>
      </c>
      <c r="E11" s="1" t="str">
        <f t="shared" si="3"/>
        <v/>
      </c>
      <c r="F11" s="1">
        <f t="shared" si="4"/>
        <v>0.98282367847470453</v>
      </c>
      <c r="G11" s="1">
        <f t="shared" si="5"/>
        <v>1.7176321525295468E-2</v>
      </c>
      <c r="H11" s="1">
        <f t="shared" si="6"/>
        <v>8.282367847470451E-2</v>
      </c>
      <c r="N11" s="1">
        <v>10</v>
      </c>
      <c r="O11" s="1">
        <v>0.36865999999999999</v>
      </c>
      <c r="P11" s="1">
        <v>0.40925</v>
      </c>
      <c r="Q11" s="1">
        <v>0.48892999999999998</v>
      </c>
    </row>
    <row r="12" spans="1:19" x14ac:dyDescent="0.25">
      <c r="N12" s="1">
        <v>11</v>
      </c>
      <c r="O12" s="1">
        <v>0.35242000000000001</v>
      </c>
      <c r="P12" s="1">
        <v>0.39122000000000001</v>
      </c>
      <c r="Q12" s="1">
        <v>0.4677</v>
      </c>
    </row>
    <row r="13" spans="1:19" x14ac:dyDescent="0.25">
      <c r="F13" s="1"/>
      <c r="G13" s="1"/>
      <c r="N13" s="1">
        <v>12</v>
      </c>
      <c r="O13" s="1">
        <v>0.33815000000000001</v>
      </c>
      <c r="P13" s="1">
        <v>0.37542999999999999</v>
      </c>
      <c r="Q13" s="1">
        <v>0.44905</v>
      </c>
    </row>
    <row r="14" spans="1:19" x14ac:dyDescent="0.25">
      <c r="F14" s="1"/>
      <c r="G14" s="1"/>
      <c r="N14" s="1">
        <v>13</v>
      </c>
      <c r="O14" s="1">
        <v>0.32549</v>
      </c>
      <c r="P14" s="1">
        <v>0.36142999999999997</v>
      </c>
      <c r="Q14" s="1">
        <v>0.43247000000000002</v>
      </c>
    </row>
    <row r="15" spans="1:19" x14ac:dyDescent="0.25">
      <c r="F15" s="1"/>
      <c r="G15" s="1"/>
      <c r="N15" s="1">
        <v>14</v>
      </c>
      <c r="O15" s="1">
        <v>0.31417</v>
      </c>
      <c r="P15" s="1">
        <v>0.34889999999999999</v>
      </c>
      <c r="Q15" s="1">
        <v>0.41761999999999999</v>
      </c>
    </row>
    <row r="16" spans="1:19" x14ac:dyDescent="0.25">
      <c r="F16" s="1"/>
      <c r="G16" s="1"/>
      <c r="N16" s="1">
        <v>15</v>
      </c>
      <c r="O16" s="1">
        <v>0.30397000000000002</v>
      </c>
      <c r="P16" s="1">
        <v>0.33760000000000001</v>
      </c>
      <c r="Q16" s="1">
        <v>0.4042</v>
      </c>
    </row>
    <row r="17" spans="6:17" x14ac:dyDescent="0.25">
      <c r="F17" s="1"/>
      <c r="G17" s="1"/>
      <c r="N17" s="1">
        <v>16</v>
      </c>
      <c r="O17" s="1">
        <v>0.29471999999999998</v>
      </c>
      <c r="P17" s="1">
        <v>0.32733000000000001</v>
      </c>
      <c r="Q17" s="1">
        <v>0.39201000000000003</v>
      </c>
    </row>
    <row r="18" spans="6:17" x14ac:dyDescent="0.25">
      <c r="F18" s="1"/>
      <c r="G18" s="1"/>
      <c r="N18" s="1">
        <v>17</v>
      </c>
      <c r="O18" s="1">
        <v>0.28627000000000002</v>
      </c>
      <c r="P18" s="1">
        <v>0.31796000000000002</v>
      </c>
      <c r="Q18" s="1">
        <v>0.38085999999999998</v>
      </c>
    </row>
    <row r="19" spans="6:17" x14ac:dyDescent="0.25">
      <c r="F19" s="1"/>
      <c r="G19" s="1"/>
      <c r="N19" s="1">
        <v>18</v>
      </c>
      <c r="O19" s="1">
        <v>0.27850999999999998</v>
      </c>
      <c r="P19" s="1">
        <v>0.30936000000000002</v>
      </c>
      <c r="Q19" s="1">
        <v>0.37062</v>
      </c>
    </row>
    <row r="20" spans="6:17" x14ac:dyDescent="0.25">
      <c r="N20" s="1">
        <v>19</v>
      </c>
      <c r="O20" s="1">
        <v>0.27135999999999999</v>
      </c>
      <c r="P20" s="1">
        <v>0.30142999999999998</v>
      </c>
      <c r="Q20" s="1">
        <v>0.36116999999999999</v>
      </c>
    </row>
    <row r="21" spans="6:17" x14ac:dyDescent="0.25">
      <c r="N21" s="1">
        <v>20</v>
      </c>
      <c r="O21" s="1">
        <v>0.26473000000000002</v>
      </c>
      <c r="P21" s="1">
        <v>0.29408000000000001</v>
      </c>
      <c r="Q21" s="1">
        <v>0.35241</v>
      </c>
    </row>
    <row r="22" spans="6:17" x14ac:dyDescent="0.25">
      <c r="N22" s="1">
        <v>21</v>
      </c>
      <c r="O22" s="1">
        <v>0.25857999999999998</v>
      </c>
      <c r="P22" s="1">
        <v>0.28724</v>
      </c>
      <c r="Q22" s="1">
        <v>0.34427000000000002</v>
      </c>
    </row>
    <row r="23" spans="6:17" x14ac:dyDescent="0.25">
      <c r="N23" s="1">
        <v>22</v>
      </c>
      <c r="O23" s="1">
        <v>0.25283</v>
      </c>
      <c r="P23" s="1">
        <v>0.28087000000000001</v>
      </c>
      <c r="Q23" s="1">
        <v>0.33666000000000001</v>
      </c>
    </row>
    <row r="24" spans="6:17" x14ac:dyDescent="0.25">
      <c r="N24" s="1">
        <v>23</v>
      </c>
      <c r="O24" s="1">
        <v>0.24746000000000001</v>
      </c>
      <c r="P24" s="1">
        <v>0.27489999999999998</v>
      </c>
      <c r="Q24" s="1">
        <v>0.32954</v>
      </c>
    </row>
    <row r="25" spans="6:17" x14ac:dyDescent="0.25">
      <c r="N25" s="1">
        <v>24</v>
      </c>
      <c r="O25" s="1">
        <v>0.24242</v>
      </c>
      <c r="P25" s="1">
        <v>0.26930999999999999</v>
      </c>
      <c r="Q25" s="1">
        <v>0.32285999999999998</v>
      </c>
    </row>
    <row r="26" spans="6:17" x14ac:dyDescent="0.25">
      <c r="N26" s="1">
        <v>25</v>
      </c>
      <c r="O26" s="1">
        <v>0.23768</v>
      </c>
      <c r="P26" s="1">
        <v>0.26404</v>
      </c>
      <c r="Q26" s="1">
        <v>0.31657000000000002</v>
      </c>
    </row>
    <row r="27" spans="6:17" x14ac:dyDescent="0.25">
      <c r="N27" s="1">
        <v>26</v>
      </c>
      <c r="O27" s="1">
        <v>0.23319999999999999</v>
      </c>
      <c r="P27" s="1">
        <v>0.25907000000000002</v>
      </c>
      <c r="Q27" s="1">
        <v>0.31064000000000003</v>
      </c>
    </row>
    <row r="28" spans="6:17" x14ac:dyDescent="0.25">
      <c r="N28" s="1">
        <v>27</v>
      </c>
      <c r="O28" s="1">
        <v>0.22897999999999999</v>
      </c>
      <c r="P28" s="1">
        <v>0.25438</v>
      </c>
      <c r="Q28" s="1">
        <v>0.30502000000000001</v>
      </c>
    </row>
    <row r="29" spans="6:17" x14ac:dyDescent="0.25">
      <c r="N29" s="1">
        <v>28</v>
      </c>
      <c r="O29" s="1">
        <v>0.22497</v>
      </c>
      <c r="P29" s="1">
        <v>0.24993000000000001</v>
      </c>
      <c r="Q29" s="1">
        <v>0.29970999999999998</v>
      </c>
    </row>
    <row r="30" spans="6:17" x14ac:dyDescent="0.25">
      <c r="N30" s="1">
        <v>29</v>
      </c>
      <c r="O30" s="1">
        <v>0.22117000000000001</v>
      </c>
      <c r="P30" s="1">
        <v>0.24571000000000001</v>
      </c>
      <c r="Q30" s="1">
        <v>0.29465999999999998</v>
      </c>
    </row>
    <row r="31" spans="6:17" x14ac:dyDescent="0.25">
      <c r="N31" s="1">
        <v>30</v>
      </c>
      <c r="O31" s="1">
        <v>0.21756</v>
      </c>
      <c r="P31" s="1">
        <v>0.2417</v>
      </c>
      <c r="Q31" s="1">
        <v>0.28987000000000002</v>
      </c>
    </row>
    <row r="32" spans="6:17" x14ac:dyDescent="0.25">
      <c r="N32" s="1">
        <v>31</v>
      </c>
      <c r="O32" s="1">
        <v>0.21412</v>
      </c>
      <c r="P32" s="1">
        <v>0.23788000000000001</v>
      </c>
      <c r="Q32" s="1">
        <v>0.2853</v>
      </c>
    </row>
    <row r="33" spans="14:17" x14ac:dyDescent="0.25">
      <c r="N33" s="1">
        <v>32</v>
      </c>
      <c r="O33" s="1">
        <v>0.21085000000000001</v>
      </c>
      <c r="P33" s="1">
        <v>0.23424</v>
      </c>
      <c r="Q33" s="1">
        <v>0.28094000000000002</v>
      </c>
    </row>
    <row r="34" spans="14:17" x14ac:dyDescent="0.25">
      <c r="N34" s="1">
        <v>33</v>
      </c>
      <c r="O34" s="1">
        <v>0.20771000000000001</v>
      </c>
      <c r="P34" s="1">
        <v>0.23075999999999999</v>
      </c>
      <c r="Q34" s="1">
        <v>0.27677000000000002</v>
      </c>
    </row>
    <row r="35" spans="14:17" x14ac:dyDescent="0.25">
      <c r="N35" s="1">
        <v>34</v>
      </c>
      <c r="O35" s="1">
        <v>0.20472000000000001</v>
      </c>
      <c r="P35" s="1">
        <v>0.22742999999999999</v>
      </c>
      <c r="Q35" s="1">
        <v>0.27278999999999998</v>
      </c>
    </row>
    <row r="36" spans="14:17" x14ac:dyDescent="0.25">
      <c r="N36" s="1">
        <v>35</v>
      </c>
      <c r="O36" s="1">
        <v>0.20185</v>
      </c>
      <c r="P36" s="1">
        <v>0.22425</v>
      </c>
      <c r="Q36" s="1">
        <v>0.26896999999999999</v>
      </c>
    </row>
    <row r="37" spans="14:17" x14ac:dyDescent="0.25">
      <c r="N37" s="1">
        <v>36</v>
      </c>
      <c r="O37" s="1">
        <v>0.1991</v>
      </c>
      <c r="P37" s="1">
        <v>0.22119</v>
      </c>
      <c r="Q37" s="1">
        <v>0.26532</v>
      </c>
    </row>
    <row r="38" spans="14:17" x14ac:dyDescent="0.25">
      <c r="N38" s="1">
        <v>37</v>
      </c>
      <c r="O38" s="1">
        <v>0.19646</v>
      </c>
      <c r="P38" s="1">
        <v>0.21826000000000001</v>
      </c>
      <c r="Q38" s="1">
        <v>0.26179999999999998</v>
      </c>
    </row>
    <row r="39" spans="14:17" x14ac:dyDescent="0.25">
      <c r="N39" s="1">
        <v>38</v>
      </c>
      <c r="O39" s="1">
        <v>0.19392000000000001</v>
      </c>
      <c r="P39" s="1">
        <v>0.21543999999999999</v>
      </c>
      <c r="Q39" s="1">
        <v>0.25842999999999999</v>
      </c>
    </row>
    <row r="40" spans="14:17" x14ac:dyDescent="0.25">
      <c r="N40" s="1">
        <v>39</v>
      </c>
      <c r="O40" s="1">
        <v>0.19148000000000001</v>
      </c>
      <c r="P40" s="1">
        <v>0.21273</v>
      </c>
      <c r="Q40" s="1">
        <v>0.25518000000000002</v>
      </c>
    </row>
    <row r="41" spans="14:17" x14ac:dyDescent="0.25">
      <c r="N41" s="1">
        <v>40</v>
      </c>
      <c r="O41" s="1">
        <v>0.18912999999999999</v>
      </c>
      <c r="P41" s="1">
        <v>0.21012</v>
      </c>
      <c r="Q41" s="1">
        <v>0.25205</v>
      </c>
    </row>
  </sheetData>
  <sortState ref="A2:A41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Kolmogorov-Smirnov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2019-10-16T02:22:30Z</dcterms:created>
  <dcterms:modified xsi:type="dcterms:W3CDTF">2019-10-31T00:36:43Z</dcterms:modified>
</cp:coreProperties>
</file>