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Teste Brown-Forsythe\"/>
    </mc:Choice>
  </mc:AlternateContent>
  <xr:revisionPtr revIDLastSave="0" documentId="13_ncr:1_{E9EDEF5A-6F10-4075-82E9-C2B00D20BF60}" xr6:coauthVersionLast="45" xr6:coauthVersionMax="45" xr10:uidLastSave="{00000000-0000-0000-0000-000000000000}"/>
  <bookViews>
    <workbookView xWindow="-120" yWindow="-120" windowWidth="20730" windowHeight="11160" xr2:uid="{5B2112F3-A3E4-4759-AD67-C84B4113F569}"/>
  </bookViews>
  <sheets>
    <sheet name="Brown-Fosythe" sheetId="1" r:id="rId1"/>
    <sheet name="data_flor_Iri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12" i="1"/>
  <c r="E2" i="1"/>
  <c r="T2" i="1"/>
  <c r="Q2" i="1"/>
  <c r="M2" i="1"/>
  <c r="J2" i="1"/>
  <c r="F3" i="1"/>
  <c r="F5" i="1"/>
  <c r="F6" i="1"/>
  <c r="F9" i="1"/>
  <c r="F10" i="1"/>
  <c r="F12" i="1"/>
  <c r="F16" i="1"/>
  <c r="F20" i="1"/>
  <c r="F2" i="1"/>
  <c r="E13" i="1"/>
  <c r="E14" i="1" s="1"/>
  <c r="E15" i="1" s="1"/>
  <c r="E16" i="1" s="1"/>
  <c r="E17" i="1" s="1"/>
  <c r="E18" i="1" s="1"/>
  <c r="E19" i="1" s="1"/>
  <c r="E20" i="1" s="1"/>
  <c r="E21" i="1" s="1"/>
  <c r="F21" i="1" s="1"/>
  <c r="E4" i="1"/>
  <c r="E5" i="1" s="1"/>
  <c r="E6" i="1" s="1"/>
  <c r="E7" i="1" s="1"/>
  <c r="E8" i="1" s="1"/>
  <c r="E9" i="1" s="1"/>
  <c r="E10" i="1" s="1"/>
  <c r="E11" i="1" s="1"/>
  <c r="F11" i="1" s="1"/>
  <c r="E3" i="1"/>
  <c r="E24" i="1" l="1"/>
  <c r="F23" i="1"/>
  <c r="F22" i="1"/>
  <c r="F18" i="1"/>
  <c r="F14" i="1"/>
  <c r="F17" i="1"/>
  <c r="F13" i="1"/>
  <c r="F19" i="1"/>
  <c r="F15" i="1"/>
  <c r="F8" i="1"/>
  <c r="F4" i="1"/>
  <c r="F7" i="1"/>
  <c r="E25" i="1" l="1"/>
  <c r="F24" i="1"/>
  <c r="G12" i="1"/>
  <c r="G2" i="1"/>
  <c r="E26" i="1" l="1"/>
  <c r="F25" i="1"/>
  <c r="G13" i="1"/>
  <c r="O12" i="1"/>
  <c r="O2" i="1"/>
  <c r="G3" i="1"/>
  <c r="E27" i="1" l="1"/>
  <c r="F26" i="1"/>
  <c r="G14" i="1"/>
  <c r="O13" i="1"/>
  <c r="G4" i="1"/>
  <c r="O3" i="1"/>
  <c r="E28" i="1" l="1"/>
  <c r="F27" i="1"/>
  <c r="G15" i="1"/>
  <c r="O14" i="1"/>
  <c r="G5" i="1"/>
  <c r="O4" i="1"/>
  <c r="E29" i="1" l="1"/>
  <c r="F28" i="1"/>
  <c r="G16" i="1"/>
  <c r="O15" i="1"/>
  <c r="G6" i="1"/>
  <c r="O5" i="1"/>
  <c r="E30" i="1" l="1"/>
  <c r="F29" i="1"/>
  <c r="G17" i="1"/>
  <c r="O16" i="1"/>
  <c r="G7" i="1"/>
  <c r="O6" i="1"/>
  <c r="E31" i="1" l="1"/>
  <c r="F31" i="1" s="1"/>
  <c r="F30" i="1"/>
  <c r="H29" i="1"/>
  <c r="H27" i="1"/>
  <c r="G18" i="1"/>
  <c r="K17" i="1"/>
  <c r="O17" i="1"/>
  <c r="G8" i="1"/>
  <c r="K7" i="1"/>
  <c r="O7" i="1"/>
  <c r="H30" i="1" l="1"/>
  <c r="H2" i="1"/>
  <c r="H14" i="1"/>
  <c r="K12" i="1"/>
  <c r="H4" i="1"/>
  <c r="K14" i="1"/>
  <c r="K13" i="1"/>
  <c r="H23" i="1"/>
  <c r="K16" i="1"/>
  <c r="H25" i="1"/>
  <c r="H8" i="1"/>
  <c r="H6" i="1"/>
  <c r="K2" i="1"/>
  <c r="H18" i="1"/>
  <c r="H9" i="1"/>
  <c r="K3" i="1"/>
  <c r="H5" i="1"/>
  <c r="H12" i="1"/>
  <c r="H3" i="1"/>
  <c r="H13" i="1"/>
  <c r="H17" i="1"/>
  <c r="H15" i="1"/>
  <c r="K6" i="1"/>
  <c r="H26" i="1"/>
  <c r="H21" i="1"/>
  <c r="K4" i="1"/>
  <c r="H19" i="1"/>
  <c r="H24" i="1"/>
  <c r="G22" i="1"/>
  <c r="K15" i="1"/>
  <c r="H20" i="1"/>
  <c r="H28" i="1"/>
  <c r="H16" i="1"/>
  <c r="H22" i="1"/>
  <c r="H7" i="1"/>
  <c r="H10" i="1"/>
  <c r="H11" i="1"/>
  <c r="K5" i="1"/>
  <c r="H31" i="1"/>
  <c r="G19" i="1"/>
  <c r="K18" i="1"/>
  <c r="O18" i="1"/>
  <c r="G9" i="1"/>
  <c r="K8" i="1"/>
  <c r="O8" i="1"/>
  <c r="I2" i="1" l="1"/>
  <c r="G23" i="1"/>
  <c r="O22" i="1"/>
  <c r="K22" i="1"/>
  <c r="G20" i="1"/>
  <c r="K19" i="1"/>
  <c r="O19" i="1"/>
  <c r="G10" i="1"/>
  <c r="O9" i="1"/>
  <c r="K9" i="1"/>
  <c r="G24" i="1" l="1"/>
  <c r="K23" i="1"/>
  <c r="O23" i="1"/>
  <c r="G21" i="1"/>
  <c r="O20" i="1"/>
  <c r="K20" i="1"/>
  <c r="G11" i="1"/>
  <c r="K10" i="1"/>
  <c r="O10" i="1"/>
  <c r="G25" i="1" l="1"/>
  <c r="K24" i="1"/>
  <c r="O24" i="1"/>
  <c r="O21" i="1"/>
  <c r="K21" i="1"/>
  <c r="K11" i="1"/>
  <c r="O11" i="1"/>
  <c r="G26" i="1" l="1"/>
  <c r="K25" i="1"/>
  <c r="O25" i="1"/>
  <c r="G27" i="1" l="1"/>
  <c r="K26" i="1"/>
  <c r="O26" i="1"/>
  <c r="G28" i="1" l="1"/>
  <c r="K27" i="1"/>
  <c r="O27" i="1"/>
  <c r="G29" i="1" l="1"/>
  <c r="K28" i="1"/>
  <c r="O28" i="1"/>
  <c r="G30" i="1" l="1"/>
  <c r="K29" i="1"/>
  <c r="O29" i="1"/>
  <c r="G31" i="1" l="1"/>
  <c r="K30" i="1"/>
  <c r="O30" i="1"/>
  <c r="K31" i="1" l="1"/>
  <c r="L2" i="1" s="1"/>
  <c r="N2" i="1" s="1"/>
  <c r="S2" i="1" s="1"/>
  <c r="O31" i="1"/>
  <c r="P2" i="1" s="1"/>
  <c r="R2" i="1" s="1"/>
  <c r="V2" i="1" l="1"/>
  <c r="U2" i="1"/>
</calcChain>
</file>

<file path=xl/sharedStrings.xml><?xml version="1.0" encoding="utf-8"?>
<sst xmlns="http://schemas.openxmlformats.org/spreadsheetml/2006/main" count="83" uniqueCount="26">
  <si>
    <t>Dados básicos</t>
  </si>
  <si>
    <t>Nível de significância =</t>
  </si>
  <si>
    <t>Número de grupos =</t>
  </si>
  <si>
    <t>Nome da amostra</t>
  </si>
  <si>
    <t>Valor original</t>
  </si>
  <si>
    <t>Média de cada grupo transformada</t>
  </si>
  <si>
    <t>(yij-Ymedio)^2</t>
  </si>
  <si>
    <t>Valores transformados</t>
  </si>
  <si>
    <t>SQTotais</t>
  </si>
  <si>
    <t>gl total</t>
  </si>
  <si>
    <t>(yimedio - Ymedio)^2</t>
  </si>
  <si>
    <t>Sqtratamentos</t>
  </si>
  <si>
    <t>gl tratamentos</t>
  </si>
  <si>
    <t>Media tratamentos</t>
  </si>
  <si>
    <t>(yi-yimedio)^2</t>
  </si>
  <si>
    <t>gl erros</t>
  </si>
  <si>
    <t>Sqerros</t>
  </si>
  <si>
    <t>Merros</t>
  </si>
  <si>
    <t>Fcalc</t>
  </si>
  <si>
    <t>Ftab</t>
  </si>
  <si>
    <t>p-valor</t>
  </si>
  <si>
    <t>Conclusão</t>
  </si>
  <si>
    <t>setosa</t>
  </si>
  <si>
    <t>virgínica</t>
  </si>
  <si>
    <t>versicolor</t>
  </si>
  <si>
    <t>Mediana de cada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</si>
</sst>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8AFF-404F-4875-8366-E7D700584F89}">
  <dimension ref="A1:V31"/>
  <sheetViews>
    <sheetView tabSelected="1" workbookViewId="0">
      <selection activeCell="E2" sqref="E2"/>
    </sheetView>
  </sheetViews>
  <sheetFormatPr defaultRowHeight="15" x14ac:dyDescent="0.25"/>
  <cols>
    <col min="1" max="1" width="23.28515625" bestFit="1" customWidth="1"/>
    <col min="3" max="3" width="16.7109375" bestFit="1" customWidth="1"/>
    <col min="4" max="4" width="12.85546875" bestFit="1" customWidth="1"/>
    <col min="5" max="5" width="21.85546875" bestFit="1" customWidth="1"/>
    <col min="6" max="6" width="21.42578125" bestFit="1" customWidth="1"/>
    <col min="7" max="7" width="32.28515625" bestFit="1" customWidth="1"/>
    <col min="8" max="8" width="14.140625" bestFit="1" customWidth="1"/>
    <col min="9" max="9" width="11" bestFit="1" customWidth="1"/>
    <col min="11" max="11" width="20.28515625" bestFit="1" customWidth="1"/>
    <col min="12" max="12" width="14.140625" bestFit="1" customWidth="1"/>
    <col min="13" max="13" width="14" bestFit="1" customWidth="1"/>
    <col min="14" max="14" width="18.140625" bestFit="1" customWidth="1"/>
    <col min="15" max="15" width="14.140625" bestFit="1" customWidth="1"/>
    <col min="16" max="16" width="10" bestFit="1" customWidth="1"/>
    <col min="22" max="22" width="32" bestFit="1" customWidth="1"/>
  </cols>
  <sheetData>
    <row r="1" spans="1:22" x14ac:dyDescent="0.25">
      <c r="A1" t="s">
        <v>0</v>
      </c>
      <c r="C1" t="s">
        <v>3</v>
      </c>
      <c r="D1" t="s">
        <v>4</v>
      </c>
      <c r="E1" t="s">
        <v>25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</row>
    <row r="2" spans="1:22" x14ac:dyDescent="0.25">
      <c r="A2" t="s">
        <v>1</v>
      </c>
      <c r="B2">
        <v>0.05</v>
      </c>
      <c r="C2" t="s">
        <v>22</v>
      </c>
      <c r="D2">
        <v>5.0999999999999996</v>
      </c>
      <c r="E2">
        <f>MEDIAN(D2:D11)</f>
        <v>4.9000000000000004</v>
      </c>
      <c r="F2">
        <f>ABS(D2-E2)</f>
        <v>0.19999999999999929</v>
      </c>
      <c r="G2">
        <f>AVERAGE(F2:F11)</f>
        <v>0.22000000000000003</v>
      </c>
      <c r="H2">
        <f>(F2-AVERAGE(F:F))^2</f>
        <v>7.2900000000000395E-2</v>
      </c>
      <c r="I2">
        <f>SUM(H:H)</f>
        <v>5.3679999999999968</v>
      </c>
      <c r="J2">
        <f>COUNT(D:D)-1</f>
        <v>29</v>
      </c>
      <c r="K2">
        <f>(G2-AVERAGE(F:F))^2</f>
        <v>6.25E-2</v>
      </c>
      <c r="L2">
        <f>SUM(K:K)</f>
        <v>0.9419999999999995</v>
      </c>
      <c r="M2">
        <f>B3-1</f>
        <v>2</v>
      </c>
      <c r="N2">
        <f>L2/M2</f>
        <v>0.47099999999999975</v>
      </c>
      <c r="O2">
        <f>(F2-G2)^2</f>
        <v>4.0000000000002956E-4</v>
      </c>
      <c r="P2">
        <f>SUM(O:O)</f>
        <v>4.4259999999999975</v>
      </c>
      <c r="Q2">
        <f>COUNT(D:D)-B3</f>
        <v>27</v>
      </c>
      <c r="R2">
        <f>P2/Q2</f>
        <v>0.16392592592592584</v>
      </c>
      <c r="S2">
        <f>N2/R2</f>
        <v>2.8732489832806145</v>
      </c>
      <c r="T2">
        <f>_xlfn.F.INV((1-B2),M2,Q2)</f>
        <v>3.3541308285291969</v>
      </c>
      <c r="U2">
        <f>FDIST(S2,M2,Q2)</f>
        <v>7.390693343707401E-2</v>
      </c>
      <c r="V2" s="1" t="str">
        <f>IF(S2&gt;T2,"As variâncias não são homogeneas","As variâncias são homogeneas")</f>
        <v>As variâncias são homogeneas</v>
      </c>
    </row>
    <row r="3" spans="1:22" x14ac:dyDescent="0.25">
      <c r="A3" t="s">
        <v>2</v>
      </c>
      <c r="B3">
        <v>3</v>
      </c>
      <c r="C3" t="s">
        <v>22</v>
      </c>
      <c r="D3">
        <v>4.9000000000000004</v>
      </c>
      <c r="E3">
        <f>E2</f>
        <v>4.9000000000000004</v>
      </c>
      <c r="F3">
        <f t="shared" ref="F3:F31" si="0">ABS(D3-E3)</f>
        <v>0</v>
      </c>
      <c r="G3">
        <f>G2</f>
        <v>0.22000000000000003</v>
      </c>
      <c r="H3">
        <f t="shared" ref="H3:H31" si="1">(F3-AVERAGE(F:F))^2</f>
        <v>0.22090000000000004</v>
      </c>
      <c r="K3">
        <f t="shared" ref="K3:K31" si="2">(G3-AVERAGE(F:F))^2</f>
        <v>6.25E-2</v>
      </c>
      <c r="O3">
        <f t="shared" ref="O3:O31" si="3">(F3-G3)^2</f>
        <v>4.8400000000000012E-2</v>
      </c>
    </row>
    <row r="4" spans="1:22" x14ac:dyDescent="0.25">
      <c r="C4" t="s">
        <v>22</v>
      </c>
      <c r="D4">
        <v>4.7</v>
      </c>
      <c r="E4">
        <f t="shared" ref="E4:E11" si="4">E3</f>
        <v>4.9000000000000004</v>
      </c>
      <c r="F4">
        <f t="shared" si="0"/>
        <v>0.20000000000000018</v>
      </c>
      <c r="G4">
        <f t="shared" ref="G4:G11" si="5">G3</f>
        <v>0.22000000000000003</v>
      </c>
      <c r="H4">
        <f t="shared" si="1"/>
        <v>7.2899999999999923E-2</v>
      </c>
      <c r="K4">
        <f t="shared" si="2"/>
        <v>6.25E-2</v>
      </c>
      <c r="O4">
        <f t="shared" si="3"/>
        <v>3.9999999999999406E-4</v>
      </c>
    </row>
    <row r="5" spans="1:22" x14ac:dyDescent="0.25">
      <c r="C5" t="s">
        <v>22</v>
      </c>
      <c r="D5">
        <v>4.5999999999999996</v>
      </c>
      <c r="E5">
        <f t="shared" si="4"/>
        <v>4.9000000000000004</v>
      </c>
      <c r="F5">
        <f t="shared" si="0"/>
        <v>0.30000000000000071</v>
      </c>
      <c r="G5">
        <f t="shared" si="5"/>
        <v>0.22000000000000003</v>
      </c>
      <c r="H5">
        <f t="shared" si="1"/>
        <v>2.889999999999977E-2</v>
      </c>
      <c r="K5">
        <f t="shared" si="2"/>
        <v>6.25E-2</v>
      </c>
      <c r="O5">
        <f t="shared" si="3"/>
        <v>6.4000000000001087E-3</v>
      </c>
    </row>
    <row r="6" spans="1:22" x14ac:dyDescent="0.25">
      <c r="C6" t="s">
        <v>22</v>
      </c>
      <c r="D6">
        <v>5</v>
      </c>
      <c r="E6">
        <f t="shared" si="4"/>
        <v>4.9000000000000004</v>
      </c>
      <c r="F6">
        <f t="shared" si="0"/>
        <v>9.9999999999999645E-2</v>
      </c>
      <c r="G6">
        <f t="shared" si="5"/>
        <v>0.22000000000000003</v>
      </c>
      <c r="H6">
        <f t="shared" si="1"/>
        <v>0.13690000000000027</v>
      </c>
      <c r="K6">
        <f t="shared" si="2"/>
        <v>6.25E-2</v>
      </c>
      <c r="O6">
        <f t="shared" si="3"/>
        <v>1.4400000000000092E-2</v>
      </c>
    </row>
    <row r="7" spans="1:22" x14ac:dyDescent="0.25">
      <c r="C7" t="s">
        <v>22</v>
      </c>
      <c r="D7">
        <v>5.4</v>
      </c>
      <c r="E7">
        <f t="shared" si="4"/>
        <v>4.9000000000000004</v>
      </c>
      <c r="F7">
        <f t="shared" si="0"/>
        <v>0.5</v>
      </c>
      <c r="G7">
        <f t="shared" si="5"/>
        <v>0.22000000000000003</v>
      </c>
      <c r="H7">
        <f t="shared" si="1"/>
        <v>8.9999999999999824E-4</v>
      </c>
      <c r="K7">
        <f t="shared" si="2"/>
        <v>6.25E-2</v>
      </c>
      <c r="O7">
        <f t="shared" si="3"/>
        <v>7.8399999999999984E-2</v>
      </c>
    </row>
    <row r="8" spans="1:22" x14ac:dyDescent="0.25">
      <c r="C8" t="s">
        <v>22</v>
      </c>
      <c r="D8">
        <v>4.5999999999999996</v>
      </c>
      <c r="E8">
        <f t="shared" si="4"/>
        <v>4.9000000000000004</v>
      </c>
      <c r="F8">
        <f t="shared" si="0"/>
        <v>0.30000000000000071</v>
      </c>
      <c r="G8">
        <f t="shared" si="5"/>
        <v>0.22000000000000003</v>
      </c>
      <c r="H8">
        <f t="shared" si="1"/>
        <v>2.889999999999977E-2</v>
      </c>
      <c r="K8">
        <f t="shared" si="2"/>
        <v>6.25E-2</v>
      </c>
      <c r="O8">
        <f t="shared" si="3"/>
        <v>6.4000000000001087E-3</v>
      </c>
    </row>
    <row r="9" spans="1:22" x14ac:dyDescent="0.25">
      <c r="C9" t="s">
        <v>22</v>
      </c>
      <c r="D9">
        <v>5</v>
      </c>
      <c r="E9">
        <f t="shared" si="4"/>
        <v>4.9000000000000004</v>
      </c>
      <c r="F9">
        <f t="shared" si="0"/>
        <v>9.9999999999999645E-2</v>
      </c>
      <c r="G9">
        <f t="shared" si="5"/>
        <v>0.22000000000000003</v>
      </c>
      <c r="H9">
        <f t="shared" si="1"/>
        <v>0.13690000000000027</v>
      </c>
      <c r="K9">
        <f t="shared" si="2"/>
        <v>6.25E-2</v>
      </c>
      <c r="O9">
        <f t="shared" si="3"/>
        <v>1.4400000000000092E-2</v>
      </c>
    </row>
    <row r="10" spans="1:22" x14ac:dyDescent="0.25">
      <c r="C10" t="s">
        <v>22</v>
      </c>
      <c r="D10">
        <v>4.4000000000000004</v>
      </c>
      <c r="E10">
        <f t="shared" si="4"/>
        <v>4.9000000000000004</v>
      </c>
      <c r="F10">
        <f t="shared" si="0"/>
        <v>0.5</v>
      </c>
      <c r="G10">
        <f t="shared" si="5"/>
        <v>0.22000000000000003</v>
      </c>
      <c r="H10">
        <f t="shared" si="1"/>
        <v>8.9999999999999824E-4</v>
      </c>
      <c r="K10">
        <f t="shared" si="2"/>
        <v>6.25E-2</v>
      </c>
      <c r="O10">
        <f t="shared" si="3"/>
        <v>7.8399999999999984E-2</v>
      </c>
    </row>
    <row r="11" spans="1:22" x14ac:dyDescent="0.25">
      <c r="C11" t="s">
        <v>22</v>
      </c>
      <c r="D11">
        <v>4.9000000000000004</v>
      </c>
      <c r="E11">
        <f t="shared" si="4"/>
        <v>4.9000000000000004</v>
      </c>
      <c r="F11">
        <f t="shared" si="0"/>
        <v>0</v>
      </c>
      <c r="G11">
        <f t="shared" si="5"/>
        <v>0.22000000000000003</v>
      </c>
      <c r="H11">
        <f t="shared" si="1"/>
        <v>0.22090000000000004</v>
      </c>
      <c r="K11">
        <f t="shared" si="2"/>
        <v>6.25E-2</v>
      </c>
      <c r="O11">
        <f t="shared" si="3"/>
        <v>4.8400000000000012E-2</v>
      </c>
    </row>
    <row r="12" spans="1:22" x14ac:dyDescent="0.25">
      <c r="C12" t="s">
        <v>23</v>
      </c>
      <c r="D12">
        <v>6.3</v>
      </c>
      <c r="E12">
        <f>MEDIAN(D12:D21)</f>
        <v>6.6</v>
      </c>
      <c r="F12">
        <f t="shared" si="0"/>
        <v>0.29999999999999982</v>
      </c>
      <c r="G12">
        <f>AVERAGE(F12:F21)</f>
        <v>0.61</v>
      </c>
      <c r="H12">
        <f t="shared" si="1"/>
        <v>2.8900000000000071E-2</v>
      </c>
      <c r="K12">
        <f t="shared" si="2"/>
        <v>1.9599999999999989E-2</v>
      </c>
      <c r="O12">
        <f t="shared" si="3"/>
        <v>9.6100000000000102E-2</v>
      </c>
    </row>
    <row r="13" spans="1:22" x14ac:dyDescent="0.25">
      <c r="C13" t="s">
        <v>23</v>
      </c>
      <c r="D13">
        <v>5.8</v>
      </c>
      <c r="E13">
        <f>E12</f>
        <v>6.6</v>
      </c>
      <c r="F13">
        <f t="shared" si="0"/>
        <v>0.79999999999999982</v>
      </c>
      <c r="G13">
        <f>G12</f>
        <v>0.61</v>
      </c>
      <c r="H13">
        <f t="shared" si="1"/>
        <v>0.10889999999999986</v>
      </c>
      <c r="K13">
        <f t="shared" si="2"/>
        <v>1.9599999999999989E-2</v>
      </c>
      <c r="O13">
        <f t="shared" si="3"/>
        <v>3.6099999999999938E-2</v>
      </c>
    </row>
    <row r="14" spans="1:22" x14ac:dyDescent="0.25">
      <c r="C14" t="s">
        <v>23</v>
      </c>
      <c r="D14">
        <v>7.1</v>
      </c>
      <c r="E14">
        <f t="shared" ref="E14:E21" si="6">E13</f>
        <v>6.6</v>
      </c>
      <c r="F14">
        <f t="shared" si="0"/>
        <v>0.5</v>
      </c>
      <c r="G14">
        <f t="shared" ref="G14:G21" si="7">G13</f>
        <v>0.61</v>
      </c>
      <c r="H14">
        <f t="shared" si="1"/>
        <v>8.9999999999999824E-4</v>
      </c>
      <c r="K14">
        <f t="shared" si="2"/>
        <v>1.9599999999999989E-2</v>
      </c>
      <c r="O14">
        <f t="shared" si="3"/>
        <v>1.2099999999999998E-2</v>
      </c>
    </row>
    <row r="15" spans="1:22" x14ac:dyDescent="0.25">
      <c r="C15" t="s">
        <v>23</v>
      </c>
      <c r="D15">
        <v>6.3</v>
      </c>
      <c r="E15">
        <f t="shared" si="6"/>
        <v>6.6</v>
      </c>
      <c r="F15">
        <f t="shared" si="0"/>
        <v>0.29999999999999982</v>
      </c>
      <c r="G15">
        <f t="shared" si="7"/>
        <v>0.61</v>
      </c>
      <c r="H15">
        <f t="shared" si="1"/>
        <v>2.8900000000000071E-2</v>
      </c>
      <c r="K15">
        <f t="shared" si="2"/>
        <v>1.9599999999999989E-2</v>
      </c>
      <c r="O15">
        <f t="shared" si="3"/>
        <v>9.6100000000000102E-2</v>
      </c>
    </row>
    <row r="16" spans="1:22" x14ac:dyDescent="0.25">
      <c r="C16" t="s">
        <v>23</v>
      </c>
      <c r="D16">
        <v>6.5</v>
      </c>
      <c r="E16">
        <f t="shared" si="6"/>
        <v>6.6</v>
      </c>
      <c r="F16">
        <f t="shared" si="0"/>
        <v>9.9999999999999645E-2</v>
      </c>
      <c r="G16">
        <f t="shared" si="7"/>
        <v>0.61</v>
      </c>
      <c r="H16">
        <f t="shared" si="1"/>
        <v>0.13690000000000027</v>
      </c>
      <c r="K16">
        <f t="shared" si="2"/>
        <v>1.9599999999999989E-2</v>
      </c>
      <c r="O16">
        <f t="shared" si="3"/>
        <v>0.26010000000000033</v>
      </c>
    </row>
    <row r="17" spans="3:15" x14ac:dyDescent="0.25">
      <c r="C17" t="s">
        <v>23</v>
      </c>
      <c r="D17">
        <v>7.6</v>
      </c>
      <c r="E17">
        <f t="shared" si="6"/>
        <v>6.6</v>
      </c>
      <c r="F17">
        <f t="shared" si="0"/>
        <v>1</v>
      </c>
      <c r="G17">
        <f t="shared" si="7"/>
        <v>0.61</v>
      </c>
      <c r="H17">
        <f t="shared" si="1"/>
        <v>0.28090000000000004</v>
      </c>
      <c r="K17">
        <f t="shared" si="2"/>
        <v>1.9599999999999989E-2</v>
      </c>
      <c r="O17">
        <f t="shared" si="3"/>
        <v>0.15210000000000001</v>
      </c>
    </row>
    <row r="18" spans="3:15" x14ac:dyDescent="0.25">
      <c r="C18" t="s">
        <v>23</v>
      </c>
      <c r="D18">
        <v>4.9000000000000004</v>
      </c>
      <c r="E18">
        <f t="shared" si="6"/>
        <v>6.6</v>
      </c>
      <c r="F18">
        <f t="shared" si="0"/>
        <v>1.6999999999999993</v>
      </c>
      <c r="G18">
        <f t="shared" si="7"/>
        <v>0.61</v>
      </c>
      <c r="H18">
        <f t="shared" si="1"/>
        <v>1.5128999999999984</v>
      </c>
      <c r="K18">
        <f t="shared" si="2"/>
        <v>1.9599999999999989E-2</v>
      </c>
      <c r="O18">
        <f t="shared" si="3"/>
        <v>1.1880999999999988</v>
      </c>
    </row>
    <row r="19" spans="3:15" x14ac:dyDescent="0.25">
      <c r="C19" t="s">
        <v>23</v>
      </c>
      <c r="D19">
        <v>7.3</v>
      </c>
      <c r="E19">
        <f t="shared" si="6"/>
        <v>6.6</v>
      </c>
      <c r="F19">
        <f t="shared" si="0"/>
        <v>0.70000000000000018</v>
      </c>
      <c r="G19">
        <f t="shared" si="7"/>
        <v>0.61</v>
      </c>
      <c r="H19">
        <f t="shared" si="1"/>
        <v>5.2900000000000065E-2</v>
      </c>
      <c r="K19">
        <f t="shared" si="2"/>
        <v>1.9599999999999989E-2</v>
      </c>
      <c r="O19">
        <f t="shared" si="3"/>
        <v>8.1000000000000343E-3</v>
      </c>
    </row>
    <row r="20" spans="3:15" x14ac:dyDescent="0.25">
      <c r="C20" t="s">
        <v>23</v>
      </c>
      <c r="D20">
        <v>6.7</v>
      </c>
      <c r="E20">
        <f t="shared" si="6"/>
        <v>6.6</v>
      </c>
      <c r="F20">
        <f t="shared" si="0"/>
        <v>0.10000000000000053</v>
      </c>
      <c r="G20">
        <f t="shared" si="7"/>
        <v>0.61</v>
      </c>
      <c r="H20">
        <f t="shared" si="1"/>
        <v>0.13689999999999963</v>
      </c>
      <c r="K20">
        <f t="shared" si="2"/>
        <v>1.9599999999999989E-2</v>
      </c>
      <c r="O20">
        <f t="shared" si="3"/>
        <v>0.26009999999999944</v>
      </c>
    </row>
    <row r="21" spans="3:15" x14ac:dyDescent="0.25">
      <c r="C21" t="s">
        <v>23</v>
      </c>
      <c r="D21">
        <v>7.2</v>
      </c>
      <c r="E21">
        <f t="shared" si="6"/>
        <v>6.6</v>
      </c>
      <c r="F21">
        <f t="shared" si="0"/>
        <v>0.60000000000000053</v>
      </c>
      <c r="G21">
        <f t="shared" si="7"/>
        <v>0.61</v>
      </c>
      <c r="H21">
        <f t="shared" si="1"/>
        <v>1.690000000000013E-2</v>
      </c>
      <c r="K21">
        <f t="shared" si="2"/>
        <v>1.9599999999999989E-2</v>
      </c>
      <c r="O21">
        <f t="shared" si="3"/>
        <v>9.9999999999989081E-5</v>
      </c>
    </row>
    <row r="22" spans="3:15" x14ac:dyDescent="0.25">
      <c r="C22" t="s">
        <v>24</v>
      </c>
      <c r="D22">
        <v>7</v>
      </c>
      <c r="E22">
        <f>MEDIAN(D22:D31)</f>
        <v>6.35</v>
      </c>
      <c r="F22">
        <f t="shared" si="0"/>
        <v>0.65000000000000036</v>
      </c>
      <c r="G22">
        <f>AVERAGE(F22:F31)</f>
        <v>0.57999999999999996</v>
      </c>
      <c r="H22">
        <f t="shared" si="1"/>
        <v>3.2400000000000116E-2</v>
      </c>
      <c r="K22">
        <f t="shared" si="2"/>
        <v>1.2099999999999984E-2</v>
      </c>
      <c r="O22">
        <f t="shared" si="3"/>
        <v>4.9000000000000554E-3</v>
      </c>
    </row>
    <row r="23" spans="3:15" x14ac:dyDescent="0.25">
      <c r="C23" t="s">
        <v>24</v>
      </c>
      <c r="D23">
        <v>6.4</v>
      </c>
      <c r="E23">
        <f>E22</f>
        <v>6.35</v>
      </c>
      <c r="F23">
        <f t="shared" si="0"/>
        <v>5.0000000000000711E-2</v>
      </c>
      <c r="G23">
        <f>G22</f>
        <v>0.57999999999999996</v>
      </c>
      <c r="H23">
        <f t="shared" si="1"/>
        <v>0.17639999999999942</v>
      </c>
      <c r="K23">
        <f t="shared" si="2"/>
        <v>1.2099999999999984E-2</v>
      </c>
      <c r="O23">
        <f t="shared" si="3"/>
        <v>0.28089999999999921</v>
      </c>
    </row>
    <row r="24" spans="3:15" x14ac:dyDescent="0.25">
      <c r="C24" t="s">
        <v>24</v>
      </c>
      <c r="D24">
        <v>6.9</v>
      </c>
      <c r="E24">
        <f t="shared" ref="E24:E31" si="8">E23</f>
        <v>6.35</v>
      </c>
      <c r="F24">
        <f t="shared" si="0"/>
        <v>0.55000000000000071</v>
      </c>
      <c r="G24">
        <f t="shared" ref="G24:G31" si="9">G23</f>
        <v>0.57999999999999996</v>
      </c>
      <c r="H24">
        <f t="shared" si="1"/>
        <v>6.4000000000001087E-3</v>
      </c>
      <c r="K24">
        <f t="shared" si="2"/>
        <v>1.2099999999999984E-2</v>
      </c>
      <c r="O24">
        <f t="shared" si="3"/>
        <v>8.9999999999995498E-4</v>
      </c>
    </row>
    <row r="25" spans="3:15" x14ac:dyDescent="0.25">
      <c r="C25" t="s">
        <v>24</v>
      </c>
      <c r="D25">
        <v>5.5</v>
      </c>
      <c r="E25">
        <f t="shared" si="8"/>
        <v>6.35</v>
      </c>
      <c r="F25">
        <f t="shared" si="0"/>
        <v>0.84999999999999964</v>
      </c>
      <c r="G25">
        <f t="shared" si="9"/>
        <v>0.57999999999999996</v>
      </c>
      <c r="H25">
        <f t="shared" si="1"/>
        <v>0.1443999999999997</v>
      </c>
      <c r="K25">
        <f t="shared" si="2"/>
        <v>1.2099999999999984E-2</v>
      </c>
      <c r="O25">
        <f t="shared" si="3"/>
        <v>7.2899999999999826E-2</v>
      </c>
    </row>
    <row r="26" spans="3:15" x14ac:dyDescent="0.25">
      <c r="C26" t="s">
        <v>24</v>
      </c>
      <c r="D26">
        <v>6.5</v>
      </c>
      <c r="E26">
        <f t="shared" si="8"/>
        <v>6.35</v>
      </c>
      <c r="F26">
        <f t="shared" si="0"/>
        <v>0.15000000000000036</v>
      </c>
      <c r="G26">
        <f t="shared" si="9"/>
        <v>0.57999999999999996</v>
      </c>
      <c r="H26">
        <f t="shared" si="1"/>
        <v>0.1023999999999998</v>
      </c>
      <c r="K26">
        <f t="shared" si="2"/>
        <v>1.2099999999999984E-2</v>
      </c>
      <c r="O26">
        <f t="shared" si="3"/>
        <v>0.18489999999999965</v>
      </c>
    </row>
    <row r="27" spans="3:15" x14ac:dyDescent="0.25">
      <c r="C27" t="s">
        <v>24</v>
      </c>
      <c r="D27">
        <v>5.7</v>
      </c>
      <c r="E27">
        <f t="shared" si="8"/>
        <v>6.35</v>
      </c>
      <c r="F27">
        <f t="shared" si="0"/>
        <v>0.64999999999999947</v>
      </c>
      <c r="G27">
        <f t="shared" si="9"/>
        <v>0.57999999999999996</v>
      </c>
      <c r="H27">
        <f t="shared" si="1"/>
        <v>3.2399999999999797E-2</v>
      </c>
      <c r="K27">
        <f t="shared" si="2"/>
        <v>1.2099999999999984E-2</v>
      </c>
      <c r="O27">
        <f t="shared" si="3"/>
        <v>4.8999999999999313E-3</v>
      </c>
    </row>
    <row r="28" spans="3:15" x14ac:dyDescent="0.25">
      <c r="C28" t="s">
        <v>24</v>
      </c>
      <c r="D28">
        <v>6.3</v>
      </c>
      <c r="E28">
        <f t="shared" si="8"/>
        <v>6.35</v>
      </c>
      <c r="F28">
        <f t="shared" si="0"/>
        <v>4.9999999999999822E-2</v>
      </c>
      <c r="G28">
        <f t="shared" si="9"/>
        <v>0.57999999999999996</v>
      </c>
      <c r="H28">
        <f t="shared" si="1"/>
        <v>0.17640000000000017</v>
      </c>
      <c r="K28">
        <f t="shared" si="2"/>
        <v>1.2099999999999984E-2</v>
      </c>
      <c r="O28">
        <f t="shared" si="3"/>
        <v>0.28090000000000015</v>
      </c>
    </row>
    <row r="29" spans="3:15" x14ac:dyDescent="0.25">
      <c r="C29" t="s">
        <v>24</v>
      </c>
      <c r="D29">
        <v>4.9000000000000004</v>
      </c>
      <c r="E29">
        <f t="shared" si="8"/>
        <v>6.35</v>
      </c>
      <c r="F29">
        <f t="shared" si="0"/>
        <v>1.4499999999999993</v>
      </c>
      <c r="G29">
        <f t="shared" si="9"/>
        <v>0.57999999999999996</v>
      </c>
      <c r="H29">
        <f t="shared" si="1"/>
        <v>0.9603999999999987</v>
      </c>
      <c r="K29">
        <f t="shared" si="2"/>
        <v>1.2099999999999984E-2</v>
      </c>
      <c r="O29">
        <f t="shared" si="3"/>
        <v>0.7568999999999988</v>
      </c>
    </row>
    <row r="30" spans="3:15" x14ac:dyDescent="0.25">
      <c r="C30" t="s">
        <v>24</v>
      </c>
      <c r="D30">
        <v>6.6</v>
      </c>
      <c r="E30">
        <f t="shared" si="8"/>
        <v>6.35</v>
      </c>
      <c r="F30">
        <f t="shared" si="0"/>
        <v>0.25</v>
      </c>
      <c r="G30">
        <f t="shared" si="9"/>
        <v>0.57999999999999996</v>
      </c>
      <c r="H30">
        <f t="shared" si="1"/>
        <v>4.8400000000000012E-2</v>
      </c>
      <c r="K30">
        <f t="shared" si="2"/>
        <v>1.2099999999999984E-2</v>
      </c>
      <c r="O30">
        <f t="shared" si="3"/>
        <v>0.10889999999999997</v>
      </c>
    </row>
    <row r="31" spans="3:15" x14ac:dyDescent="0.25">
      <c r="C31" t="s">
        <v>24</v>
      </c>
      <c r="D31">
        <v>5.2</v>
      </c>
      <c r="E31">
        <f t="shared" si="8"/>
        <v>6.35</v>
      </c>
      <c r="F31">
        <f t="shared" si="0"/>
        <v>1.1499999999999995</v>
      </c>
      <c r="G31">
        <f t="shared" si="9"/>
        <v>0.57999999999999996</v>
      </c>
      <c r="H31">
        <f t="shared" si="1"/>
        <v>0.46239999999999931</v>
      </c>
      <c r="K31">
        <f t="shared" si="2"/>
        <v>1.2099999999999984E-2</v>
      </c>
      <c r="O31">
        <f t="shared" si="3"/>
        <v>0.32489999999999941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C56C-ABD2-44B6-99AC-E385F233D7A2}">
  <dimension ref="D3:E32"/>
  <sheetViews>
    <sheetView topLeftCell="A6" workbookViewId="0">
      <selection activeCell="D3" sqref="D3:E32"/>
    </sheetView>
  </sheetViews>
  <sheetFormatPr defaultRowHeight="15" x14ac:dyDescent="0.25"/>
  <sheetData>
    <row r="3" spans="4:5" x14ac:dyDescent="0.25">
      <c r="D3" t="s">
        <v>22</v>
      </c>
      <c r="E3">
        <v>5.0999999999999996</v>
      </c>
    </row>
    <row r="4" spans="4:5" x14ac:dyDescent="0.25">
      <c r="D4" t="s">
        <v>22</v>
      </c>
      <c r="E4">
        <v>4.9000000000000004</v>
      </c>
    </row>
    <row r="5" spans="4:5" x14ac:dyDescent="0.25">
      <c r="D5" t="s">
        <v>22</v>
      </c>
      <c r="E5">
        <v>4.7</v>
      </c>
    </row>
    <row r="6" spans="4:5" x14ac:dyDescent="0.25">
      <c r="D6" t="s">
        <v>22</v>
      </c>
      <c r="E6">
        <v>4.5999999999999996</v>
      </c>
    </row>
    <row r="7" spans="4:5" x14ac:dyDescent="0.25">
      <c r="D7" t="s">
        <v>22</v>
      </c>
      <c r="E7">
        <v>5</v>
      </c>
    </row>
    <row r="8" spans="4:5" x14ac:dyDescent="0.25">
      <c r="D8" t="s">
        <v>22</v>
      </c>
      <c r="E8">
        <v>5.4</v>
      </c>
    </row>
    <row r="9" spans="4:5" x14ac:dyDescent="0.25">
      <c r="D9" t="s">
        <v>22</v>
      </c>
      <c r="E9">
        <v>4.5999999999999996</v>
      </c>
    </row>
    <row r="10" spans="4:5" x14ac:dyDescent="0.25">
      <c r="D10" t="s">
        <v>22</v>
      </c>
      <c r="E10">
        <v>5</v>
      </c>
    </row>
    <row r="11" spans="4:5" x14ac:dyDescent="0.25">
      <c r="D11" t="s">
        <v>22</v>
      </c>
      <c r="E11">
        <v>4.4000000000000004</v>
      </c>
    </row>
    <row r="12" spans="4:5" x14ac:dyDescent="0.25">
      <c r="D12" t="s">
        <v>22</v>
      </c>
      <c r="E12">
        <v>4.9000000000000004</v>
      </c>
    </row>
    <row r="13" spans="4:5" x14ac:dyDescent="0.25">
      <c r="D13" t="s">
        <v>23</v>
      </c>
      <c r="E13">
        <v>6.3</v>
      </c>
    </row>
    <row r="14" spans="4:5" x14ac:dyDescent="0.25">
      <c r="D14" t="s">
        <v>23</v>
      </c>
      <c r="E14">
        <v>5.8</v>
      </c>
    </row>
    <row r="15" spans="4:5" x14ac:dyDescent="0.25">
      <c r="D15" t="s">
        <v>23</v>
      </c>
      <c r="E15">
        <v>7.1</v>
      </c>
    </row>
    <row r="16" spans="4:5" x14ac:dyDescent="0.25">
      <c r="D16" t="s">
        <v>23</v>
      </c>
      <c r="E16">
        <v>6.3</v>
      </c>
    </row>
    <row r="17" spans="4:5" x14ac:dyDescent="0.25">
      <c r="D17" t="s">
        <v>23</v>
      </c>
      <c r="E17">
        <v>6.5</v>
      </c>
    </row>
    <row r="18" spans="4:5" x14ac:dyDescent="0.25">
      <c r="D18" t="s">
        <v>23</v>
      </c>
      <c r="E18">
        <v>7.6</v>
      </c>
    </row>
    <row r="19" spans="4:5" x14ac:dyDescent="0.25">
      <c r="D19" t="s">
        <v>23</v>
      </c>
      <c r="E19">
        <v>4.9000000000000004</v>
      </c>
    </row>
    <row r="20" spans="4:5" x14ac:dyDescent="0.25">
      <c r="D20" t="s">
        <v>23</v>
      </c>
      <c r="E20">
        <v>7.3</v>
      </c>
    </row>
    <row r="21" spans="4:5" x14ac:dyDescent="0.25">
      <c r="D21" t="s">
        <v>23</v>
      </c>
      <c r="E21">
        <v>6.7</v>
      </c>
    </row>
    <row r="22" spans="4:5" x14ac:dyDescent="0.25">
      <c r="D22" t="s">
        <v>23</v>
      </c>
      <c r="E22">
        <v>7.2</v>
      </c>
    </row>
    <row r="23" spans="4:5" x14ac:dyDescent="0.25">
      <c r="D23" t="s">
        <v>24</v>
      </c>
      <c r="E23">
        <v>7</v>
      </c>
    </row>
    <row r="24" spans="4:5" x14ac:dyDescent="0.25">
      <c r="D24" t="s">
        <v>24</v>
      </c>
      <c r="E24">
        <v>6.4</v>
      </c>
    </row>
    <row r="25" spans="4:5" x14ac:dyDescent="0.25">
      <c r="D25" t="s">
        <v>24</v>
      </c>
      <c r="E25">
        <v>6.9</v>
      </c>
    </row>
    <row r="26" spans="4:5" x14ac:dyDescent="0.25">
      <c r="D26" t="s">
        <v>24</v>
      </c>
      <c r="E26">
        <v>5.5</v>
      </c>
    </row>
    <row r="27" spans="4:5" x14ac:dyDescent="0.25">
      <c r="D27" t="s">
        <v>24</v>
      </c>
      <c r="E27">
        <v>6.5</v>
      </c>
    </row>
    <row r="28" spans="4:5" x14ac:dyDescent="0.25">
      <c r="D28" t="s">
        <v>24</v>
      </c>
      <c r="E28">
        <v>5.7</v>
      </c>
    </row>
    <row r="29" spans="4:5" x14ac:dyDescent="0.25">
      <c r="D29" t="s">
        <v>24</v>
      </c>
      <c r="E29">
        <v>6.3</v>
      </c>
    </row>
    <row r="30" spans="4:5" x14ac:dyDescent="0.25">
      <c r="D30" t="s">
        <v>24</v>
      </c>
      <c r="E30">
        <v>4.9000000000000004</v>
      </c>
    </row>
    <row r="31" spans="4:5" x14ac:dyDescent="0.25">
      <c r="D31" t="s">
        <v>24</v>
      </c>
      <c r="E31">
        <v>6.6</v>
      </c>
    </row>
    <row r="32" spans="4:5" x14ac:dyDescent="0.25">
      <c r="D32" t="s">
        <v>24</v>
      </c>
      <c r="E32">
        <v>5.2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Brown-Fosythe</vt:lpstr>
      <vt:lpstr>data_flor_Iris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2019-10-15T13:46:35Z</dcterms:created>
  <dcterms:modified xsi:type="dcterms:W3CDTF">2019-11-03T22:35:46Z</dcterms:modified>
</cp:coreProperties>
</file>