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Users\xuyue\Desktop\"/>
    </mc:Choice>
  </mc:AlternateContent>
  <xr:revisionPtr revIDLastSave="0" documentId="13_ncr:1_{631CC92C-908E-4304-A3AD-C33AA6357760}" xr6:coauthVersionLast="47" xr6:coauthVersionMax="47"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s>
  <definedNames>
    <definedName name="prevWBS" localSheetId="0">GanttChart!$A1048576</definedName>
    <definedName name="_xlnm.Print_Area" localSheetId="0">GanttChart!$A$1:$BN$51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9" l="1"/>
  <c r="I22" i="9" s="1"/>
  <c r="F23" i="9"/>
  <c r="I23" i="9" s="1"/>
  <c r="F24" i="9"/>
  <c r="I24" i="9" s="1"/>
  <c r="F25" i="9"/>
  <c r="I25" i="9" s="1"/>
  <c r="F26" i="9"/>
  <c r="I26" i="9" s="1"/>
  <c r="F27" i="9"/>
  <c r="I27" i="9" s="1"/>
  <c r="F28" i="9"/>
  <c r="I28" i="9" s="1"/>
  <c r="F29" i="9"/>
  <c r="I29" i="9" s="1"/>
  <c r="F30" i="9"/>
  <c r="I30" i="9" s="1"/>
  <c r="F31" i="9"/>
  <c r="I31" i="9" s="1"/>
  <c r="F32" i="9"/>
  <c r="I32" i="9" s="1"/>
  <c r="I20" i="9"/>
  <c r="F47" i="9"/>
  <c r="I47" i="9" s="1"/>
  <c r="F46" i="9"/>
  <c r="I46" i="9" s="1"/>
  <c r="F45" i="9"/>
  <c r="I45" i="9" s="1"/>
  <c r="F48" i="9"/>
  <c r="I48" i="9" s="1"/>
  <c r="F49" i="9"/>
  <c r="I49" i="9" s="1"/>
  <c r="F50" i="9"/>
  <c r="I50" i="9" s="1"/>
  <c r="F40" i="9"/>
  <c r="I40" i="9" s="1"/>
  <c r="F44" i="9"/>
  <c r="I44" i="9" s="1"/>
  <c r="F43" i="9"/>
  <c r="I43" i="9" s="1"/>
  <c r="F42" i="9"/>
  <c r="I42" i="9" s="1"/>
  <c r="F41" i="9"/>
  <c r="I41" i="9" s="1"/>
  <c r="F37" i="9"/>
  <c r="I37" i="9" s="1"/>
  <c r="F20" i="9"/>
  <c r="F21" i="9"/>
  <c r="I21" i="9" s="1"/>
  <c r="F19" i="9"/>
  <c r="I19" i="9" s="1"/>
  <c r="F8" i="9" l="1"/>
  <c r="I8" i="9" s="1"/>
  <c r="F33" i="9"/>
  <c r="I33" i="9" s="1"/>
  <c r="F13" i="9"/>
  <c r="I13" i="9" s="1"/>
  <c r="F12" i="9" l="1"/>
  <c r="F9" i="9"/>
  <c r="K6" i="9"/>
  <c r="K4" i="9" s="1"/>
  <c r="I12" i="9" l="1"/>
  <c r="F10" i="9"/>
  <c r="I10" i="9" s="1"/>
  <c r="I9" i="9"/>
  <c r="K7" i="9"/>
  <c r="A8" i="9"/>
  <c r="L6" i="9" l="1"/>
  <c r="F15" i="9" l="1"/>
  <c r="I15" i="9" s="1"/>
  <c r="F14" i="9"/>
  <c r="I14" i="9" s="1"/>
  <c r="F35" i="9"/>
  <c r="I35" i="9" s="1"/>
  <c r="F34" i="9"/>
  <c r="I34" i="9" s="1"/>
  <c r="M6" i="9"/>
  <c r="F36" i="9"/>
  <c r="I36" i="9" s="1"/>
  <c r="F51" i="9" l="1"/>
  <c r="I51" i="9" s="1"/>
  <c r="N6" i="9"/>
  <c r="F38" i="9" l="1"/>
  <c r="I38" i="9" s="1"/>
  <c r="O6" i="9"/>
  <c r="K5" i="9"/>
  <c r="F39" i="9" l="1"/>
  <c r="I39" i="9" s="1"/>
  <c r="F11" i="9"/>
  <c r="I11" i="9" s="1"/>
  <c r="P6" i="9"/>
  <c r="L7" i="9"/>
  <c r="Q6" i="9" l="1"/>
  <c r="M7" i="9"/>
  <c r="R6" i="9" l="1"/>
  <c r="R4" i="9" s="1"/>
  <c r="N7" i="9"/>
  <c r="S6" i="9" l="1"/>
  <c r="O7" i="9"/>
  <c r="T6" i="9" l="1"/>
  <c r="P7" i="9"/>
  <c r="U6" i="9" l="1"/>
  <c r="Q7" i="9"/>
  <c r="V6" i="9" l="1"/>
  <c r="R7" i="9"/>
  <c r="R5" i="9"/>
  <c r="W6" i="9" l="1"/>
  <c r="S7" i="9"/>
  <c r="X6" i="9" l="1"/>
  <c r="T7" i="9"/>
  <c r="Y6" i="9" l="1"/>
  <c r="Y4" i="9" s="1"/>
  <c r="U7" i="9"/>
  <c r="Z6" i="9" l="1"/>
  <c r="V7" i="9"/>
  <c r="AA6" i="9" l="1"/>
  <c r="X7" i="9"/>
  <c r="W7" i="9"/>
  <c r="AB6" i="9" l="1"/>
  <c r="Y5" i="9"/>
  <c r="Y7" i="9"/>
  <c r="AC6" i="9" l="1"/>
  <c r="Z7" i="9"/>
  <c r="AD6" i="9" l="1"/>
  <c r="AA7" i="9"/>
  <c r="AE6" i="9" l="1"/>
  <c r="AB7" i="9"/>
  <c r="AF6" i="9" l="1"/>
  <c r="AF4" i="9" s="1"/>
  <c r="AC7" i="9"/>
  <c r="AG6" i="9" l="1"/>
  <c r="AD7" i="9"/>
  <c r="AH6" i="9" l="1"/>
  <c r="AE7" i="9"/>
  <c r="AI6" i="9" l="1"/>
  <c r="AF7" i="9"/>
  <c r="AF5" i="9"/>
  <c r="AJ6" i="9" l="1"/>
  <c r="AG7" i="9"/>
  <c r="AK6" i="9" l="1"/>
  <c r="AH7" i="9"/>
  <c r="AL6" i="9" l="1"/>
  <c r="AI7" i="9"/>
  <c r="AM6" i="9" l="1"/>
  <c r="AM4" i="9" s="1"/>
  <c r="AJ7" i="9"/>
  <c r="AN6" i="9" l="1"/>
  <c r="AK7" i="9"/>
  <c r="AO6" i="9" l="1"/>
  <c r="AL7" i="9"/>
  <c r="AP6" i="9" l="1"/>
  <c r="AM7" i="9"/>
  <c r="AM5" i="9"/>
  <c r="AQ6" i="9" l="1"/>
  <c r="AN7" i="9"/>
  <c r="AR6" i="9" l="1"/>
  <c r="AO7" i="9"/>
  <c r="AS6" i="9" l="1"/>
  <c r="AP7" i="9"/>
  <c r="AT6" i="9" l="1"/>
  <c r="AT4" i="9" s="1"/>
  <c r="AQ7" i="9"/>
  <c r="AU6" i="9" l="1"/>
  <c r="AR7" i="9"/>
  <c r="AV6" i="9" l="1"/>
  <c r="AS7" i="9"/>
  <c r="AW6" i="9" l="1"/>
  <c r="AT7" i="9"/>
  <c r="AT5" i="9"/>
  <c r="AX6" i="9" l="1"/>
  <c r="AU7" i="9"/>
  <c r="AY6" i="9" l="1"/>
  <c r="AV7" i="9"/>
  <c r="AZ6" i="9" l="1"/>
  <c r="AW7" i="9"/>
  <c r="BA6" i="9" l="1"/>
  <c r="BA4" i="9" s="1"/>
  <c r="AX7" i="9"/>
  <c r="BB6" i="9" l="1"/>
  <c r="AY7" i="9"/>
  <c r="BC6" i="9" l="1"/>
  <c r="AZ7" i="9"/>
  <c r="BD6" i="9" l="1"/>
  <c r="BA5" i="9"/>
  <c r="BA7" i="9"/>
  <c r="BE6" i="9" l="1"/>
  <c r="BB7" i="9"/>
  <c r="BF6" i="9" l="1"/>
  <c r="BC7" i="9"/>
  <c r="BG6" i="9" l="1"/>
  <c r="BD7" i="9"/>
  <c r="BH6" i="9" l="1"/>
  <c r="BH4" i="9" s="1"/>
  <c r="BE7" i="9"/>
  <c r="BI6" i="9" l="1"/>
  <c r="BF7" i="9"/>
  <c r="BJ6" i="9" l="1"/>
  <c r="BG7" i="9"/>
  <c r="BK6" i="9" l="1"/>
  <c r="BH7" i="9"/>
  <c r="BH5" i="9"/>
  <c r="BL6" i="9" l="1"/>
  <c r="BI7" i="9"/>
  <c r="BM6" i="9" l="1"/>
  <c r="BJ7" i="9"/>
  <c r="BN6" i="9" l="1"/>
  <c r="BK7" i="9"/>
  <c r="BL7" i="9" l="1"/>
  <c r="BM7" i="9" l="1"/>
  <c r="BN7" i="9" l="1"/>
  <c r="A9" i="9" l="1"/>
  <c r="A10" i="9" s="1"/>
  <c r="A11" i="9" s="1"/>
  <c r="A12" i="9" l="1"/>
  <c r="A13" i="9" s="1"/>
  <c r="A14" i="9" s="1"/>
  <c r="A15" i="9" s="1"/>
  <c r="A16" i="9" l="1"/>
  <c r="A17" i="9" l="1"/>
  <c r="F16" i="9"/>
  <c r="A18" i="9" l="1"/>
  <c r="A19" i="9" s="1"/>
  <c r="I16" i="9"/>
  <c r="F17" i="9"/>
  <c r="A20" i="9" l="1"/>
  <c r="A21" i="9" s="1"/>
  <c r="I17" i="9"/>
  <c r="F18" i="9"/>
  <c r="I18" i="9" s="1"/>
  <c r="A22" i="9" l="1"/>
  <c r="A23" i="9" s="1"/>
  <c r="A24" i="9" s="1"/>
  <c r="A25" i="9" s="1"/>
  <c r="A26" i="9" s="1"/>
  <c r="A27" i="9" s="1"/>
  <c r="A28" i="9" s="1"/>
  <c r="A29" i="9" s="1"/>
  <c r="A30" i="9" s="1"/>
  <c r="A31" i="9" s="1"/>
  <c r="A32" i="9" s="1"/>
  <c r="A33" i="9" s="1"/>
  <c r="A34" i="9" s="1"/>
  <c r="A35" i="9" s="1"/>
  <c r="A36" i="9" s="1"/>
  <c r="A37" i="9" s="1"/>
  <c r="A38" i="9" l="1"/>
  <c r="A39" i="9" s="1"/>
  <c r="A40" i="9" l="1"/>
  <c r="A41" i="9" s="1"/>
  <c r="A42" i="9" s="1"/>
  <c r="A43" i="9" s="1"/>
  <c r="A44" i="9" s="1"/>
  <c r="A45" i="9" s="1"/>
  <c r="A46" i="9" s="1"/>
  <c r="A47" i="9" s="1"/>
  <c r="A48" i="9" s="1"/>
  <c r="A49" i="9" s="1"/>
  <c r="A50" i="9" s="1"/>
  <c r="A5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<sst xmlns="http://schemas.openxmlformats.org/spreadsheetml/2006/main" count="218" uniqueCount="173">
  <si>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</si>
  <si>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</si>
  <si>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</si>
  <si>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</si>
  <si>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</si>
  <si>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</si>
  <si>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</si>
  <si>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</si>
  <si>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</si>
  <si>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</si>
  <si>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</si>
  <si>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</si>
  <si>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</si>
  <si>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</si>
  <si>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</si>
  <si>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</si>
  <si>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</si>
  <si>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</si>
  <si>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</si>
  <si>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</si>
  <si>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</si>
  <si>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</si>
  <si>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</si>
  <si>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</si>
  <si>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</si>
  <si>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</si>
  <si>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</si>
  <si>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</si>
  <si>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</si>
  <si>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</si>
  <si>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</si>
  <si>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</si>
  <si>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</si>
  <si>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</si>
  <si>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</si>
  <si>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</si>
  <si>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</si>
  <si>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</si>
  <si>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</si>
  <si>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</si>
  <si>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</si>
  <si>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</si>
  <si>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</si>
  <si>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</si>
  <si>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</si>
  <si>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</si>
  <si>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</si>
  <si>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Learn About Gantt Chart Template Pro</t>
  </si>
  <si>
    <t>© 2006-2018 Vertex42 LLC</t>
  </si>
  <si>
    <t>Watch Demo Videos of the Pro Version on Vertex42.com</t>
  </si>
  <si>
    <t>Please read the license agreement in the TermsOfUse worksheet to learn how you may or may not use and share this spreadsheet.</t>
  </si>
  <si>
    <t>WORK DAYS</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</si>
  <si>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</si>
  <si>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</si>
  <si>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</si>
  <si>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</si>
  <si>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</si>
  <si>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</si>
  <si>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</si>
  <si>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</si>
  <si>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</si>
  <si>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</si>
  <si>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</si>
  <si>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</si>
  <si>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</si>
  <si>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</si>
  <si>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</si>
  <si>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</si>
  <si>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</si>
  <si>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</si>
  <si>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</si>
  <si>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</si>
  <si>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</si>
  <si>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</si>
  <si>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</si>
  <si>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</si>
  <si>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</si>
  <si>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</si>
  <si>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</si>
  <si>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</si>
  <si>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</si>
  <si>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</si>
  <si>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</si>
  <si>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</si>
  <si>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</si>
  <si>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</si>
  <si>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</si>
  <si>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</si>
  <si>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</si>
  <si>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</si>
  <si>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</si>
  <si>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</si>
  <si>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</si>
  <si>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</si>
  <si>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</si>
  <si>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</si>
  <si>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</si>
  <si>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</si>
  <si>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</si>
  <si>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</si>
  <si>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</si>
  <si>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</si>
  <si>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</si>
  <si>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</si>
  <si>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</si>
  <si>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</si>
  <si>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</si>
  <si>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</si>
  <si>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</si>
  <si>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</si>
  <si>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</si>
  <si>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徐越</t>
    <phoneticPr fontId="3" type="noConversion"/>
  </si>
  <si>
    <t>[飞跃公司]</t>
    <phoneticPr fontId="3" type="noConversion"/>
  </si>
  <si>
    <t>项目经理</t>
    <phoneticPr fontId="3" type="noConversion"/>
  </si>
  <si>
    <t>项目开始日期</t>
    <phoneticPr fontId="3" type="noConversion"/>
  </si>
  <si>
    <t>任务</t>
    <phoneticPr fontId="3" type="noConversion"/>
  </si>
  <si>
    <t>负责人</t>
    <phoneticPr fontId="3" type="noConversion"/>
  </si>
  <si>
    <t>[Okane-Memo] 项目甘特图</t>
    <phoneticPr fontId="3" type="noConversion"/>
  </si>
  <si>
    <t>开始时间</t>
    <phoneticPr fontId="3" type="noConversion"/>
  </si>
  <si>
    <t>结束时间</t>
    <phoneticPr fontId="3" type="noConversion"/>
  </si>
  <si>
    <t>持续天数</t>
    <phoneticPr fontId="3" type="noConversion"/>
  </si>
  <si>
    <t>启动阶段</t>
    <phoneticPr fontId="3" type="noConversion"/>
  </si>
  <si>
    <t>确定项目</t>
    <phoneticPr fontId="3" type="noConversion"/>
  </si>
  <si>
    <t>选定项目经理</t>
    <phoneticPr fontId="3" type="noConversion"/>
  </si>
  <si>
    <t>起草项目章程</t>
    <phoneticPr fontId="3" type="noConversion"/>
  </si>
  <si>
    <t>召开项目启动会议</t>
    <phoneticPr fontId="3" type="noConversion"/>
  </si>
  <si>
    <t>规划阶段</t>
    <phoneticPr fontId="3" type="noConversion"/>
  </si>
  <si>
    <t>执行阶段</t>
    <phoneticPr fontId="3" type="noConversion"/>
  </si>
  <si>
    <t>收尾阶段</t>
    <phoneticPr fontId="3" type="noConversion"/>
  </si>
  <si>
    <t>徐越</t>
  </si>
  <si>
    <t>詹熹</t>
  </si>
  <si>
    <t>展示周数</t>
    <phoneticPr fontId="3" type="noConversion"/>
  </si>
  <si>
    <t>完成度</t>
    <phoneticPr fontId="3" type="noConversion"/>
  </si>
  <si>
    <t>2021/9/6</t>
    <phoneticPr fontId="3" type="noConversion"/>
  </si>
  <si>
    <t>召开项目计划会议</t>
    <phoneticPr fontId="3" type="noConversion"/>
  </si>
  <si>
    <t>创建团队契约</t>
    <phoneticPr fontId="3" type="noConversion"/>
  </si>
  <si>
    <t>创建项目管理计划</t>
    <phoneticPr fontId="3" type="noConversion"/>
  </si>
  <si>
    <t>林敏怡</t>
  </si>
  <si>
    <t>项目范围管理</t>
    <phoneticPr fontId="3" type="noConversion"/>
  </si>
  <si>
    <t>创建里程碑</t>
    <phoneticPr fontId="3" type="noConversion"/>
  </si>
  <si>
    <t>创建进度管理计划</t>
    <phoneticPr fontId="3" type="noConversion"/>
  </si>
  <si>
    <t>项目进度管理</t>
    <phoneticPr fontId="3" type="noConversion"/>
  </si>
  <si>
    <t>创建范围管理计划</t>
    <phoneticPr fontId="3" type="noConversion"/>
  </si>
  <si>
    <t>创建项目范围说明</t>
    <phoneticPr fontId="3" type="noConversion"/>
  </si>
  <si>
    <t>创建WBS</t>
    <phoneticPr fontId="3" type="noConversion"/>
  </si>
  <si>
    <t>创建WBS词典</t>
    <phoneticPr fontId="3" type="noConversion"/>
  </si>
  <si>
    <t>创建项目甘特图</t>
  </si>
  <si>
    <t>进行功能点分析</t>
  </si>
  <si>
    <t>詹熹</t>
    <phoneticPr fontId="3" type="noConversion"/>
  </si>
  <si>
    <t>创建成本管理计划</t>
  </si>
  <si>
    <t>创建质量管理计划</t>
  </si>
  <si>
    <t>创建人力资源管理计划</t>
  </si>
  <si>
    <t>创建风险管理计划</t>
  </si>
  <si>
    <t>创建沟通管理计划</t>
  </si>
  <si>
    <t>创建项目干系人管理计划</t>
  </si>
  <si>
    <t>林敏怡</t>
    <phoneticPr fontId="3" type="noConversion"/>
  </si>
  <si>
    <t>分析设计</t>
  </si>
  <si>
    <t>设计软件原型</t>
  </si>
  <si>
    <t>编写需求用例文档</t>
  </si>
  <si>
    <t>编写分析设计文档</t>
  </si>
  <si>
    <t>绘制ER图</t>
  </si>
  <si>
    <t>编写数据字典</t>
  </si>
  <si>
    <t>完成数据库操作编码</t>
  </si>
  <si>
    <t>实现记账功能</t>
  </si>
  <si>
    <t>实现图表功能</t>
  </si>
  <si>
    <t>实现数据同步功能</t>
  </si>
  <si>
    <t>设计图标</t>
  </si>
  <si>
    <t>设计界面</t>
  </si>
  <si>
    <t>编码实现</t>
  </si>
  <si>
    <t>进行界面编码</t>
  </si>
  <si>
    <t>编写用户操作手册</t>
  </si>
  <si>
    <t>编写项目最终报告</t>
  </si>
  <si>
    <t>项目经验总结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</si>
</sst>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dddd\)"/>
    <numFmt numFmtId="177" formatCode="ddd\ m/dd/yy"/>
    <numFmt numFmtId="178" formatCode="d"/>
    <numFmt numFmtId="179" formatCode="d\ mmm\ yyyy"/>
  </numFmts>
  <fonts count="6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黑体"/>
      <family val="2"/>
      <scheme val="minor"/>
    </font>
    <font>
      <sz val="10"/>
      <name val="黑体"/>
      <family val="1"/>
      <scheme val="major"/>
    </font>
    <font>
      <sz val="11"/>
      <name val="黑体"/>
      <family val="1"/>
      <scheme val="major"/>
    </font>
    <font>
      <sz val="10"/>
      <name val="黑体"/>
      <family val="2"/>
      <scheme val="minor"/>
    </font>
    <font>
      <b/>
      <sz val="11"/>
      <name val="黑体"/>
      <family val="2"/>
      <scheme val="minor"/>
    </font>
    <font>
      <sz val="9"/>
      <color rgb="FF000000"/>
      <name val="黑体"/>
      <family val="2"/>
      <scheme val="minor"/>
    </font>
    <font>
      <sz val="11"/>
      <name val="黑体"/>
      <family val="2"/>
      <scheme val="minor"/>
    </font>
    <font>
      <sz val="14"/>
      <name val="黑体"/>
      <family val="2"/>
      <scheme val="minor"/>
    </font>
    <font>
      <sz val="14"/>
      <color rgb="FF000000"/>
      <name val="黑体"/>
      <family val="2"/>
      <scheme val="minor"/>
    </font>
    <font>
      <sz val="10"/>
      <name val="黑体"/>
      <family val="2"/>
      <scheme val="major"/>
    </font>
    <font>
      <b/>
      <sz val="9"/>
      <name val="黑体"/>
      <family val="2"/>
      <scheme val="major"/>
    </font>
    <font>
      <b/>
      <sz val="8"/>
      <name val="黑体"/>
      <family val="2"/>
      <scheme val="major"/>
    </font>
    <font>
      <sz val="16"/>
      <color theme="4" tint="-0.249977111117893"/>
      <name val="黑体"/>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4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0" fillId="0" borderId="0" xfId="0"/>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6" fillId="0" borderId="0" xfId="0" applyFont="1"/>
    <xf numFmtId="0" fontId="31" fillId="0" borderId="0" xfId="34" applyFont="1" applyAlignment="1" applyProtection="1"/>
    <xf numFmtId="0" fontId="32" fillId="0" borderId="0" xfId="0" applyFont="1"/>
    <xf numFmtId="0" fontId="33" fillId="0" borderId="0" xfId="0" applyFont="1"/>
    <xf numFmtId="0" fontId="30"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29" fillId="0" borderId="0" xfId="0" applyFont="1" applyAlignment="1">
      <alignment vertical="center"/>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40" fillId="0" borderId="0" xfId="0" applyNumberFormat="1" applyFont="1" applyFill="1" applyBorder="1" applyProtection="1"/>
    <xf numFmtId="0" fontId="40" fillId="0" borderId="0" xfId="0" applyFont="1" applyProtection="1"/>
    <xf numFmtId="0" fontId="40" fillId="0" borderId="0" xfId="0" applyNumberFormat="1" applyFont="1" applyProtection="1"/>
    <xf numFmtId="0" fontId="41" fillId="0" borderId="0" xfId="0" applyNumberFormat="1" applyFont="1" applyAlignment="1" applyProtection="1">
      <alignment vertical="center"/>
      <protection locked="0"/>
    </xf>
    <xf numFmtId="0" fontId="43" fillId="22" borderId="10" xfId="0" applyNumberFormat="1" applyFont="1" applyFill="1" applyBorder="1" applyAlignment="1" applyProtection="1">
      <alignment horizontal="left" vertical="center"/>
    </xf>
    <xf numFmtId="0" fontId="43" fillId="22" borderId="10" xfId="0" applyFont="1" applyFill="1" applyBorder="1" applyAlignment="1" applyProtection="1">
      <alignment vertical="center"/>
    </xf>
    <xf numFmtId="0" fontId="39" fillId="22" borderId="10" xfId="0" applyFont="1" applyFill="1" applyBorder="1" applyAlignment="1" applyProtection="1">
      <alignment vertical="center"/>
    </xf>
    <xf numFmtId="0" fontId="39" fillId="22" borderId="10" xfId="0" applyNumberFormat="1" applyFont="1" applyFill="1" applyBorder="1" applyAlignment="1" applyProtection="1">
      <alignment horizontal="center" vertical="center"/>
    </xf>
    <xf numFmtId="1" fontId="39" fillId="22" borderId="10" xfId="40" applyNumberFormat="1" applyFont="1" applyFill="1" applyBorder="1" applyAlignment="1" applyProtection="1">
      <alignment horizontal="center" vertical="center"/>
    </xf>
    <xf numFmtId="9" fontId="39" fillId="22" borderId="10" xfId="40" applyFont="1" applyFill="1" applyBorder="1" applyAlignment="1" applyProtection="1">
      <alignment horizontal="center" vertical="center"/>
    </xf>
    <xf numFmtId="1" fontId="39" fillId="22" borderId="10" xfId="0" applyNumberFormat="1" applyFont="1" applyFill="1" applyBorder="1" applyAlignment="1" applyProtection="1">
      <alignment horizontal="center"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1" fontId="44" fillId="24" borderId="11" xfId="0" applyNumberFormat="1" applyFont="1" applyFill="1" applyBorder="1" applyAlignment="1" applyProtection="1">
      <alignment horizontal="center" vertical="center"/>
    </xf>
    <xf numFmtId="9" fontId="44" fillId="24" borderId="11" xfId="40" applyFont="1" applyFill="1" applyBorder="1" applyAlignment="1" applyProtection="1">
      <alignment horizontal="center" vertical="center"/>
    </xf>
    <xf numFmtId="1" fontId="44" fillId="0" borderId="11" xfId="0" applyNumberFormat="1" applyFont="1" applyBorder="1" applyAlignment="1" applyProtection="1">
      <alignment horizontal="center" vertical="center"/>
    </xf>
    <xf numFmtId="178" fontId="3" fillId="0" borderId="12" xfId="0" applyNumberFormat="1" applyFont="1" applyFill="1" applyBorder="1" applyAlignment="1" applyProtection="1">
      <alignment horizontal="center" vertical="center" shrinkToFit="1"/>
    </xf>
    <xf numFmtId="0" fontId="43" fillId="22" borderId="13" xfId="0" applyNumberFormat="1" applyFont="1" applyFill="1" applyBorder="1" applyAlignment="1" applyProtection="1">
      <alignment horizontal="left" vertical="center"/>
    </xf>
    <xf numFmtId="0" fontId="43" fillId="22" borderId="13" xfId="0" applyFont="1" applyFill="1" applyBorder="1" applyAlignment="1" applyProtection="1">
      <alignment vertical="center"/>
    </xf>
    <xf numFmtId="0" fontId="39" fillId="22" borderId="13" xfId="0" applyNumberFormat="1" applyFont="1" applyFill="1" applyBorder="1" applyAlignment="1" applyProtection="1">
      <alignment horizontal="center" vertical="center"/>
    </xf>
    <xf numFmtId="177" fontId="39" fillId="22" borderId="13" xfId="0" applyNumberFormat="1" applyFont="1" applyFill="1" applyBorder="1" applyAlignment="1" applyProtection="1">
      <alignment horizontal="right" vertical="center"/>
    </xf>
    <xf numFmtId="1" fontId="39" fillId="22" borderId="13" xfId="40" applyNumberFormat="1" applyFont="1" applyFill="1" applyBorder="1" applyAlignment="1" applyProtection="1">
      <alignment horizontal="center" vertical="center"/>
    </xf>
    <xf numFmtId="9" fontId="39" fillId="22" borderId="13" xfId="40" applyFont="1" applyFill="1" applyBorder="1" applyAlignment="1" applyProtection="1">
      <alignment horizontal="center" vertical="center"/>
    </xf>
    <xf numFmtId="1" fontId="39" fillId="22" borderId="13"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shrinkToFit="1"/>
    </xf>
    <xf numFmtId="178" fontId="3" fillId="0" borderId="16" xfId="0" applyNumberFormat="1" applyFont="1" applyFill="1" applyBorder="1" applyAlignment="1" applyProtection="1">
      <alignment horizontal="center" vertical="center" shrinkToFit="1"/>
    </xf>
    <xf numFmtId="1" fontId="46" fillId="22" borderId="13" xfId="0" applyNumberFormat="1"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 fontId="46" fillId="22" borderId="10" xfId="0" applyNumberFormat="1" applyFont="1" applyFill="1" applyBorder="1" applyAlignment="1" applyProtection="1">
      <alignment horizontal="center" vertical="center"/>
    </xf>
    <xf numFmtId="177" fontId="44" fillId="23" borderId="11" xfId="0" applyNumberFormat="1" applyFont="1" applyFill="1" applyBorder="1" applyAlignment="1" applyProtection="1">
      <alignment horizontal="center" vertical="center"/>
    </xf>
    <xf numFmtId="177" fontId="44" fillId="0" borderId="11" xfId="0" applyNumberFormat="1" applyFont="1" applyBorder="1" applyAlignment="1" applyProtection="1">
      <alignment horizontal="center" vertical="center"/>
    </xf>
    <xf numFmtId="177" fontId="39" fillId="22" borderId="10" xfId="0" applyNumberFormat="1" applyFont="1" applyFill="1" applyBorder="1" applyAlignment="1" applyProtection="1">
      <alignment horizontal="center" vertical="center"/>
    </xf>
    <xf numFmtId="0" fontId="39" fillId="22" borderId="13" xfId="0" applyFont="1" applyFill="1" applyBorder="1" applyAlignment="1" applyProtection="1">
      <alignment horizontal="left" vertical="center"/>
    </xf>
    <xf numFmtId="0" fontId="39" fillId="0" borderId="10" xfId="0" applyFont="1" applyFill="1" applyBorder="1" applyAlignment="1" applyProtection="1">
      <alignment horizontal="left" vertical="center"/>
    </xf>
    <xf numFmtId="9" fontId="39" fillId="0" borderId="10" xfId="0" applyNumberFormat="1" applyFont="1" applyFill="1" applyBorder="1" applyAlignment="1" applyProtection="1">
      <alignment horizontal="left" vertical="center"/>
    </xf>
    <xf numFmtId="0" fontId="39" fillId="22" borderId="10" xfId="0" applyFont="1" applyFill="1" applyBorder="1" applyAlignment="1" applyProtection="1">
      <alignment horizontal="left" vertical="center"/>
    </xf>
    <xf numFmtId="0" fontId="48" fillId="0" borderId="0" xfId="0" applyNumberFormat="1" applyFont="1" applyFill="1" applyBorder="1" applyProtection="1"/>
    <xf numFmtId="0" fontId="48" fillId="0" borderId="0" xfId="0" applyFont="1" applyFill="1" applyBorder="1" applyProtection="1"/>
    <xf numFmtId="0" fontId="1" fillId="0" borderId="0" xfId="0" applyFont="1" applyFill="1" applyBorder="1" applyProtection="1"/>
    <xf numFmtId="0" fontId="48" fillId="0" borderId="0" xfId="0" applyFont="1" applyProtection="1"/>
    <xf numFmtId="0" fontId="48" fillId="0" borderId="0" xfId="0" applyFont="1" applyFill="1" applyAlignment="1" applyProtection="1">
      <alignment horizontal="right" vertical="center"/>
    </xf>
    <xf numFmtId="177" fontId="39" fillId="22" borderId="13" xfId="0" applyNumberFormat="1" applyFont="1" applyFill="1" applyBorder="1" applyAlignment="1" applyProtection="1">
      <alignment horizontal="center" vertical="center"/>
    </xf>
    <xf numFmtId="0" fontId="49" fillId="0" borderId="17" xfId="0" applyNumberFormat="1" applyFont="1" applyFill="1" applyBorder="1" applyAlignment="1" applyProtection="1">
      <alignment horizontal="left" vertical="center"/>
    </xf>
    <xf numFmtId="0" fontId="49" fillId="0" borderId="17" xfId="0" applyFont="1" applyFill="1" applyBorder="1" applyAlignment="1" applyProtection="1">
      <alignment horizontal="left" vertical="center"/>
    </xf>
    <xf numFmtId="0" fontId="49" fillId="0" borderId="17" xfId="0" applyFont="1" applyFill="1" applyBorder="1" applyAlignment="1" applyProtection="1">
      <alignment horizontal="center" vertical="center" wrapText="1"/>
    </xf>
    <xf numFmtId="0" fontId="50" fillId="0" borderId="17" xfId="0" applyNumberFormat="1" applyFont="1" applyFill="1" applyBorder="1" applyAlignment="1" applyProtection="1">
      <alignment horizontal="center" vertical="center" wrapText="1"/>
    </xf>
    <xf numFmtId="0" fontId="49" fillId="0" borderId="17" xfId="0" applyFont="1" applyFill="1" applyBorder="1" applyAlignment="1" applyProtection="1">
      <alignment horizontal="center" vertical="center"/>
    </xf>
    <xf numFmtId="0" fontId="39" fillId="0" borderId="18" xfId="0" applyNumberFormat="1" applyFont="1" applyFill="1" applyBorder="1" applyAlignment="1" applyProtection="1">
      <alignment horizontal="center" vertical="center" shrinkToFit="1"/>
    </xf>
    <xf numFmtId="0" fontId="39" fillId="0" borderId="19" xfId="0" applyNumberFormat="1" applyFont="1" applyFill="1" applyBorder="1" applyAlignment="1" applyProtection="1">
      <alignment horizontal="center" vertical="center" shrinkToFit="1"/>
    </xf>
    <xf numFmtId="0" fontId="39"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1" fillId="0" borderId="0" xfId="0" applyNumberFormat="1" applyFont="1" applyFill="1" applyBorder="1" applyAlignment="1" applyProtection="1">
      <alignment vertical="center"/>
      <protection locked="0"/>
    </xf>
    <xf numFmtId="0" fontId="44" fillId="0" borderId="11"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42"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3"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4" fillId="0" borderId="0" xfId="0" applyFont="1" applyAlignment="1">
      <alignment wrapText="1"/>
    </xf>
    <xf numFmtId="0" fontId="34" fillId="0" borderId="0" xfId="34" applyFont="1" applyAlignment="1" applyProtection="1"/>
    <xf numFmtId="0" fontId="54" fillId="0" borderId="0" xfId="0" applyFont="1" applyAlignment="1">
      <alignment horizontal="left" wrapText="1"/>
    </xf>
    <xf numFmtId="0" fontId="54" fillId="0" borderId="0" xfId="0" applyFont="1" applyAlignment="1">
      <alignment vertical="center" wrapText="1"/>
    </xf>
    <xf numFmtId="0" fontId="54" fillId="0" borderId="0" xfId="0" applyFont="1" applyFill="1" applyBorder="1" applyAlignment="1">
      <alignment vertical="center" wrapText="1"/>
    </xf>
    <xf numFmtId="0" fontId="55" fillId="0" borderId="0" xfId="0" applyFont="1" applyAlignment="1">
      <alignment vertical="center"/>
    </xf>
    <xf numFmtId="0" fontId="55" fillId="0" borderId="0" xfId="0" applyFont="1"/>
    <xf numFmtId="0" fontId="55" fillId="0" borderId="0" xfId="0" applyFont="1" applyAlignment="1"/>
    <xf numFmtId="0" fontId="56" fillId="0" borderId="0" xfId="0" applyFont="1" applyFill="1" applyBorder="1" applyAlignment="1">
      <alignment vertical="center" wrapText="1"/>
    </xf>
    <xf numFmtId="0" fontId="55" fillId="0" borderId="0" xfId="0" applyFont="1" applyBorder="1"/>
    <xf numFmtId="0" fontId="34" fillId="0" borderId="0" xfId="34" applyFont="1" applyFill="1" applyBorder="1" applyAlignment="1" applyProtection="1">
      <alignment vertical="center"/>
    </xf>
    <xf numFmtId="0" fontId="58" fillId="0" borderId="0" xfId="0" applyFont="1" applyAlignment="1">
      <alignment horizontal="right"/>
    </xf>
    <xf numFmtId="0" fontId="54" fillId="0" borderId="0" xfId="0" applyFont="1"/>
    <xf numFmtId="0" fontId="54" fillId="0" borderId="0" xfId="0" applyFont="1" applyAlignment="1"/>
    <xf numFmtId="0" fontId="54" fillId="0" borderId="0" xfId="0" applyFont="1" applyAlignment="1">
      <alignment horizontal="left" indent="1"/>
    </xf>
    <xf numFmtId="0" fontId="54" fillId="0" borderId="0" xfId="0" quotePrefix="1" applyFont="1" applyAlignment="1">
      <alignment horizontal="left" wrapText="1" indent="1"/>
    </xf>
    <xf numFmtId="0" fontId="33" fillId="0" borderId="0" xfId="0" quotePrefix="1" applyFont="1" applyAlignment="1">
      <alignment horizontal="left" indent="1"/>
    </xf>
    <xf numFmtId="0" fontId="58" fillId="0" borderId="0" xfId="0" applyFont="1" applyAlignment="1">
      <alignment horizontal="left" wrapText="1"/>
    </xf>
    <xf numFmtId="0" fontId="54" fillId="0" borderId="0" xfId="0" applyFont="1" applyFill="1" applyBorder="1" applyAlignment="1">
      <alignment horizontal="left" vertical="center" wrapText="1"/>
    </xf>
    <xf numFmtId="0" fontId="60" fillId="0" borderId="0" xfId="0" applyFont="1" applyAlignment="1">
      <alignment horizontal="right"/>
    </xf>
    <xf numFmtId="0" fontId="61" fillId="0" borderId="0" xfId="0" applyFont="1" applyFill="1" applyBorder="1" applyAlignment="1">
      <alignment vertical="center" wrapText="1"/>
    </xf>
    <xf numFmtId="0" fontId="54" fillId="0" borderId="0" xfId="0" quotePrefix="1" applyFont="1" applyAlignment="1">
      <alignment wrapText="1"/>
    </xf>
    <xf numFmtId="0" fontId="61" fillId="0" borderId="0" xfId="0" applyFont="1" applyAlignment="1"/>
    <xf numFmtId="0" fontId="10" fillId="0" borderId="0" xfId="0" applyFont="1" applyAlignment="1" applyProtection="1">
      <protection locked="0"/>
    </xf>
    <xf numFmtId="0" fontId="61" fillId="0" borderId="0" xfId="0" applyFont="1"/>
    <xf numFmtId="0" fontId="60" fillId="0" borderId="0" xfId="0" applyFont="1" applyFill="1" applyBorder="1" applyAlignment="1"/>
    <xf numFmtId="0" fontId="2" fillId="0" borderId="0" xfId="34" applyNumberFormat="1" applyFill="1" applyBorder="1" applyAlignment="1" applyProtection="1"/>
    <xf numFmtId="0" fontId="39" fillId="0" borderId="10" xfId="0" applyFont="1" applyFill="1" applyBorder="1" applyAlignment="1" applyProtection="1">
      <alignment horizontal="center" vertical="center"/>
    </xf>
    <xf numFmtId="0" fontId="39" fillId="22" borderId="13" xfId="0" applyFont="1" applyFill="1" applyBorder="1" applyAlignment="1" applyProtection="1">
      <alignment horizontal="center" vertical="center"/>
    </xf>
    <xf numFmtId="0" fontId="44" fillId="0" borderId="0" xfId="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0" fontId="39" fillId="0" borderId="10" xfId="0" applyFont="1" applyFill="1" applyBorder="1" applyAlignment="1" applyProtection="1">
      <alignment horizontal="left" vertical="center" wrapText="1" indent="2"/>
    </xf>
    <xf numFmtId="0" fontId="44" fillId="0" borderId="11" xfId="0" applyFont="1" applyBorder="1" applyAlignment="1" applyProtection="1">
      <alignment horizontal="left" vertical="center" indent="2"/>
    </xf>
    <xf numFmtId="0" fontId="39" fillId="0" borderId="10" xfId="0" applyFont="1" applyFill="1" applyBorder="1" applyAlignment="1" applyProtection="1">
      <alignment horizontal="left" vertical="center" wrapText="1" indent="3"/>
    </xf>
    <xf numFmtId="0" fontId="39" fillId="22" borderId="10" xfId="0" applyFont="1" applyFill="1" applyBorder="1" applyAlignment="1" applyProtection="1">
      <alignment horizontal="center" vertical="center"/>
    </xf>
    <xf numFmtId="0" fontId="52" fillId="0" borderId="0" xfId="34" applyFont="1" applyBorder="1" applyAlignment="1" applyProtection="1">
      <alignment horizontal="left" vertical="center"/>
    </xf>
    <xf numFmtId="176" fontId="42" fillId="0" borderId="14" xfId="0" applyNumberFormat="1" applyFont="1" applyFill="1" applyBorder="1" applyAlignment="1" applyProtection="1">
      <alignment horizontal="center" vertical="center" shrinkToFit="1"/>
      <protection locked="0"/>
    </xf>
    <xf numFmtId="0" fontId="45" fillId="0" borderId="15" xfId="0" applyNumberFormat="1" applyFont="1" applyFill="1" applyBorder="1" applyAlignment="1" applyProtection="1">
      <alignment horizontal="center" vertical="center"/>
    </xf>
    <xf numFmtId="0" fontId="45" fillId="0" borderId="12" xfId="0" applyNumberFormat="1" applyFont="1" applyFill="1" applyBorder="1" applyAlignment="1" applyProtection="1">
      <alignment horizontal="center" vertical="center"/>
    </xf>
    <xf numFmtId="0" fontId="45" fillId="0" borderId="16" xfId="0" applyNumberFormat="1" applyFont="1" applyFill="1" applyBorder="1" applyAlignment="1" applyProtection="1">
      <alignment horizontal="center" vertical="center"/>
    </xf>
    <xf numFmtId="49" fontId="42" fillId="0" borderId="21" xfId="0" applyNumberFormat="1" applyFont="1" applyFill="1" applyBorder="1" applyAlignment="1" applyProtection="1">
      <alignment horizontal="center" vertical="center" shrinkToFit="1"/>
      <protection locked="0"/>
    </xf>
    <xf numFmtId="179" fontId="42" fillId="0" borderId="15" xfId="0" applyNumberFormat="1" applyFont="1" applyFill="1" applyBorder="1" applyAlignment="1" applyProtection="1">
      <alignment horizontal="center" vertical="center"/>
    </xf>
    <xf numFmtId="179" fontId="42" fillId="0" borderId="12" xfId="0" applyNumberFormat="1" applyFont="1" applyFill="1" applyBorder="1" applyAlignment="1" applyProtection="1">
      <alignment horizontal="center" vertical="center"/>
    </xf>
    <xf numFmtId="179" fontId="42" fillId="0" borderId="16" xfId="0" applyNumberFormat="1" applyFont="1" applyFill="1" applyBorder="1" applyAlignment="1" applyProtection="1">
      <alignment horizontal="center" vertical="center"/>
    </xf>
    <xf numFmtId="0" fontId="53" fillId="0" borderId="0" xfId="0" applyFont="1" applyFill="1" applyBorder="1" applyAlignment="1">
      <alignment horizontal="left"/>
    </xf>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2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289560</xdr:colOff>
      <xdr:row>5</xdr:row>
      <xdr:rowOff>142875</xdr:rowOff>
    </xdr:from>
    <xdr:to>
      <xdr:col>25</xdr:col>
      <xdr:colOff>95250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2"/>
  <sheetViews>
    <sheetView showGridLines="0" tabSelected="1" zoomScaleNormal="100" workbookViewId="0">
      <pane ySplit="7" topLeftCell="A8" activePane="bottomLeft" state="frozen"/>
      <selection pane="bottomLeft" activeCell="E49" sqref="E49:F51"/>
    </sheetView>
  </sheetViews>
  <sheetFormatPr defaultColWidth="9.109375" defaultRowHeight="13.2" x14ac:dyDescent="0.25"/>
  <cols>
    <col min="1" max="1" width="6.88671875" style="5" customWidth="1"/>
    <col min="2" max="2" width="25.33203125" style="1" customWidth="1"/>
    <col min="3" max="3" width="7.6640625" style="1" customWidth="1"/>
    <col min="4" max="4" width="3.6640625" style="6" hidden="1" customWidth="1"/>
    <col min="5" max="6" width="12" style="1" customWidth="1"/>
    <col min="7" max="7" width="6" style="1" customWidth="1"/>
    <col min="8" max="8" width="9.554687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87" t="s">
        <v>117</v>
      </c>
      <c r="B1" s="34"/>
      <c r="C1" s="34"/>
      <c r="D1" s="34"/>
      <c r="E1" s="34"/>
      <c r="F1" s="34"/>
      <c r="I1" s="91"/>
      <c r="K1" s="131"/>
      <c r="L1" s="131"/>
      <c r="M1" s="131"/>
      <c r="N1" s="131"/>
      <c r="O1" s="131"/>
      <c r="P1" s="131"/>
      <c r="Q1" s="131"/>
      <c r="R1" s="131"/>
      <c r="S1" s="131"/>
      <c r="T1" s="131"/>
      <c r="U1" s="131"/>
      <c r="V1" s="131"/>
      <c r="W1" s="131"/>
      <c r="X1" s="131"/>
      <c r="Y1" s="131"/>
      <c r="Z1" s="131"/>
      <c r="AA1" s="131"/>
      <c r="AB1" s="131"/>
      <c r="AC1" s="131"/>
      <c r="AD1" s="131"/>
      <c r="AE1" s="131"/>
    </row>
    <row r="2" spans="1:66" ht="18" customHeight="1" x14ac:dyDescent="0.25">
      <c r="A2" s="39" t="s">
        <v>112</v>
      </c>
      <c r="B2" s="17"/>
      <c r="C2" s="17"/>
      <c r="D2" s="28"/>
      <c r="E2" s="119"/>
      <c r="F2" s="119"/>
      <c r="H2" s="2"/>
    </row>
    <row r="3" spans="1:66" ht="14.4" x14ac:dyDescent="0.25">
      <c r="A3" s="39"/>
      <c r="B3" s="35"/>
      <c r="C3" s="4"/>
      <c r="D3" s="4"/>
      <c r="E3" s="4"/>
      <c r="F3" s="4"/>
      <c r="G3" s="4"/>
      <c r="H3" s="2"/>
      <c r="K3" s="24"/>
      <c r="L3" s="24"/>
      <c r="M3" s="24"/>
      <c r="N3" s="24"/>
      <c r="O3" s="24"/>
      <c r="P3" s="24"/>
      <c r="Q3" s="24"/>
      <c r="R3" s="24"/>
      <c r="S3" s="24"/>
      <c r="T3" s="24"/>
      <c r="U3" s="24"/>
      <c r="V3" s="24"/>
      <c r="W3" s="24"/>
      <c r="X3" s="24"/>
      <c r="Y3" s="24"/>
      <c r="Z3" s="24"/>
      <c r="AA3" s="24"/>
    </row>
    <row r="4" spans="1:66" ht="17.25" customHeight="1" x14ac:dyDescent="0.25">
      <c r="A4" s="72"/>
      <c r="B4" s="76" t="s">
        <v>114</v>
      </c>
      <c r="C4" s="136" t="s">
        <v>133</v>
      </c>
      <c r="D4" s="136"/>
      <c r="E4" s="136"/>
      <c r="F4" s="73"/>
      <c r="G4" s="76" t="s">
        <v>131</v>
      </c>
      <c r="H4" s="90">
        <v>1</v>
      </c>
      <c r="I4" s="74"/>
      <c r="J4" s="37"/>
      <c r="K4" s="133" t="str">
        <f>"第 "&amp;((K6-($C$4-WEEKDAY($C$4,1)+2))/7+1 ) &amp;" 周"</f>
        <v>第 1 周</v>
      </c>
      <c r="L4" s="134"/>
      <c r="M4" s="134"/>
      <c r="N4" s="134"/>
      <c r="O4" s="134"/>
      <c r="P4" s="134"/>
      <c r="Q4" s="135"/>
      <c r="R4" s="133" t="str">
        <f t="shared" ref="R4" si="0">"第 "&amp;((R6-($C$4-WEEKDAY($C$4,1)+2))/7+1 ) &amp;" 周"</f>
        <v>第 2 周</v>
      </c>
      <c r="S4" s="134"/>
      <c r="T4" s="134"/>
      <c r="U4" s="134"/>
      <c r="V4" s="134"/>
      <c r="W4" s="134"/>
      <c r="X4" s="135"/>
      <c r="Y4" s="133" t="str">
        <f t="shared" ref="Y4" si="1">"第 "&amp;((Y6-($C$4-WEEKDAY($C$4,1)+2))/7+1 ) &amp;" 周"</f>
        <v>第 3 周</v>
      </c>
      <c r="Z4" s="134"/>
      <c r="AA4" s="134"/>
      <c r="AB4" s="134"/>
      <c r="AC4" s="134"/>
      <c r="AD4" s="134"/>
      <c r="AE4" s="135"/>
      <c r="AF4" s="133" t="str">
        <f t="shared" ref="AF4" si="2">"第 "&amp;((AF6-($C$4-WEEKDAY($C$4,1)+2))/7+1 ) &amp;" 周"</f>
        <v>第 4 周</v>
      </c>
      <c r="AG4" s="134"/>
      <c r="AH4" s="134"/>
      <c r="AI4" s="134"/>
      <c r="AJ4" s="134"/>
      <c r="AK4" s="134"/>
      <c r="AL4" s="135"/>
      <c r="AM4" s="133" t="str">
        <f t="shared" ref="AM4" si="3">"第 "&amp;((AM6-($C$4-WEEKDAY($C$4,1)+2))/7+1 ) &amp;" 周"</f>
        <v>第 5 周</v>
      </c>
      <c r="AN4" s="134"/>
      <c r="AO4" s="134"/>
      <c r="AP4" s="134"/>
      <c r="AQ4" s="134"/>
      <c r="AR4" s="134"/>
      <c r="AS4" s="135"/>
      <c r="AT4" s="133" t="str">
        <f t="shared" ref="AT4" si="4">"第 "&amp;((AT6-($C$4-WEEKDAY($C$4,1)+2))/7+1 ) &amp;" 周"</f>
        <v>第 6 周</v>
      </c>
      <c r="AU4" s="134"/>
      <c r="AV4" s="134"/>
      <c r="AW4" s="134"/>
      <c r="AX4" s="134"/>
      <c r="AY4" s="134"/>
      <c r="AZ4" s="135"/>
      <c r="BA4" s="133" t="str">
        <f t="shared" ref="BA4" si="5">"第 "&amp;((BA6-($C$4-WEEKDAY($C$4,1)+2))/7+1 ) &amp;" 周"</f>
        <v>第 7 周</v>
      </c>
      <c r="BB4" s="134"/>
      <c r="BC4" s="134"/>
      <c r="BD4" s="134"/>
      <c r="BE4" s="134"/>
      <c r="BF4" s="134"/>
      <c r="BG4" s="135"/>
      <c r="BH4" s="133" t="str">
        <f t="shared" ref="BH4" si="6">"第 "&amp;((BH6-($C$4-WEEKDAY($C$4,1)+2))/7+1 ) &amp;" 周"</f>
        <v>第 8 周</v>
      </c>
      <c r="BI4" s="134"/>
      <c r="BJ4" s="134"/>
      <c r="BK4" s="134"/>
      <c r="BL4" s="134"/>
      <c r="BM4" s="134"/>
      <c r="BN4" s="135"/>
    </row>
    <row r="5" spans="1:66" ht="17.25" customHeight="1" x14ac:dyDescent="0.25">
      <c r="A5" s="72"/>
      <c r="B5" s="76" t="s">
        <v>113</v>
      </c>
      <c r="C5" s="132" t="s">
        <v>111</v>
      </c>
      <c r="D5" s="132"/>
      <c r="E5" s="132"/>
      <c r="F5" s="75"/>
      <c r="G5" s="75"/>
      <c r="H5" s="75"/>
      <c r="I5" s="75"/>
      <c r="J5" s="37"/>
      <c r="K5" s="137">
        <f>K6</f>
        <v>44445</v>
      </c>
      <c r="L5" s="138"/>
      <c r="M5" s="138"/>
      <c r="N5" s="138"/>
      <c r="O5" s="138"/>
      <c r="P5" s="138"/>
      <c r="Q5" s="139"/>
      <c r="R5" s="137">
        <f>R6</f>
        <v>44452</v>
      </c>
      <c r="S5" s="138"/>
      <c r="T5" s="138"/>
      <c r="U5" s="138"/>
      <c r="V5" s="138"/>
      <c r="W5" s="138"/>
      <c r="X5" s="139"/>
      <c r="Y5" s="137">
        <f>Y6</f>
        <v>44459</v>
      </c>
      <c r="Z5" s="138"/>
      <c r="AA5" s="138"/>
      <c r="AB5" s="138"/>
      <c r="AC5" s="138"/>
      <c r="AD5" s="138"/>
      <c r="AE5" s="139"/>
      <c r="AF5" s="137">
        <f>AF6</f>
        <v>44466</v>
      </c>
      <c r="AG5" s="138"/>
      <c r="AH5" s="138"/>
      <c r="AI5" s="138"/>
      <c r="AJ5" s="138"/>
      <c r="AK5" s="138"/>
      <c r="AL5" s="139"/>
      <c r="AM5" s="137">
        <f>AM6</f>
        <v>44473</v>
      </c>
      <c r="AN5" s="138"/>
      <c r="AO5" s="138"/>
      <c r="AP5" s="138"/>
      <c r="AQ5" s="138"/>
      <c r="AR5" s="138"/>
      <c r="AS5" s="139"/>
      <c r="AT5" s="137">
        <f>AT6</f>
        <v>44480</v>
      </c>
      <c r="AU5" s="138"/>
      <c r="AV5" s="138"/>
      <c r="AW5" s="138"/>
      <c r="AX5" s="138"/>
      <c r="AY5" s="138"/>
      <c r="AZ5" s="139"/>
      <c r="BA5" s="137">
        <f>BA6</f>
        <v>44487</v>
      </c>
      <c r="BB5" s="138"/>
      <c r="BC5" s="138"/>
      <c r="BD5" s="138"/>
      <c r="BE5" s="138"/>
      <c r="BF5" s="138"/>
      <c r="BG5" s="139"/>
      <c r="BH5" s="137">
        <f>BH6</f>
        <v>44494</v>
      </c>
      <c r="BI5" s="138"/>
      <c r="BJ5" s="138"/>
      <c r="BK5" s="138"/>
      <c r="BL5" s="138"/>
      <c r="BM5" s="138"/>
      <c r="BN5" s="139"/>
    </row>
    <row r="6" spans="1:66" x14ac:dyDescent="0.25">
      <c r="A6" s="36"/>
      <c r="B6" s="37"/>
      <c r="C6" s="37"/>
      <c r="D6" s="38"/>
      <c r="E6" s="37"/>
      <c r="F6" s="37"/>
      <c r="G6" s="37"/>
      <c r="H6" s="37"/>
      <c r="I6" s="37"/>
      <c r="J6" s="37"/>
      <c r="K6" s="60">
        <f>C4-WEEKDAY(C4,1)+2+7*(H4-1)</f>
        <v>44445</v>
      </c>
      <c r="L6" s="52">
        <f t="shared" ref="L6:AQ6" si="7">K6+1</f>
        <v>44446</v>
      </c>
      <c r="M6" s="52">
        <f t="shared" si="7"/>
        <v>44447</v>
      </c>
      <c r="N6" s="52">
        <f t="shared" si="7"/>
        <v>44448</v>
      </c>
      <c r="O6" s="52">
        <f t="shared" si="7"/>
        <v>44449</v>
      </c>
      <c r="P6" s="52">
        <f t="shared" si="7"/>
        <v>44450</v>
      </c>
      <c r="Q6" s="61">
        <f t="shared" si="7"/>
        <v>44451</v>
      </c>
      <c r="R6" s="60">
        <f t="shared" si="7"/>
        <v>44452</v>
      </c>
      <c r="S6" s="52">
        <f t="shared" si="7"/>
        <v>44453</v>
      </c>
      <c r="T6" s="52">
        <f t="shared" si="7"/>
        <v>44454</v>
      </c>
      <c r="U6" s="52">
        <f t="shared" si="7"/>
        <v>44455</v>
      </c>
      <c r="V6" s="52">
        <f t="shared" si="7"/>
        <v>44456</v>
      </c>
      <c r="W6" s="52">
        <f t="shared" si="7"/>
        <v>44457</v>
      </c>
      <c r="X6" s="61">
        <f t="shared" si="7"/>
        <v>44458</v>
      </c>
      <c r="Y6" s="60">
        <f t="shared" si="7"/>
        <v>44459</v>
      </c>
      <c r="Z6" s="52">
        <f t="shared" si="7"/>
        <v>44460</v>
      </c>
      <c r="AA6" s="52">
        <f t="shared" si="7"/>
        <v>44461</v>
      </c>
      <c r="AB6" s="52">
        <f t="shared" si="7"/>
        <v>44462</v>
      </c>
      <c r="AC6" s="52">
        <f t="shared" si="7"/>
        <v>44463</v>
      </c>
      <c r="AD6" s="52">
        <f t="shared" si="7"/>
        <v>44464</v>
      </c>
      <c r="AE6" s="61">
        <f t="shared" si="7"/>
        <v>44465</v>
      </c>
      <c r="AF6" s="60">
        <f t="shared" si="7"/>
        <v>44466</v>
      </c>
      <c r="AG6" s="52">
        <f t="shared" si="7"/>
        <v>44467</v>
      </c>
      <c r="AH6" s="52">
        <f t="shared" si="7"/>
        <v>44468</v>
      </c>
      <c r="AI6" s="52">
        <f t="shared" si="7"/>
        <v>44469</v>
      </c>
      <c r="AJ6" s="52">
        <f t="shared" si="7"/>
        <v>44470</v>
      </c>
      <c r="AK6" s="52">
        <f t="shared" si="7"/>
        <v>44471</v>
      </c>
      <c r="AL6" s="61">
        <f t="shared" si="7"/>
        <v>44472</v>
      </c>
      <c r="AM6" s="60">
        <f t="shared" si="7"/>
        <v>44473</v>
      </c>
      <c r="AN6" s="52">
        <f t="shared" si="7"/>
        <v>44474</v>
      </c>
      <c r="AO6" s="52">
        <f t="shared" si="7"/>
        <v>44475</v>
      </c>
      <c r="AP6" s="52">
        <f t="shared" si="7"/>
        <v>44476</v>
      </c>
      <c r="AQ6" s="52">
        <f t="shared" si="7"/>
        <v>44477</v>
      </c>
      <c r="AR6" s="52">
        <f t="shared" ref="AR6:BN6" si="8">AQ6+1</f>
        <v>44478</v>
      </c>
      <c r="AS6" s="61">
        <f t="shared" si="8"/>
        <v>44479</v>
      </c>
      <c r="AT6" s="60">
        <f t="shared" si="8"/>
        <v>44480</v>
      </c>
      <c r="AU6" s="52">
        <f t="shared" si="8"/>
        <v>44481</v>
      </c>
      <c r="AV6" s="52">
        <f t="shared" si="8"/>
        <v>44482</v>
      </c>
      <c r="AW6" s="52">
        <f t="shared" si="8"/>
        <v>44483</v>
      </c>
      <c r="AX6" s="52">
        <f t="shared" si="8"/>
        <v>44484</v>
      </c>
      <c r="AY6" s="52">
        <f t="shared" si="8"/>
        <v>44485</v>
      </c>
      <c r="AZ6" s="61">
        <f t="shared" si="8"/>
        <v>44486</v>
      </c>
      <c r="BA6" s="60">
        <f t="shared" si="8"/>
        <v>44487</v>
      </c>
      <c r="BB6" s="52">
        <f t="shared" si="8"/>
        <v>44488</v>
      </c>
      <c r="BC6" s="52">
        <f t="shared" si="8"/>
        <v>44489</v>
      </c>
      <c r="BD6" s="52">
        <f t="shared" si="8"/>
        <v>44490</v>
      </c>
      <c r="BE6" s="52">
        <f t="shared" si="8"/>
        <v>44491</v>
      </c>
      <c r="BF6" s="52">
        <f t="shared" si="8"/>
        <v>44492</v>
      </c>
      <c r="BG6" s="61">
        <f t="shared" si="8"/>
        <v>44493</v>
      </c>
      <c r="BH6" s="60">
        <f t="shared" si="8"/>
        <v>44494</v>
      </c>
      <c r="BI6" s="52">
        <f t="shared" si="8"/>
        <v>44495</v>
      </c>
      <c r="BJ6" s="52">
        <f t="shared" si="8"/>
        <v>44496</v>
      </c>
      <c r="BK6" s="52">
        <f t="shared" si="8"/>
        <v>44497</v>
      </c>
      <c r="BL6" s="52">
        <f t="shared" si="8"/>
        <v>44498</v>
      </c>
      <c r="BM6" s="52">
        <f t="shared" si="8"/>
        <v>44499</v>
      </c>
      <c r="BN6" s="61">
        <f t="shared" si="8"/>
        <v>44500</v>
      </c>
    </row>
    <row r="7" spans="1:66" s="86" customFormat="1" ht="39" thickBot="1" x14ac:dyDescent="0.3">
      <c r="A7" s="78" t="s">
        <v>0</v>
      </c>
      <c r="B7" s="79" t="s">
        <v>115</v>
      </c>
      <c r="C7" s="80" t="s">
        <v>116</v>
      </c>
      <c r="D7" s="81" t="s">
        <v>52</v>
      </c>
      <c r="E7" s="82" t="s">
        <v>118</v>
      </c>
      <c r="F7" s="82" t="s">
        <v>119</v>
      </c>
      <c r="G7" s="80" t="s">
        <v>120</v>
      </c>
      <c r="H7" s="80" t="s">
        <v>132</v>
      </c>
      <c r="I7" s="80" t="s">
        <v>51</v>
      </c>
      <c r="J7" s="80"/>
      <c r="K7" s="83" t="str">
        <f t="shared" ref="K7:AP7" si="9">CHOOSE(WEEKDAY(K6,1),"S","M","T","W","T","F","S")</f>
        <v>M</v>
      </c>
      <c r="L7" s="84" t="str">
        <f t="shared" si="9"/>
        <v>T</v>
      </c>
      <c r="M7" s="84" t="str">
        <f t="shared" si="9"/>
        <v>W</v>
      </c>
      <c r="N7" s="84" t="str">
        <f t="shared" si="9"/>
        <v>T</v>
      </c>
      <c r="O7" s="84" t="str">
        <f t="shared" si="9"/>
        <v>F</v>
      </c>
      <c r="P7" s="84" t="str">
        <f t="shared" si="9"/>
        <v>S</v>
      </c>
      <c r="Q7" s="85" t="str">
        <f t="shared" si="9"/>
        <v>S</v>
      </c>
      <c r="R7" s="83" t="str">
        <f t="shared" si="9"/>
        <v>M</v>
      </c>
      <c r="S7" s="84" t="str">
        <f t="shared" si="9"/>
        <v>T</v>
      </c>
      <c r="T7" s="84" t="str">
        <f t="shared" si="9"/>
        <v>W</v>
      </c>
      <c r="U7" s="84" t="str">
        <f t="shared" si="9"/>
        <v>T</v>
      </c>
      <c r="V7" s="84" t="str">
        <f t="shared" si="9"/>
        <v>F</v>
      </c>
      <c r="W7" s="84" t="str">
        <f t="shared" si="9"/>
        <v>S</v>
      </c>
      <c r="X7" s="85" t="str">
        <f t="shared" si="9"/>
        <v>S</v>
      </c>
      <c r="Y7" s="83" t="str">
        <f t="shared" si="9"/>
        <v>M</v>
      </c>
      <c r="Z7" s="84" t="str">
        <f t="shared" si="9"/>
        <v>T</v>
      </c>
      <c r="AA7" s="84" t="str">
        <f t="shared" si="9"/>
        <v>W</v>
      </c>
      <c r="AB7" s="84" t="str">
        <f t="shared" si="9"/>
        <v>T</v>
      </c>
      <c r="AC7" s="84" t="str">
        <f t="shared" si="9"/>
        <v>F</v>
      </c>
      <c r="AD7" s="84" t="str">
        <f t="shared" si="9"/>
        <v>S</v>
      </c>
      <c r="AE7" s="85" t="str">
        <f t="shared" si="9"/>
        <v>S</v>
      </c>
      <c r="AF7" s="83" t="str">
        <f t="shared" si="9"/>
        <v>M</v>
      </c>
      <c r="AG7" s="84" t="str">
        <f t="shared" si="9"/>
        <v>T</v>
      </c>
      <c r="AH7" s="84" t="str">
        <f t="shared" si="9"/>
        <v>W</v>
      </c>
      <c r="AI7" s="84" t="str">
        <f t="shared" si="9"/>
        <v>T</v>
      </c>
      <c r="AJ7" s="84" t="str">
        <f t="shared" si="9"/>
        <v>F</v>
      </c>
      <c r="AK7" s="84" t="str">
        <f t="shared" si="9"/>
        <v>S</v>
      </c>
      <c r="AL7" s="85" t="str">
        <f t="shared" si="9"/>
        <v>S</v>
      </c>
      <c r="AM7" s="83" t="str">
        <f t="shared" si="9"/>
        <v>M</v>
      </c>
      <c r="AN7" s="84" t="str">
        <f t="shared" si="9"/>
        <v>T</v>
      </c>
      <c r="AO7" s="84" t="str">
        <f t="shared" si="9"/>
        <v>W</v>
      </c>
      <c r="AP7" s="84" t="str">
        <f t="shared" si="9"/>
        <v>T</v>
      </c>
      <c r="AQ7" s="84" t="str">
        <f t="shared" ref="AQ7:BN7" si="10">CHOOSE(WEEKDAY(AQ6,1),"S","M","T","W","T","F","S")</f>
        <v>F</v>
      </c>
      <c r="AR7" s="84" t="str">
        <f t="shared" si="10"/>
        <v>S</v>
      </c>
      <c r="AS7" s="85" t="str">
        <f t="shared" si="10"/>
        <v>S</v>
      </c>
      <c r="AT7" s="83" t="str">
        <f t="shared" si="10"/>
        <v>M</v>
      </c>
      <c r="AU7" s="84" t="str">
        <f t="shared" si="10"/>
        <v>T</v>
      </c>
      <c r="AV7" s="84" t="str">
        <f t="shared" si="10"/>
        <v>W</v>
      </c>
      <c r="AW7" s="84" t="str">
        <f t="shared" si="10"/>
        <v>T</v>
      </c>
      <c r="AX7" s="84" t="str">
        <f t="shared" si="10"/>
        <v>F</v>
      </c>
      <c r="AY7" s="84" t="str">
        <f t="shared" si="10"/>
        <v>S</v>
      </c>
      <c r="AZ7" s="85" t="str">
        <f t="shared" si="10"/>
        <v>S</v>
      </c>
      <c r="BA7" s="83" t="str">
        <f t="shared" si="10"/>
        <v>M</v>
      </c>
      <c r="BB7" s="84" t="str">
        <f t="shared" si="10"/>
        <v>T</v>
      </c>
      <c r="BC7" s="84" t="str">
        <f t="shared" si="10"/>
        <v>W</v>
      </c>
      <c r="BD7" s="84" t="str">
        <f t="shared" si="10"/>
        <v>T</v>
      </c>
      <c r="BE7" s="84" t="str">
        <f t="shared" si="10"/>
        <v>F</v>
      </c>
      <c r="BF7" s="84" t="str">
        <f t="shared" si="10"/>
        <v>S</v>
      </c>
      <c r="BG7" s="85" t="str">
        <f t="shared" si="10"/>
        <v>S</v>
      </c>
      <c r="BH7" s="83" t="str">
        <f t="shared" si="10"/>
        <v>M</v>
      </c>
      <c r="BI7" s="84" t="str">
        <f t="shared" si="10"/>
        <v>T</v>
      </c>
      <c r="BJ7" s="84" t="str">
        <f t="shared" si="10"/>
        <v>W</v>
      </c>
      <c r="BK7" s="84" t="str">
        <f t="shared" si="10"/>
        <v>T</v>
      </c>
      <c r="BL7" s="84" t="str">
        <f t="shared" si="10"/>
        <v>F</v>
      </c>
      <c r="BM7" s="84" t="str">
        <f t="shared" si="10"/>
        <v>S</v>
      </c>
      <c r="BN7" s="85" t="str">
        <f t="shared" si="10"/>
        <v>S</v>
      </c>
    </row>
    <row r="8" spans="1:66" s="42" customFormat="1" ht="17.399999999999999" x14ac:dyDescent="0.25">
      <c r="A8" s="53" t="str">
        <f>IF(ISERROR(VALUE(SUBSTITUTE(prevWBS,".",""))),"1",IF(ISERROR(FIND("`",SUBSTITUTE(prevWBS,".","`",1))),TEXT(VALUE(prevWBS)+1,"#"),TEXT(VALUE(LEFT(prevWBS,FIND("`",SUBSTITUTE(prevWBS,".","`",1))-1))+1,"#")))</f>
        <v>1</v>
      </c>
      <c r="B8" s="54" t="s">
        <v>121</v>
      </c>
      <c r="C8" s="124" t="s">
        <v>111</v>
      </c>
      <c r="D8" s="55"/>
      <c r="E8" s="56"/>
      <c r="F8" s="77" t="str">
        <f>IF(ISBLANK(E8)," - ",IF(G8=0,E8,E8+G8-1))</f>
        <v xml:space="preserve"> - </v>
      </c>
      <c r="G8" s="57"/>
      <c r="H8" s="58"/>
      <c r="I8" s="59" t="str">
        <f t="shared" ref="I8:I51" si="11">IF(OR(F8=0,E8=0)," - ",NETWORKDAYS(E8,F8))</f>
        <v xml:space="preserve"> - </v>
      </c>
      <c r="J8" s="62"/>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row>
    <row r="9" spans="1:66" s="48" customFormat="1" ht="17.399999999999999" x14ac:dyDescent="0.25">
      <c r="A9" s="47" t="str">
        <f t="shared" ref="A9:A12"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9" t="s">
        <v>122</v>
      </c>
      <c r="C9" s="123" t="s">
        <v>129</v>
      </c>
      <c r="D9" s="88"/>
      <c r="E9" s="65">
        <v>44445</v>
      </c>
      <c r="F9" s="66">
        <f>IF(ISBLANK(E9)," - ",IF(G9=0,E9,E9+G9-1))</f>
        <v>44447</v>
      </c>
      <c r="G9" s="49">
        <v>3</v>
      </c>
      <c r="H9" s="50">
        <v>1</v>
      </c>
      <c r="I9" s="51">
        <f t="shared" si="11"/>
        <v>3</v>
      </c>
      <c r="J9" s="63"/>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row>
    <row r="10" spans="1:66" s="48" customFormat="1" ht="17.399999999999999" x14ac:dyDescent="0.25">
      <c r="A10" s="47" t="str">
        <f t="shared" si="12"/>
        <v>1.2</v>
      </c>
      <c r="B10" s="89" t="s">
        <v>123</v>
      </c>
      <c r="C10" s="123" t="s">
        <v>129</v>
      </c>
      <c r="D10" s="88"/>
      <c r="E10" s="65">
        <v>44446</v>
      </c>
      <c r="F10" s="66">
        <f t="shared" ref="F10:F51" si="13">IF(ISBLANK(E10)," - ",IF(G10=0,E10,E10+G10-1))</f>
        <v>44446</v>
      </c>
      <c r="G10" s="49">
        <v>1</v>
      </c>
      <c r="H10" s="50">
        <v>1</v>
      </c>
      <c r="I10" s="51">
        <f t="shared" si="11"/>
        <v>1</v>
      </c>
      <c r="J10" s="63"/>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row>
    <row r="11" spans="1:66" s="48" customFormat="1" ht="17.399999999999999" x14ac:dyDescent="0.25">
      <c r="A11" s="47" t="str">
        <f t="shared" si="12"/>
        <v>1.3</v>
      </c>
      <c r="B11" s="89" t="s">
        <v>124</v>
      </c>
      <c r="C11" s="123" t="s">
        <v>130</v>
      </c>
      <c r="D11" s="88"/>
      <c r="E11" s="65">
        <v>44447</v>
      </c>
      <c r="F11" s="66">
        <f t="shared" si="13"/>
        <v>44452</v>
      </c>
      <c r="G11" s="49">
        <v>6</v>
      </c>
      <c r="H11" s="50">
        <v>1</v>
      </c>
      <c r="I11" s="51">
        <f t="shared" si="11"/>
        <v>4</v>
      </c>
      <c r="J11" s="63"/>
      <c r="K11" s="69"/>
      <c r="L11" s="69"/>
      <c r="M11" s="70"/>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row>
    <row r="12" spans="1:66" s="48" customFormat="1" ht="17.399999999999999" x14ac:dyDescent="0.25">
      <c r="A12" s="47" t="str">
        <f t="shared" si="12"/>
        <v>1.4</v>
      </c>
      <c r="B12" s="89" t="s">
        <v>125</v>
      </c>
      <c r="C12" s="123" t="s">
        <v>129</v>
      </c>
      <c r="D12" s="88"/>
      <c r="E12" s="65">
        <v>44454</v>
      </c>
      <c r="F12" s="66">
        <f t="shared" si="13"/>
        <v>44454</v>
      </c>
      <c r="G12" s="49">
        <v>1</v>
      </c>
      <c r="H12" s="50">
        <v>1</v>
      </c>
      <c r="I12" s="51">
        <f t="shared" si="11"/>
        <v>1</v>
      </c>
      <c r="J12" s="63"/>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row>
    <row r="13" spans="1:66" s="42" customFormat="1" ht="17.399999999999999" x14ac:dyDescent="0.25">
      <c r="A13" s="40" t="str">
        <f>IF(ISERROR(VALUE(SUBSTITUTE(prevWBS,".",""))),"1",IF(ISERROR(FIND("`",SUBSTITUTE(prevWBS,".","`",1))),TEXT(VALUE(prevWBS)+1,"#"),TEXT(VALUE(LEFT(prevWBS,FIND("`",SUBSTITUTE(prevWBS,".","`",1))-1))+1,"#")))</f>
        <v>2</v>
      </c>
      <c r="B13" s="41" t="s">
        <v>126</v>
      </c>
      <c r="D13" s="43"/>
      <c r="E13" s="67"/>
      <c r="F13" s="67" t="str">
        <f t="shared" si="13"/>
        <v xml:space="preserve"> - </v>
      </c>
      <c r="G13" s="44"/>
      <c r="H13" s="45"/>
      <c r="I13" s="46" t="str">
        <f t="shared" si="11"/>
        <v xml:space="preserve"> - </v>
      </c>
      <c r="J13" s="64"/>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row>
    <row r="14" spans="1:66" s="48" customFormat="1" ht="17.399999999999999" x14ac:dyDescent="0.25">
      <c r="A14"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89" t="s">
        <v>134</v>
      </c>
      <c r="C14" s="123" t="s">
        <v>137</v>
      </c>
      <c r="D14" s="88"/>
      <c r="E14" s="65">
        <v>44459</v>
      </c>
      <c r="F14" s="66">
        <f t="shared" si="13"/>
        <v>44462</v>
      </c>
      <c r="G14" s="49">
        <v>4</v>
      </c>
      <c r="H14" s="50">
        <v>1</v>
      </c>
      <c r="I14" s="51">
        <f t="shared" si="11"/>
        <v>4</v>
      </c>
      <c r="J14" s="63"/>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row>
    <row r="15" spans="1:66" s="48" customFormat="1" ht="17.399999999999999" x14ac:dyDescent="0.25">
      <c r="A15"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89" t="s">
        <v>135</v>
      </c>
      <c r="C15" s="123" t="s">
        <v>129</v>
      </c>
      <c r="D15" s="88"/>
      <c r="E15" s="65">
        <v>44460</v>
      </c>
      <c r="F15" s="66">
        <f t="shared" si="13"/>
        <v>44461</v>
      </c>
      <c r="G15" s="49">
        <v>2</v>
      </c>
      <c r="H15" s="50">
        <v>1</v>
      </c>
      <c r="I15" s="51">
        <f t="shared" si="11"/>
        <v>2</v>
      </c>
      <c r="J15" s="63"/>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row>
    <row r="16" spans="1:66" s="48" customFormat="1" ht="17.399999999999999" x14ac:dyDescent="0.25">
      <c r="A16"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89" t="s">
        <v>136</v>
      </c>
      <c r="C16" s="123" t="s">
        <v>129</v>
      </c>
      <c r="D16" s="88"/>
      <c r="E16" s="65">
        <v>44463</v>
      </c>
      <c r="F16" s="66">
        <f t="shared" si="13"/>
        <v>44483</v>
      </c>
      <c r="G16" s="49">
        <v>21</v>
      </c>
      <c r="H16" s="50">
        <v>1</v>
      </c>
      <c r="I16" s="51">
        <f t="shared" si="11"/>
        <v>15</v>
      </c>
      <c r="J16" s="63"/>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row>
    <row r="17" spans="1:66" s="48" customFormat="1" ht="17.399999999999999" x14ac:dyDescent="0.25">
      <c r="A17"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8" t="s">
        <v>138</v>
      </c>
      <c r="C17" s="123" t="s">
        <v>129</v>
      </c>
      <c r="D17" s="88"/>
      <c r="E17" s="65">
        <v>44463</v>
      </c>
      <c r="F17" s="66">
        <f t="shared" si="13"/>
        <v>44468</v>
      </c>
      <c r="G17" s="49">
        <v>6</v>
      </c>
      <c r="H17" s="50">
        <v>1</v>
      </c>
      <c r="I17" s="51">
        <f t="shared" si="11"/>
        <v>4</v>
      </c>
      <c r="J17" s="63"/>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row>
    <row r="18" spans="1:66" s="48" customFormat="1" ht="17.399999999999999" x14ac:dyDescent="0.25">
      <c r="A18"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2.3.1.1</v>
      </c>
      <c r="B18" s="129" t="s">
        <v>142</v>
      </c>
      <c r="C18" s="123" t="s">
        <v>129</v>
      </c>
      <c r="D18" s="88"/>
      <c r="E18" s="65">
        <v>44463</v>
      </c>
      <c r="F18" s="66">
        <f t="shared" si="13"/>
        <v>44466</v>
      </c>
      <c r="G18" s="49">
        <v>4</v>
      </c>
      <c r="H18" s="50">
        <v>1</v>
      </c>
      <c r="I18" s="51">
        <f t="shared" si="11"/>
        <v>2</v>
      </c>
      <c r="J18" s="63"/>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row>
    <row r="19" spans="1:66" s="48" customFormat="1" ht="17.399999999999999" x14ac:dyDescent="0.25">
      <c r="A19"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2.3.1.2</v>
      </c>
      <c r="B19" s="129" t="s">
        <v>143</v>
      </c>
      <c r="C19" s="123" t="s">
        <v>129</v>
      </c>
      <c r="D19" s="88"/>
      <c r="E19" s="65">
        <v>44466</v>
      </c>
      <c r="F19" s="66">
        <f t="shared" ref="F19:F20" si="14">IF(ISBLANK(E19)," - ",IF(G19=0,E19,E19+G19-1))</f>
        <v>44466</v>
      </c>
      <c r="G19" s="49">
        <v>1</v>
      </c>
      <c r="H19" s="50">
        <v>1</v>
      </c>
      <c r="I19" s="51">
        <f t="shared" ref="I19:I20" si="15">IF(OR(F19=0,E19=0)," - ",NETWORKDAYS(E19,F19))</f>
        <v>1</v>
      </c>
      <c r="J19" s="63"/>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48" customFormat="1" ht="17.399999999999999" x14ac:dyDescent="0.25">
      <c r="A20"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2.3.1.3</v>
      </c>
      <c r="B20" s="129" t="s">
        <v>144</v>
      </c>
      <c r="C20" s="123" t="s">
        <v>129</v>
      </c>
      <c r="D20" s="125"/>
      <c r="E20" s="65">
        <v>44467</v>
      </c>
      <c r="F20" s="66">
        <f t="shared" si="14"/>
        <v>44469</v>
      </c>
      <c r="G20" s="49">
        <v>3</v>
      </c>
      <c r="H20" s="50">
        <v>1</v>
      </c>
      <c r="I20" s="51">
        <f t="shared" si="15"/>
        <v>3</v>
      </c>
      <c r="J20" s="126"/>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row>
    <row r="21" spans="1:66" s="48" customFormat="1" ht="17.399999999999999" x14ac:dyDescent="0.25">
      <c r="A21"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2.3.1.4</v>
      </c>
      <c r="B21" s="129" t="s">
        <v>145</v>
      </c>
      <c r="C21" s="123" t="s">
        <v>148</v>
      </c>
      <c r="D21" s="88"/>
      <c r="E21" s="65">
        <v>44467</v>
      </c>
      <c r="F21" s="66">
        <f t="shared" ref="F21:F32" si="16">IF(ISBLANK(E21)," - ",IF(G21=0,E21,E21+G21-1))</f>
        <v>44469</v>
      </c>
      <c r="G21" s="49">
        <v>3</v>
      </c>
      <c r="H21" s="50">
        <v>1</v>
      </c>
      <c r="I21" s="51">
        <f t="shared" ref="I21:I32" si="17">IF(OR(F21=0,E21=0)," - ",NETWORKDAYS(E21,F21))</f>
        <v>3</v>
      </c>
      <c r="J21" s="63"/>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row>
    <row r="22" spans="1:66" s="48" customFormat="1" ht="17.399999999999999" x14ac:dyDescent="0.25">
      <c r="A22"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2" s="127" t="s">
        <v>141</v>
      </c>
      <c r="C22" s="123" t="s">
        <v>129</v>
      </c>
      <c r="D22" s="125"/>
      <c r="E22" s="65">
        <v>44470</v>
      </c>
      <c r="F22" s="66">
        <f t="shared" si="16"/>
        <v>44475</v>
      </c>
      <c r="G22" s="49">
        <v>6</v>
      </c>
      <c r="H22" s="50">
        <v>1</v>
      </c>
      <c r="I22" s="51">
        <f t="shared" si="17"/>
        <v>4</v>
      </c>
      <c r="J22" s="126"/>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row>
    <row r="23" spans="1:66" s="48" customFormat="1" ht="17.399999999999999" x14ac:dyDescent="0.25">
      <c r="A23"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2.3.2.1</v>
      </c>
      <c r="B23" s="129" t="s">
        <v>140</v>
      </c>
      <c r="C23" s="123" t="s">
        <v>129</v>
      </c>
      <c r="D23" s="125"/>
      <c r="E23" s="65">
        <v>44470</v>
      </c>
      <c r="F23" s="66">
        <f t="shared" si="16"/>
        <v>44473</v>
      </c>
      <c r="G23" s="49">
        <v>4</v>
      </c>
      <c r="H23" s="50">
        <v>1</v>
      </c>
      <c r="I23" s="51">
        <f t="shared" si="17"/>
        <v>2</v>
      </c>
      <c r="J23" s="126"/>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row>
    <row r="24" spans="1:66" s="48" customFormat="1" ht="17.399999999999999" x14ac:dyDescent="0.25">
      <c r="A24"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2.3.2.2</v>
      </c>
      <c r="B24" s="129" t="s">
        <v>139</v>
      </c>
      <c r="C24" s="123" t="s">
        <v>129</v>
      </c>
      <c r="D24" s="125"/>
      <c r="E24" s="65">
        <v>44473</v>
      </c>
      <c r="F24" s="66">
        <f t="shared" si="16"/>
        <v>44474</v>
      </c>
      <c r="G24" s="49">
        <v>2</v>
      </c>
      <c r="H24" s="50">
        <v>1</v>
      </c>
      <c r="I24" s="51">
        <f t="shared" si="17"/>
        <v>2</v>
      </c>
      <c r="J24" s="126"/>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row>
    <row r="25" spans="1:66" s="48" customFormat="1" ht="17.399999999999999" x14ac:dyDescent="0.25">
      <c r="A25"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2.3.2.3</v>
      </c>
      <c r="B25" s="129" t="s">
        <v>146</v>
      </c>
      <c r="C25" s="123" t="s">
        <v>129</v>
      </c>
      <c r="D25" s="125"/>
      <c r="E25" s="65">
        <v>44473</v>
      </c>
      <c r="F25" s="66">
        <f t="shared" si="16"/>
        <v>44475</v>
      </c>
      <c r="G25" s="49">
        <v>3</v>
      </c>
      <c r="H25" s="50">
        <v>1</v>
      </c>
      <c r="I25" s="51">
        <f t="shared" si="17"/>
        <v>3</v>
      </c>
      <c r="J25" s="126"/>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row>
    <row r="26" spans="1:66" s="48" customFormat="1" ht="17.399999999999999" x14ac:dyDescent="0.25">
      <c r="A26"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2.3.2.4</v>
      </c>
      <c r="B26" s="129" t="s">
        <v>147</v>
      </c>
      <c r="C26" s="123" t="s">
        <v>148</v>
      </c>
      <c r="D26" s="125"/>
      <c r="E26" s="65">
        <v>44474</v>
      </c>
      <c r="F26" s="66">
        <f t="shared" si="16"/>
        <v>44475</v>
      </c>
      <c r="G26" s="49">
        <v>2</v>
      </c>
      <c r="H26" s="50">
        <v>1</v>
      </c>
      <c r="I26" s="51">
        <f t="shared" si="17"/>
        <v>2</v>
      </c>
      <c r="J26" s="126"/>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row>
    <row r="27" spans="1:66" s="48" customFormat="1" ht="17.399999999999999" x14ac:dyDescent="0.25">
      <c r="A27" s="47" t="str">
        <f t="shared" ref="A27:A32"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27" s="127" t="s">
        <v>149</v>
      </c>
      <c r="C27" s="123" t="s">
        <v>148</v>
      </c>
      <c r="D27" s="125"/>
      <c r="E27" s="65">
        <v>44476</v>
      </c>
      <c r="F27" s="66">
        <f t="shared" si="16"/>
        <v>44479</v>
      </c>
      <c r="G27" s="49">
        <v>4</v>
      </c>
      <c r="H27" s="50">
        <v>1</v>
      </c>
      <c r="I27" s="51">
        <f t="shared" si="17"/>
        <v>2</v>
      </c>
      <c r="J27" s="126"/>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row>
    <row r="28" spans="1:66" s="48" customFormat="1" ht="17.399999999999999" x14ac:dyDescent="0.25">
      <c r="A28" s="47" t="str">
        <f t="shared" si="18"/>
        <v>2.3.4</v>
      </c>
      <c r="B28" s="127" t="s">
        <v>150</v>
      </c>
      <c r="C28" s="123" t="s">
        <v>155</v>
      </c>
      <c r="D28" s="125"/>
      <c r="E28" s="65">
        <v>44463</v>
      </c>
      <c r="F28" s="66">
        <f>IF(ISBLANK(E28)," - ",IF(G28=0,E28,E28+G28-1))</f>
        <v>44467</v>
      </c>
      <c r="G28" s="49">
        <v>5</v>
      </c>
      <c r="H28" s="50">
        <v>1</v>
      </c>
      <c r="I28" s="51">
        <f>IF(OR(F28=0,E28=0)," - ",NETWORKDAYS(E28,F28))</f>
        <v>3</v>
      </c>
      <c r="J28" s="126"/>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row>
    <row r="29" spans="1:66" s="48" customFormat="1" ht="17.399999999999999" x14ac:dyDescent="0.25">
      <c r="A29" s="47" t="str">
        <f t="shared" si="18"/>
        <v>2.3.5</v>
      </c>
      <c r="B29" s="127" t="s">
        <v>152</v>
      </c>
      <c r="C29" s="123" t="s">
        <v>155</v>
      </c>
      <c r="D29" s="125"/>
      <c r="E29" s="65">
        <v>44476</v>
      </c>
      <c r="F29" s="66">
        <f>IF(ISBLANK(E29)," - ",IF(G29=0,E29,E29+G29-1))</f>
        <v>44480</v>
      </c>
      <c r="G29" s="49">
        <v>5</v>
      </c>
      <c r="H29" s="50">
        <v>1</v>
      </c>
      <c r="I29" s="51">
        <f>IF(OR(F29=0,E29=0)," - ",NETWORKDAYS(E29,F29))</f>
        <v>3</v>
      </c>
      <c r="J29" s="126"/>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row>
    <row r="30" spans="1:66" s="48" customFormat="1" ht="17.399999999999999" x14ac:dyDescent="0.25">
      <c r="A30" s="47" t="str">
        <f t="shared" si="18"/>
        <v>2.3.6</v>
      </c>
      <c r="B30" s="127" t="s">
        <v>153</v>
      </c>
      <c r="C30" s="123" t="s">
        <v>155</v>
      </c>
      <c r="D30" s="125"/>
      <c r="E30" s="65">
        <v>44481</v>
      </c>
      <c r="F30" s="66">
        <f t="shared" si="16"/>
        <v>44483</v>
      </c>
      <c r="G30" s="49">
        <v>3</v>
      </c>
      <c r="H30" s="50">
        <v>1</v>
      </c>
      <c r="I30" s="51">
        <f t="shared" si="17"/>
        <v>3</v>
      </c>
      <c r="J30" s="126"/>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row>
    <row r="31" spans="1:66" s="48" customFormat="1" ht="17.399999999999999" x14ac:dyDescent="0.25">
      <c r="A31" s="47" t="str">
        <f t="shared" si="18"/>
        <v>2.3.7</v>
      </c>
      <c r="B31" s="127" t="s">
        <v>154</v>
      </c>
      <c r="C31" s="123" t="s">
        <v>111</v>
      </c>
      <c r="D31" s="125"/>
      <c r="E31" s="65">
        <v>44480</v>
      </c>
      <c r="F31" s="66">
        <f t="shared" si="16"/>
        <v>44480</v>
      </c>
      <c r="G31" s="49">
        <v>1</v>
      </c>
      <c r="H31" s="50">
        <v>1</v>
      </c>
      <c r="I31" s="51">
        <f t="shared" si="17"/>
        <v>1</v>
      </c>
      <c r="J31" s="126"/>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row>
    <row r="32" spans="1:66" s="48" customFormat="1" ht="17.399999999999999" x14ac:dyDescent="0.25">
      <c r="A32" s="47" t="str">
        <f t="shared" si="18"/>
        <v>2.3.8</v>
      </c>
      <c r="B32" s="127" t="s">
        <v>151</v>
      </c>
      <c r="C32" s="123" t="s">
        <v>111</v>
      </c>
      <c r="D32" s="125"/>
      <c r="E32" s="65">
        <v>44480</v>
      </c>
      <c r="F32" s="66">
        <f t="shared" si="16"/>
        <v>44482</v>
      </c>
      <c r="G32" s="49">
        <v>3</v>
      </c>
      <c r="H32" s="50">
        <v>1</v>
      </c>
      <c r="I32" s="51">
        <f t="shared" si="17"/>
        <v>3</v>
      </c>
      <c r="J32" s="126"/>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row>
    <row r="33" spans="1:66" s="42" customFormat="1" ht="17.399999999999999" x14ac:dyDescent="0.25">
      <c r="A33" s="40" t="str">
        <f>IF(ISERROR(VALUE(SUBSTITUTE(prevWBS,".",""))),"1",IF(ISERROR(FIND("`",SUBSTITUTE(prevWBS,".","`",1))),TEXT(VALUE(prevWBS)+1,"#"),TEXT(VALUE(LEFT(prevWBS,FIND("`",SUBSTITUTE(prevWBS,".","`",1))-1))+1,"#")))</f>
        <v>3</v>
      </c>
      <c r="B33" s="41" t="s">
        <v>127</v>
      </c>
      <c r="C33" s="130" t="s">
        <v>155</v>
      </c>
      <c r="D33" s="43"/>
      <c r="E33" s="67"/>
      <c r="F33" s="67" t="str">
        <f t="shared" si="13"/>
        <v xml:space="preserve"> - </v>
      </c>
      <c r="G33" s="44"/>
      <c r="H33" s="45"/>
      <c r="I33" s="46" t="str">
        <f t="shared" si="11"/>
        <v xml:space="preserve"> - </v>
      </c>
      <c r="J33" s="64"/>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row>
    <row r="34" spans="1:66" s="48" customFormat="1" ht="17.399999999999999" x14ac:dyDescent="0.25">
      <c r="A34"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89" t="s">
        <v>156</v>
      </c>
      <c r="C34" s="123" t="s">
        <v>111</v>
      </c>
      <c r="D34" s="88"/>
      <c r="E34" s="65">
        <v>44480</v>
      </c>
      <c r="F34" s="66">
        <f t="shared" si="13"/>
        <v>44495</v>
      </c>
      <c r="G34" s="49">
        <v>16</v>
      </c>
      <c r="H34" s="50">
        <v>1</v>
      </c>
      <c r="I34" s="51">
        <f t="shared" si="11"/>
        <v>12</v>
      </c>
      <c r="J34" s="63"/>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69"/>
      <c r="BJ34" s="69"/>
      <c r="BK34" s="69"/>
      <c r="BL34" s="69"/>
      <c r="BM34" s="69"/>
      <c r="BN34" s="69"/>
    </row>
    <row r="35" spans="1:66" s="48" customFormat="1" ht="17.399999999999999" x14ac:dyDescent="0.25">
      <c r="A35"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5" s="127" t="s">
        <v>157</v>
      </c>
      <c r="C35" s="123" t="s">
        <v>148</v>
      </c>
      <c r="D35" s="88"/>
      <c r="E35" s="65">
        <v>44481</v>
      </c>
      <c r="F35" s="66">
        <f t="shared" si="13"/>
        <v>44483</v>
      </c>
      <c r="G35" s="49">
        <v>3</v>
      </c>
      <c r="H35" s="50">
        <v>1</v>
      </c>
      <c r="I35" s="51">
        <f t="shared" si="11"/>
        <v>3</v>
      </c>
      <c r="J35" s="63"/>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c r="BM35" s="69"/>
      <c r="BN35" s="69"/>
    </row>
    <row r="36" spans="1:66" s="48" customFormat="1" ht="17.399999999999999" x14ac:dyDescent="0.25">
      <c r="A36"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36" s="129" t="s">
        <v>166</v>
      </c>
      <c r="C36" s="123" t="s">
        <v>111</v>
      </c>
      <c r="D36" s="88"/>
      <c r="E36" s="65">
        <v>44481</v>
      </c>
      <c r="F36" s="66">
        <f t="shared" si="13"/>
        <v>44483</v>
      </c>
      <c r="G36" s="49">
        <v>3</v>
      </c>
      <c r="H36" s="50">
        <v>1</v>
      </c>
      <c r="I36" s="51">
        <f t="shared" si="11"/>
        <v>3</v>
      </c>
      <c r="J36" s="63"/>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row>
    <row r="37" spans="1:66" s="48" customFormat="1" ht="17.399999999999999" x14ac:dyDescent="0.25">
      <c r="A37"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37" s="129" t="s">
        <v>167</v>
      </c>
      <c r="C37" s="123" t="s">
        <v>148</v>
      </c>
      <c r="D37" s="88"/>
      <c r="E37" s="65">
        <v>44481</v>
      </c>
      <c r="F37" s="66">
        <f t="shared" ref="F37" si="19">IF(ISBLANK(E37)," - ",IF(G37=0,E37,E37+G37-1))</f>
        <v>44484</v>
      </c>
      <c r="G37" s="49">
        <v>4</v>
      </c>
      <c r="H37" s="50">
        <v>1</v>
      </c>
      <c r="I37" s="51">
        <f t="shared" ref="I37" si="20">IF(OR(F37=0,E37=0)," - ",NETWORKDAYS(E37,F37))</f>
        <v>4</v>
      </c>
      <c r="J37" s="63"/>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69"/>
      <c r="BJ37" s="69"/>
      <c r="BK37" s="69"/>
      <c r="BL37" s="69"/>
      <c r="BM37" s="69"/>
      <c r="BN37" s="69"/>
    </row>
    <row r="38" spans="1:66" s="48" customFormat="1" ht="17.399999999999999" x14ac:dyDescent="0.25">
      <c r="A38"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8" s="127" t="s">
        <v>158</v>
      </c>
      <c r="C38" s="123" t="s">
        <v>111</v>
      </c>
      <c r="D38" s="88"/>
      <c r="E38" s="65">
        <v>44484</v>
      </c>
      <c r="F38" s="66">
        <f t="shared" si="13"/>
        <v>44488</v>
      </c>
      <c r="G38" s="49">
        <v>5</v>
      </c>
      <c r="H38" s="50">
        <v>1</v>
      </c>
      <c r="I38" s="51">
        <f t="shared" si="11"/>
        <v>3</v>
      </c>
      <c r="J38" s="63"/>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row>
    <row r="39" spans="1:66" s="48" customFormat="1" ht="17.399999999999999" x14ac:dyDescent="0.25">
      <c r="A39"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9" s="127" t="s">
        <v>159</v>
      </c>
      <c r="C39" s="123" t="s">
        <v>155</v>
      </c>
      <c r="D39" s="88"/>
      <c r="E39" s="65">
        <v>44489</v>
      </c>
      <c r="F39" s="66">
        <f t="shared" si="13"/>
        <v>44491</v>
      </c>
      <c r="G39" s="49">
        <v>3</v>
      </c>
      <c r="H39" s="50">
        <v>1</v>
      </c>
      <c r="I39" s="51">
        <f t="shared" si="11"/>
        <v>3</v>
      </c>
      <c r="J39" s="63"/>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69"/>
      <c r="BJ39" s="69"/>
      <c r="BK39" s="69"/>
      <c r="BL39" s="69"/>
      <c r="BM39" s="69"/>
      <c r="BN39" s="69"/>
    </row>
    <row r="40" spans="1:66" s="48" customFormat="1" ht="17.399999999999999" x14ac:dyDescent="0.25">
      <c r="A40"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3.1.3.1</v>
      </c>
      <c r="B40" s="129" t="s">
        <v>160</v>
      </c>
      <c r="C40" s="123" t="s">
        <v>155</v>
      </c>
      <c r="D40" s="88"/>
      <c r="E40" s="65">
        <v>44490</v>
      </c>
      <c r="F40" s="66">
        <f t="shared" ref="F40:F44" si="21">IF(ISBLANK(E40)," - ",IF(G40=0,E40,E40+G40-1))</f>
        <v>44490</v>
      </c>
      <c r="G40" s="49">
        <v>1</v>
      </c>
      <c r="H40" s="50">
        <v>1</v>
      </c>
      <c r="I40" s="51">
        <f t="shared" ref="I40:I44" si="22">IF(OR(F40=0,E40=0)," - ",NETWORKDAYS(E40,F40))</f>
        <v>1</v>
      </c>
      <c r="J40" s="63"/>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row>
    <row r="41" spans="1:66" s="48" customFormat="1" ht="17.399999999999999" x14ac:dyDescent="0.25">
      <c r="A41" s="4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3.1.3.2</v>
      </c>
      <c r="B41" s="129" t="s">
        <v>161</v>
      </c>
      <c r="C41" s="123" t="s">
        <v>155</v>
      </c>
      <c r="D41" s="88"/>
      <c r="E41" s="65">
        <v>44491</v>
      </c>
      <c r="F41" s="66">
        <f t="shared" si="21"/>
        <v>44495</v>
      </c>
      <c r="G41" s="49">
        <v>5</v>
      </c>
      <c r="H41" s="50">
        <v>1</v>
      </c>
      <c r="I41" s="51">
        <f t="shared" si="22"/>
        <v>3</v>
      </c>
      <c r="J41" s="63"/>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row>
    <row r="42" spans="1:66" s="48" customFormat="1" ht="17.399999999999999" x14ac:dyDescent="0.25">
      <c r="A42"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2" s="127" t="s">
        <v>168</v>
      </c>
      <c r="C42" s="123" t="s">
        <v>148</v>
      </c>
      <c r="D42" s="88"/>
      <c r="E42" s="65">
        <v>44496</v>
      </c>
      <c r="F42" s="66">
        <f t="shared" si="21"/>
        <v>44517</v>
      </c>
      <c r="G42" s="49">
        <v>22</v>
      </c>
      <c r="H42" s="50">
        <v>1</v>
      </c>
      <c r="I42" s="51">
        <f t="shared" si="22"/>
        <v>16</v>
      </c>
      <c r="J42" s="63"/>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9"/>
      <c r="BL42" s="69"/>
      <c r="BM42" s="69"/>
      <c r="BN42" s="69"/>
    </row>
    <row r="43" spans="1:66" s="48" customFormat="1" ht="17.399999999999999" x14ac:dyDescent="0.25">
      <c r="A43"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3" s="129" t="s">
        <v>169</v>
      </c>
      <c r="C43" s="123" t="s">
        <v>155</v>
      </c>
      <c r="D43" s="88"/>
      <c r="E43" s="65">
        <v>44496</v>
      </c>
      <c r="F43" s="66">
        <f t="shared" si="21"/>
        <v>44501</v>
      </c>
      <c r="G43" s="49">
        <v>6</v>
      </c>
      <c r="H43" s="50">
        <v>1</v>
      </c>
      <c r="I43" s="51">
        <f t="shared" si="22"/>
        <v>4</v>
      </c>
      <c r="J43" s="63"/>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69"/>
      <c r="BJ43" s="69"/>
      <c r="BK43" s="69"/>
      <c r="BL43" s="69"/>
      <c r="BM43" s="69"/>
      <c r="BN43" s="69"/>
    </row>
    <row r="44" spans="1:66" s="48" customFormat="1" ht="17.399999999999999" x14ac:dyDescent="0.25">
      <c r="A44"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44" s="129" t="s">
        <v>162</v>
      </c>
      <c r="C44" s="123" t="s">
        <v>148</v>
      </c>
      <c r="D44" s="88"/>
      <c r="E44" s="65">
        <v>44502</v>
      </c>
      <c r="F44" s="66">
        <f t="shared" si="21"/>
        <v>44504</v>
      </c>
      <c r="G44" s="49">
        <v>3</v>
      </c>
      <c r="H44" s="50">
        <v>0.5</v>
      </c>
      <c r="I44" s="51">
        <f t="shared" si="22"/>
        <v>3</v>
      </c>
      <c r="J44" s="63"/>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row>
    <row r="45" spans="1:66" s="48" customFormat="1" ht="17.399999999999999" x14ac:dyDescent="0.25">
      <c r="A45"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45" s="129" t="s">
        <v>163</v>
      </c>
      <c r="C45" s="123" t="s">
        <v>111</v>
      </c>
      <c r="D45" s="88"/>
      <c r="E45" s="65">
        <v>44505</v>
      </c>
      <c r="F45" s="66">
        <f t="shared" ref="F45:F47" si="23">IF(ISBLANK(E45)," - ",IF(G45=0,E45,E45+G45-1))</f>
        <v>44508</v>
      </c>
      <c r="G45" s="49">
        <v>4</v>
      </c>
      <c r="H45" s="50">
        <v>0</v>
      </c>
      <c r="I45" s="51">
        <f t="shared" ref="I45:I47" si="24">IF(OR(F45=0,E45=0)," - ",NETWORKDAYS(E45,F45))</f>
        <v>2</v>
      </c>
      <c r="J45" s="63"/>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69"/>
      <c r="BJ45" s="69"/>
      <c r="BK45" s="69"/>
      <c r="BL45" s="69"/>
      <c r="BM45" s="69"/>
      <c r="BN45" s="69"/>
    </row>
    <row r="46" spans="1:66" s="48" customFormat="1" ht="17.399999999999999" x14ac:dyDescent="0.25">
      <c r="A46"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3.2.4</v>
      </c>
      <c r="B46" s="129" t="s">
        <v>164</v>
      </c>
      <c r="C46" s="123" t="s">
        <v>148</v>
      </c>
      <c r="D46" s="88"/>
      <c r="E46" s="65">
        <v>44508</v>
      </c>
      <c r="F46" s="66">
        <f t="shared" si="23"/>
        <v>44512</v>
      </c>
      <c r="G46" s="49">
        <v>5</v>
      </c>
      <c r="H46" s="50">
        <v>0</v>
      </c>
      <c r="I46" s="51">
        <f t="shared" si="24"/>
        <v>5</v>
      </c>
      <c r="J46" s="63"/>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L46" s="69"/>
      <c r="BM46" s="69"/>
      <c r="BN46" s="69"/>
    </row>
    <row r="47" spans="1:66" s="48" customFormat="1" ht="17.399999999999999" x14ac:dyDescent="0.25">
      <c r="A47" s="4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3.2.5</v>
      </c>
      <c r="B47" s="129" t="s">
        <v>165</v>
      </c>
      <c r="C47" s="123" t="s">
        <v>148</v>
      </c>
      <c r="D47" s="88"/>
      <c r="E47" s="65">
        <v>44512</v>
      </c>
      <c r="F47" s="66">
        <f t="shared" si="23"/>
        <v>44517</v>
      </c>
      <c r="G47" s="49">
        <v>6</v>
      </c>
      <c r="H47" s="50">
        <v>0</v>
      </c>
      <c r="I47" s="51">
        <f t="shared" si="24"/>
        <v>4</v>
      </c>
      <c r="J47" s="63"/>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9"/>
      <c r="BC47" s="69"/>
      <c r="BD47" s="69"/>
      <c r="BE47" s="69"/>
      <c r="BF47" s="69"/>
      <c r="BG47" s="69"/>
      <c r="BH47" s="69"/>
      <c r="BI47" s="69"/>
      <c r="BJ47" s="69"/>
      <c r="BK47" s="69"/>
      <c r="BL47" s="69"/>
      <c r="BM47" s="69"/>
      <c r="BN47" s="69"/>
    </row>
    <row r="48" spans="1:66" s="42" customFormat="1" ht="17.399999999999999" x14ac:dyDescent="0.25">
      <c r="A48" s="40" t="str">
        <f>IF(ISERROR(VALUE(SUBSTITUTE(prevWBS,".",""))),"1",IF(ISERROR(FIND("`",SUBSTITUTE(prevWBS,".","`",1))),TEXT(VALUE(prevWBS)+1,"#"),TEXT(VALUE(LEFT(prevWBS,FIND("`",SUBSTITUTE(prevWBS,".","`",1))-1))+1,"#")))</f>
        <v>4</v>
      </c>
      <c r="B48" s="41" t="s">
        <v>128</v>
      </c>
      <c r="C48" s="130" t="s">
        <v>148</v>
      </c>
      <c r="D48" s="43"/>
      <c r="E48" s="67"/>
      <c r="F48" s="67" t="str">
        <f t="shared" si="13"/>
        <v xml:space="preserve"> - </v>
      </c>
      <c r="G48" s="44"/>
      <c r="H48" s="45"/>
      <c r="I48" s="46" t="str">
        <f t="shared" si="11"/>
        <v xml:space="preserve"> - </v>
      </c>
      <c r="J48" s="64"/>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row>
    <row r="49" spans="1:66" s="48" customFormat="1" ht="17.399999999999999" x14ac:dyDescent="0.25">
      <c r="A49"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89" t="s">
        <v>170</v>
      </c>
      <c r="C49" s="123" t="s">
        <v>148</v>
      </c>
      <c r="D49" s="88"/>
      <c r="E49" s="65">
        <v>44518</v>
      </c>
      <c r="F49" s="66">
        <f t="shared" si="13"/>
        <v>44518</v>
      </c>
      <c r="G49" s="49">
        <v>1</v>
      </c>
      <c r="H49" s="50">
        <v>0</v>
      </c>
      <c r="I49" s="51">
        <f t="shared" si="11"/>
        <v>1</v>
      </c>
      <c r="J49" s="63"/>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B49" s="69"/>
      <c r="BC49" s="69"/>
      <c r="BD49" s="69"/>
      <c r="BE49" s="69"/>
      <c r="BF49" s="69"/>
      <c r="BG49" s="69"/>
      <c r="BH49" s="69"/>
      <c r="BI49" s="69"/>
      <c r="BJ49" s="69"/>
      <c r="BK49" s="69"/>
      <c r="BL49" s="69"/>
      <c r="BM49" s="69"/>
      <c r="BN49" s="69"/>
    </row>
    <row r="50" spans="1:66" s="48" customFormat="1" ht="17.399999999999999" x14ac:dyDescent="0.25">
      <c r="A50"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0" s="89" t="s">
        <v>171</v>
      </c>
      <c r="C50" s="123" t="s">
        <v>148</v>
      </c>
      <c r="D50" s="88"/>
      <c r="E50" s="65">
        <v>44518</v>
      </c>
      <c r="F50" s="66">
        <f t="shared" si="13"/>
        <v>44522</v>
      </c>
      <c r="G50" s="49">
        <v>5</v>
      </c>
      <c r="H50" s="50">
        <v>0</v>
      </c>
      <c r="I50" s="51">
        <f t="shared" si="11"/>
        <v>3</v>
      </c>
      <c r="J50" s="63"/>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69"/>
      <c r="BJ50" s="69"/>
      <c r="BK50" s="69"/>
      <c r="BL50" s="69"/>
      <c r="BM50" s="69"/>
      <c r="BN50" s="69"/>
    </row>
    <row r="51" spans="1:66" s="48" customFormat="1" ht="17.399999999999999" x14ac:dyDescent="0.25">
      <c r="A51" s="4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1" s="89" t="s">
        <v>172</v>
      </c>
      <c r="C51" s="123" t="s">
        <v>148</v>
      </c>
      <c r="D51" s="88"/>
      <c r="E51" s="65">
        <v>44522</v>
      </c>
      <c r="F51" s="66">
        <f t="shared" si="13"/>
        <v>44526</v>
      </c>
      <c r="G51" s="49">
        <v>5</v>
      </c>
      <c r="H51" s="50">
        <v>0</v>
      </c>
      <c r="I51" s="51">
        <f t="shared" si="11"/>
        <v>5</v>
      </c>
      <c r="J51" s="63"/>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row>
    <row r="52" spans="1:66" s="27" customFormat="1" x14ac:dyDescent="0.25">
      <c r="A52" s="122"/>
      <c r="B52" s="25"/>
      <c r="C52" s="25"/>
      <c r="D52" s="26"/>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8 H48:H51 H33:H43">
    <cfRule type="dataBar" priority="3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77">
      <formula>K$6=TODAY()</formula>
    </cfRule>
  </conditionalFormatting>
  <conditionalFormatting sqref="K8:BN18 K32:BN36 K38:BN39 K48:BN51">
    <cfRule type="expression" dxfId="26" priority="80">
      <formula>AND($E8&lt;=K$6,ROUNDDOWN(($F8-$E8+1)*$H8,0)+$E8-1&gt;=K$6)</formula>
    </cfRule>
    <cfRule type="expression" dxfId="25" priority="81">
      <formula>AND(NOT(ISBLANK($E8)),$E8&lt;=K$6,$F8&gt;=K$6)</formula>
    </cfRule>
  </conditionalFormatting>
  <conditionalFormatting sqref="K6:BN18 K33:BN36 K38:BN39 K48:BN51">
    <cfRule type="expression" dxfId="24" priority="40">
      <formula>K$6=TODAY()</formula>
    </cfRule>
  </conditionalFormatting>
  <conditionalFormatting sqref="H19:H20">
    <cfRule type="dataBar" priority="29">
      <dataBar>
        <cfvo type="num" val="0"/>
        <cfvo type="num" val="1"/>
        <color theme="0" tint="-0.34998626667073579"/>
      </dataBar>
      <extLst>
        <ext xmlns:x14="http://schemas.microsoft.com/office/spreadsheetml/2009/9/main" uri="{B025F937-C7B1-47D3-B67F-A62EFF666E3E}">
          <x14:id>{92C23BD8-F5EE-4B70-B3A6-5537E5DE505D}</x14:id>
        </ext>
      </extLst>
    </cfRule>
  </conditionalFormatting>
  <conditionalFormatting sqref="K19:BN20">
    <cfRule type="expression" dxfId="23" priority="31">
      <formula>AND($E19&lt;=K$6,ROUNDDOWN(($F19-$E19+1)*$H19,0)+$E19-1&gt;=K$6)</formula>
    </cfRule>
    <cfRule type="expression" dxfId="22" priority="32">
      <formula>AND(NOT(ISBLANK($E19)),$E19&lt;=K$6,$F19&gt;=K$6)</formula>
    </cfRule>
  </conditionalFormatting>
  <conditionalFormatting sqref="K19:BN20">
    <cfRule type="expression" dxfId="21" priority="30">
      <formula>K$6=TODAY()</formula>
    </cfRule>
  </conditionalFormatting>
  <conditionalFormatting sqref="H21:H32">
    <cfRule type="dataBar" priority="25">
      <dataBar>
        <cfvo type="num" val="0"/>
        <cfvo type="num" val="1"/>
        <color theme="0" tint="-0.34998626667073579"/>
      </dataBar>
      <extLst>
        <ext xmlns:x14="http://schemas.microsoft.com/office/spreadsheetml/2009/9/main" uri="{B025F937-C7B1-47D3-B67F-A62EFF666E3E}">
          <x14:id>{D40C57FF-0F86-441B-902C-A3DC19534C10}</x14:id>
        </ext>
      </extLst>
    </cfRule>
  </conditionalFormatting>
  <conditionalFormatting sqref="K21:BN27">
    <cfRule type="expression" dxfId="20" priority="27">
      <formula>AND($E21&lt;=K$6,ROUNDDOWN(($F21-$E21+1)*$H21,0)+$E21-1&gt;=K$6)</formula>
    </cfRule>
    <cfRule type="expression" dxfId="19" priority="28">
      <formula>AND(NOT(ISBLANK($E21)),$E21&lt;=K$6,$F21&gt;=K$6)</formula>
    </cfRule>
  </conditionalFormatting>
  <conditionalFormatting sqref="K21:BN27 K32:BN32">
    <cfRule type="expression" dxfId="18" priority="26">
      <formula>K$6=TODAY()</formula>
    </cfRule>
  </conditionalFormatting>
  <conditionalFormatting sqref="K28:BN31">
    <cfRule type="expression" dxfId="17" priority="23">
      <formula>AND($E28&lt;=K$6,ROUNDDOWN(($F28-$E28+1)*$H28,0)+$E28-1&gt;=K$6)</formula>
    </cfRule>
    <cfRule type="expression" dxfId="16" priority="24">
      <formula>AND(NOT(ISBLANK($E28)),$E28&lt;=K$6,$F28&gt;=K$6)</formula>
    </cfRule>
  </conditionalFormatting>
  <conditionalFormatting sqref="K28:BN31">
    <cfRule type="expression" dxfId="15" priority="22">
      <formula>K$6=TODAY()</formula>
    </cfRule>
  </conditionalFormatting>
  <conditionalFormatting sqref="K37:BN37">
    <cfRule type="expression" dxfId="14" priority="19">
      <formula>AND($E37&lt;=K$6,ROUNDDOWN(($F37-$E37+1)*$H37,0)+$E37-1&gt;=K$6)</formula>
    </cfRule>
    <cfRule type="expression" dxfId="13" priority="20">
      <formula>AND(NOT(ISBLANK($E37)),$E37&lt;=K$6,$F37&gt;=K$6)</formula>
    </cfRule>
  </conditionalFormatting>
  <conditionalFormatting sqref="K37:BN37">
    <cfRule type="expression" dxfId="12" priority="18">
      <formula>K$6=TODAY()</formula>
    </cfRule>
  </conditionalFormatting>
  <conditionalFormatting sqref="H44">
    <cfRule type="dataBar" priority="13">
      <dataBar>
        <cfvo type="num" val="0"/>
        <cfvo type="num" val="1"/>
        <color theme="0" tint="-0.34998626667073579"/>
      </dataBar>
      <extLst>
        <ext xmlns:x14="http://schemas.microsoft.com/office/spreadsheetml/2009/9/main" uri="{B025F937-C7B1-47D3-B67F-A62EFF666E3E}">
          <x14:id>{6643B290-4448-40B9-BA16-BD5CD834E940}</x14:id>
        </ext>
      </extLst>
    </cfRule>
  </conditionalFormatting>
  <conditionalFormatting sqref="K40:BN41 K43:BN44">
    <cfRule type="expression" dxfId="11" priority="15">
      <formula>AND($E40&lt;=K$6,ROUNDDOWN(($F40-$E40+1)*$H40,0)+$E40-1&gt;=K$6)</formula>
    </cfRule>
    <cfRule type="expression" dxfId="10" priority="16">
      <formula>AND(NOT(ISBLANK($E40)),$E40&lt;=K$6,$F40&gt;=K$6)</formula>
    </cfRule>
  </conditionalFormatting>
  <conditionalFormatting sqref="K40:BN41 K43:BN44">
    <cfRule type="expression" dxfId="9" priority="14">
      <formula>K$6=TODAY()</formula>
    </cfRule>
  </conditionalFormatting>
  <conditionalFormatting sqref="K42:BN42">
    <cfRule type="expression" dxfId="8" priority="11">
      <formula>AND($E42&lt;=K$6,ROUNDDOWN(($F42-$E42+1)*$H42,0)+$E42-1&gt;=K$6)</formula>
    </cfRule>
    <cfRule type="expression" dxfId="7" priority="12">
      <formula>AND(NOT(ISBLANK($E42)),$E42&lt;=K$6,$F42&gt;=K$6)</formula>
    </cfRule>
  </conditionalFormatting>
  <conditionalFormatting sqref="K42:BN42">
    <cfRule type="expression" dxfId="6" priority="10">
      <formula>K$6=TODAY()</formula>
    </cfRule>
  </conditionalFormatting>
  <conditionalFormatting sqref="H46:H47">
    <cfRule type="dataBar" priority="5">
      <dataBar>
        <cfvo type="num" val="0"/>
        <cfvo type="num" val="1"/>
        <color theme="0" tint="-0.34998626667073579"/>
      </dataBar>
      <extLst>
        <ext xmlns:x14="http://schemas.microsoft.com/office/spreadsheetml/2009/9/main" uri="{B025F937-C7B1-47D3-B67F-A62EFF666E3E}">
          <x14:id>{5B96C5C7-A776-4432-95A1-0FA281E0D320}</x14:id>
        </ext>
      </extLst>
    </cfRule>
  </conditionalFormatting>
  <conditionalFormatting sqref="K46:BN47">
    <cfRule type="expression" dxfId="5" priority="7">
      <formula>AND($E46&lt;=K$6,ROUNDDOWN(($F46-$E46+1)*$H46,0)+$E46-1&gt;=K$6)</formula>
    </cfRule>
    <cfRule type="expression" dxfId="4" priority="8">
      <formula>AND(NOT(ISBLANK($E46)),$E46&lt;=K$6,$F46&gt;=K$6)</formula>
    </cfRule>
  </conditionalFormatting>
  <conditionalFormatting sqref="K46:BN47">
    <cfRule type="expression" dxfId="3" priority="6">
      <formula>K$6=TODAY()</formula>
    </cfRule>
  </conditionalFormatting>
  <conditionalFormatting sqref="H45">
    <cfRule type="dataBar" priority="1">
      <dataBar>
        <cfvo type="num" val="0"/>
        <cfvo type="num" val="1"/>
        <color theme="0" tint="-0.34998626667073579"/>
      </dataBar>
      <extLst>
        <ext xmlns:x14="http://schemas.microsoft.com/office/spreadsheetml/2009/9/main" uri="{B025F937-C7B1-47D3-B67F-A62EFF666E3E}">
          <x14:id>{8CE73042-D7FD-4E91-9BFE-FF0807AE486C}</x14:id>
        </ext>
      </extLst>
    </cfRule>
  </conditionalFormatting>
  <conditionalFormatting sqref="K45:BN45">
    <cfRule type="expression" dxfId="2" priority="3">
      <formula>AND($E45&lt;=K$6,ROUNDDOWN(($F45-$E45+1)*$H45,0)+$E45-1&gt;=K$6)</formula>
    </cfRule>
    <cfRule type="expression" dxfId="1" priority="4">
      <formula>AND(NOT(ISBLANK($E45)),$E45&lt;=K$6,$F45&gt;=K$6)</formula>
    </cfRule>
  </conditionalFormatting>
  <conditionalFormatting sqref="K45:BN45">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E13 E33 E48 G13:H13 G33:H33 G48:H49 H51 H50" unlockedFormula="1"/>
    <ignoredError sqref="A48 A33 A13 A17 A22 A3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H8:H18 H48:H51 H33:H43</xm:sqref>
        </x14:conditionalFormatting>
        <x14:conditionalFormatting xmlns:xm="http://schemas.microsoft.com/office/excel/2006/main">
          <x14:cfRule type="dataBar" id="{92C23BD8-F5EE-4B70-B3A6-5537E5DE505D}">
            <x14:dataBar minLength="0" maxLength="100" gradient="0">
              <x14:cfvo type="num">
                <xm:f>0</xm:f>
              </x14:cfvo>
              <x14:cfvo type="num">
                <xm:f>1</xm:f>
              </x14:cfvo>
              <x14:negativeFillColor rgb="FFFF0000"/>
              <x14:axisColor rgb="FF000000"/>
            </x14:dataBar>
          </x14:cfRule>
          <xm:sqref>H19:H20</xm:sqref>
        </x14:conditionalFormatting>
        <x14:conditionalFormatting xmlns:xm="http://schemas.microsoft.com/office/excel/2006/main">
          <x14:cfRule type="dataBar" id="{D40C57FF-0F86-441B-902C-A3DC19534C10}">
            <x14:dataBar minLength="0" maxLength="100" gradient="0">
              <x14:cfvo type="num">
                <xm:f>0</xm:f>
              </x14:cfvo>
              <x14:cfvo type="num">
                <xm:f>1</xm:f>
              </x14:cfvo>
              <x14:negativeFillColor rgb="FFFF0000"/>
              <x14:axisColor rgb="FF000000"/>
            </x14:dataBar>
          </x14:cfRule>
          <xm:sqref>H21:H32</xm:sqref>
        </x14:conditionalFormatting>
        <x14:conditionalFormatting xmlns:xm="http://schemas.microsoft.com/office/excel/2006/main">
          <x14:cfRule type="dataBar" id="{6643B290-4448-40B9-BA16-BD5CD834E94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B96C5C7-A776-4432-95A1-0FA281E0D320}">
            <x14:dataBar minLength="0" maxLength="100" gradient="0">
              <x14:cfvo type="num">
                <xm:f>0</xm:f>
              </x14:cfvo>
              <x14:cfvo type="num">
                <xm:f>1</xm:f>
              </x14:cfvo>
              <x14:negativeFillColor rgb="FFFF0000"/>
              <x14:axisColor rgb="FF000000"/>
            </x14:dataBar>
          </x14:cfRule>
          <xm:sqref>H46:H47</xm:sqref>
        </x14:conditionalFormatting>
        <x14:conditionalFormatting xmlns:xm="http://schemas.microsoft.com/office/excel/2006/main">
          <x14:cfRule type="dataBar" id="{8CE73042-D7FD-4E91-9BFE-FF0807AE486C}">
            <x14:dataBar minLength="0" maxLength="100" gradient="0">
              <x14:cfvo type="num">
                <xm:f>0</xm:f>
              </x14:cfvo>
              <x14:cfvo type="num">
                <xm:f>1</xm:f>
              </x14:cfvo>
              <x14:negativeFillColor rgb="FFFF0000"/>
              <x14:axisColor rgb="FF000000"/>
            </x14:dataBar>
          </x14:cfRule>
          <xm:sqref>H45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4" customWidth="1"/>
    <col min="2" max="2" width="37.6640625" style="14" customWidth="1"/>
    <col min="3" max="3" width="55.109375" style="14" customWidth="1"/>
    <col min="4" max="7" width="8.88671875" style="14"/>
  </cols>
  <sheetData>
    <row r="1" spans="1:3" ht="30" customHeight="1" x14ac:dyDescent="0.25">
      <c r="A1" s="29" t="s">
        <v>20</v>
      </c>
    </row>
    <row r="4" spans="1:3" x14ac:dyDescent="0.25">
      <c r="C4" s="18" t="s">
        <v>28</v>
      </c>
    </row>
    <row r="5" spans="1:3" x14ac:dyDescent="0.25">
      <c r="C5" s="15" t="s">
        <v>29</v>
      </c>
    </row>
    <row r="6" spans="1:3" x14ac:dyDescent="0.25">
      <c r="C6" s="15"/>
    </row>
    <row r="7" spans="1:3" ht="17.399999999999999" x14ac:dyDescent="0.3">
      <c r="C7" s="19" t="s">
        <v>47</v>
      </c>
    </row>
    <row r="8" spans="1:3" x14ac:dyDescent="0.25">
      <c r="C8" s="20" t="s">
        <v>46</v>
      </c>
    </row>
    <row r="10" spans="1:3" x14ac:dyDescent="0.25">
      <c r="C10" s="15" t="s">
        <v>45</v>
      </c>
    </row>
    <row r="11" spans="1:3" x14ac:dyDescent="0.25">
      <c r="C11" s="15" t="s">
        <v>44</v>
      </c>
    </row>
    <row r="13" spans="1:3" ht="17.399999999999999" x14ac:dyDescent="0.3">
      <c r="C13" s="19" t="s">
        <v>43</v>
      </c>
    </row>
    <row r="16" spans="1:3" ht="15.6" x14ac:dyDescent="0.3">
      <c r="A16" s="22" t="s">
        <v>22</v>
      </c>
    </row>
    <row r="17" spans="2:2" s="14" customFormat="1" x14ac:dyDescent="0.25"/>
    <row r="18" spans="2:2" ht="13.8" x14ac:dyDescent="0.25">
      <c r="B18" s="21" t="s">
        <v>33</v>
      </c>
    </row>
    <row r="19" spans="2:2" x14ac:dyDescent="0.25">
      <c r="B19" s="15" t="s">
        <v>38</v>
      </c>
    </row>
    <row r="20" spans="2:2" x14ac:dyDescent="0.25">
      <c r="B20" s="15" t="s">
        <v>39</v>
      </c>
    </row>
    <row r="22" spans="2:2" s="14" customFormat="1" ht="13.8" x14ac:dyDescent="0.25">
      <c r="B22" s="21" t="s">
        <v>40</v>
      </c>
    </row>
    <row r="23" spans="2:2" s="14" customFormat="1" x14ac:dyDescent="0.25">
      <c r="B23" s="15" t="s">
        <v>41</v>
      </c>
    </row>
    <row r="24" spans="2:2" s="14" customFormat="1" x14ac:dyDescent="0.25">
      <c r="B24" s="15" t="s">
        <v>42</v>
      </c>
    </row>
    <row r="26" spans="2:2" s="14" customFormat="1" ht="13.8" x14ac:dyDescent="0.25">
      <c r="B26" s="21" t="s">
        <v>30</v>
      </c>
    </row>
    <row r="27" spans="2:2" s="14" customFormat="1" x14ac:dyDescent="0.25">
      <c r="B27" s="15" t="s">
        <v>34</v>
      </c>
    </row>
    <row r="28" spans="2:2" s="14" customFormat="1" x14ac:dyDescent="0.25">
      <c r="B28" s="15" t="s">
        <v>35</v>
      </c>
    </row>
    <row r="29" spans="2:2" x14ac:dyDescent="0.25">
      <c r="B29" s="15" t="s">
        <v>36</v>
      </c>
    </row>
    <row r="30" spans="2:2" x14ac:dyDescent="0.25">
      <c r="B30" s="14" t="s">
        <v>23</v>
      </c>
    </row>
    <row r="31" spans="2:2" x14ac:dyDescent="0.25">
      <c r="B31" s="14" t="s">
        <v>24</v>
      </c>
    </row>
    <row r="32" spans="2:2" x14ac:dyDescent="0.25">
      <c r="B32" s="14" t="s">
        <v>25</v>
      </c>
    </row>
    <row r="34" spans="2:2" ht="13.8" x14ac:dyDescent="0.25">
      <c r="B34" s="21" t="s">
        <v>26</v>
      </c>
    </row>
    <row r="35" spans="2:2" x14ac:dyDescent="0.25">
      <c r="B35" s="15" t="s">
        <v>102</v>
      </c>
    </row>
    <row r="36" spans="2:2" x14ac:dyDescent="0.25">
      <c r="B36" s="15" t="s">
        <v>103</v>
      </c>
    </row>
    <row r="37" spans="2:2" x14ac:dyDescent="0.25">
      <c r="B37" s="15" t="s">
        <v>104</v>
      </c>
    </row>
    <row r="39" spans="2:2" ht="13.8" x14ac:dyDescent="0.25">
      <c r="B39" s="21" t="s">
        <v>27</v>
      </c>
    </row>
    <row r="40" spans="2:2" x14ac:dyDescent="0.25">
      <c r="B40" s="15" t="s">
        <v>37</v>
      </c>
    </row>
    <row r="42" spans="2:2" s="14" customFormat="1" ht="13.8" x14ac:dyDescent="0.25">
      <c r="B42" s="21" t="s">
        <v>31</v>
      </c>
    </row>
    <row r="43" spans="2:2" s="14" customFormat="1" x14ac:dyDescent="0.25">
      <c r="B43" s="15" t="s">
        <v>105</v>
      </c>
    </row>
    <row r="44" spans="2:2" s="14" customFormat="1" x14ac:dyDescent="0.25">
      <c r="B44" s="15" t="s">
        <v>32</v>
      </c>
    </row>
    <row r="45" spans="2:2" s="14" customFormat="1" x14ac:dyDescent="0.25"/>
    <row r="46" spans="2:2" ht="17.399999999999999" x14ac:dyDescent="0.3">
      <c r="B46" s="19" t="s">
        <v>21</v>
      </c>
    </row>
  </sheetData>
  <phoneticPr fontId="63"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1" t="s">
        <v>97</v>
      </c>
      <c r="B1" s="32"/>
      <c r="C1" s="33"/>
    </row>
    <row r="2" spans="1:3" ht="13.8" x14ac:dyDescent="0.25">
      <c r="A2" s="97" t="s">
        <v>46</v>
      </c>
      <c r="B2" s="9"/>
      <c r="C2" s="8"/>
    </row>
    <row r="3" spans="1:3" s="15" customFormat="1" x14ac:dyDescent="0.25">
      <c r="A3" s="8"/>
      <c r="B3" s="9"/>
      <c r="C3" s="8"/>
    </row>
    <row r="4" spans="1:3" s="8" customFormat="1" ht="17.399999999999999" x14ac:dyDescent="0.3">
      <c r="A4" s="92" t="s">
        <v>64</v>
      </c>
      <c r="B4" s="30"/>
    </row>
    <row r="5" spans="1:3" s="8" customFormat="1" ht="55.2" x14ac:dyDescent="0.25">
      <c r="B5" s="98" t="s">
        <v>53</v>
      </c>
    </row>
    <row r="7" spans="1:3" ht="27.6" x14ac:dyDescent="0.25">
      <c r="B7" s="98" t="s">
        <v>65</v>
      </c>
    </row>
    <row r="9" spans="1:3" ht="13.8" x14ac:dyDescent="0.25">
      <c r="B9" s="97" t="s">
        <v>49</v>
      </c>
    </row>
    <row r="11" spans="1:3" ht="27.6" x14ac:dyDescent="0.25">
      <c r="B11" s="96" t="s">
        <v>50</v>
      </c>
    </row>
    <row r="12" spans="1:3" s="15" customFormat="1" x14ac:dyDescent="0.25"/>
    <row r="13" spans="1:3" ht="17.399999999999999" x14ac:dyDescent="0.3">
      <c r="A13" s="140" t="s">
        <v>3</v>
      </c>
      <c r="B13" s="140"/>
    </row>
    <row r="14" spans="1:3" s="15" customFormat="1" x14ac:dyDescent="0.25"/>
    <row r="15" spans="1:3" s="93" customFormat="1" ht="17.399999999999999" x14ac:dyDescent="0.25">
      <c r="A15" s="101"/>
      <c r="B15" s="99" t="s">
        <v>56</v>
      </c>
    </row>
    <row r="16" spans="1:3" s="93" customFormat="1" ht="17.399999999999999" x14ac:dyDescent="0.25">
      <c r="A16" s="101"/>
      <c r="B16" s="100" t="s">
        <v>54</v>
      </c>
      <c r="C16" s="95" t="s">
        <v>2</v>
      </c>
    </row>
    <row r="17" spans="1:3" ht="17.399999999999999" x14ac:dyDescent="0.3">
      <c r="A17" s="102"/>
      <c r="B17" s="100" t="s">
        <v>58</v>
      </c>
    </row>
    <row r="18" spans="1:3" s="15" customFormat="1" ht="17.399999999999999" x14ac:dyDescent="0.3">
      <c r="A18" s="102"/>
      <c r="B18" s="100" t="s">
        <v>66</v>
      </c>
    </row>
    <row r="19" spans="1:3" s="33" customFormat="1" ht="17.399999999999999" x14ac:dyDescent="0.3">
      <c r="A19" s="105"/>
      <c r="B19" s="100" t="s">
        <v>67</v>
      </c>
    </row>
    <row r="20" spans="1:3" s="93" customFormat="1" ht="17.399999999999999" x14ac:dyDescent="0.25">
      <c r="A20" s="101"/>
      <c r="B20" s="99" t="s">
        <v>55</v>
      </c>
      <c r="C20" s="94" t="s">
        <v>1</v>
      </c>
    </row>
    <row r="21" spans="1:3" ht="17.399999999999999" x14ac:dyDescent="0.3">
      <c r="A21" s="102"/>
      <c r="B21" s="100" t="s">
        <v>57</v>
      </c>
    </row>
    <row r="22" spans="1:3" s="8" customFormat="1" ht="17.399999999999999" x14ac:dyDescent="0.3">
      <c r="A22" s="103"/>
      <c r="B22" s="104" t="s">
        <v>59</v>
      </c>
    </row>
    <row r="23" spans="1:3" s="8" customFormat="1" ht="17.399999999999999" x14ac:dyDescent="0.3">
      <c r="A23" s="103"/>
      <c r="B23" s="10"/>
    </row>
    <row r="24" spans="1:3" s="8" customFormat="1" ht="17.399999999999999" x14ac:dyDescent="0.3">
      <c r="A24" s="140" t="s">
        <v>60</v>
      </c>
      <c r="B24" s="140"/>
    </row>
    <row r="25" spans="1:3" s="8" customFormat="1" ht="41.4" x14ac:dyDescent="0.3">
      <c r="A25" s="103"/>
      <c r="B25" s="100" t="s">
        <v>68</v>
      </c>
    </row>
    <row r="26" spans="1:3" s="8" customFormat="1" ht="17.399999999999999" x14ac:dyDescent="0.3">
      <c r="A26" s="103"/>
      <c r="B26" s="100"/>
    </row>
    <row r="27" spans="1:3" s="8" customFormat="1" ht="17.399999999999999" x14ac:dyDescent="0.3">
      <c r="A27" s="103"/>
      <c r="B27" s="121" t="s">
        <v>72</v>
      </c>
    </row>
    <row r="28" spans="1:3" s="8" customFormat="1" ht="17.399999999999999" x14ac:dyDescent="0.3">
      <c r="A28" s="103"/>
      <c r="B28" s="100" t="s">
        <v>61</v>
      </c>
    </row>
    <row r="29" spans="1:3" s="8" customFormat="1" ht="27.6" x14ac:dyDescent="0.3">
      <c r="A29" s="103"/>
      <c r="B29" s="100" t="s">
        <v>63</v>
      </c>
    </row>
    <row r="30" spans="1:3" s="8" customFormat="1" ht="17.399999999999999" x14ac:dyDescent="0.3">
      <c r="A30" s="103"/>
      <c r="B30" s="100"/>
    </row>
    <row r="31" spans="1:3" s="8" customFormat="1" ht="17.399999999999999" x14ac:dyDescent="0.3">
      <c r="A31" s="103"/>
      <c r="B31" s="121" t="s">
        <v>69</v>
      </c>
    </row>
    <row r="32" spans="1:3" s="8" customFormat="1" ht="17.399999999999999" x14ac:dyDescent="0.3">
      <c r="A32" s="103"/>
      <c r="B32" s="100" t="s">
        <v>62</v>
      </c>
    </row>
    <row r="33" spans="1:2" s="8" customFormat="1" ht="17.399999999999999" x14ac:dyDescent="0.3">
      <c r="A33" s="103"/>
      <c r="B33" s="100" t="s">
        <v>70</v>
      </c>
    </row>
    <row r="34" spans="1:2" s="8" customFormat="1" ht="17.399999999999999" x14ac:dyDescent="0.3">
      <c r="A34" s="103"/>
      <c r="B34" s="10"/>
    </row>
    <row r="35" spans="1:2" s="8" customFormat="1" ht="27.6" x14ac:dyDescent="0.3">
      <c r="A35" s="103"/>
      <c r="B35" s="100" t="s">
        <v>107</v>
      </c>
    </row>
    <row r="36" spans="1:2" s="8" customFormat="1" ht="17.399999999999999" x14ac:dyDescent="0.3">
      <c r="A36" s="103"/>
      <c r="B36" s="106" t="s">
        <v>71</v>
      </c>
    </row>
    <row r="37" spans="1:2" s="8" customFormat="1" ht="17.399999999999999" x14ac:dyDescent="0.3">
      <c r="A37" s="103"/>
      <c r="B37" s="10"/>
    </row>
    <row r="38" spans="1:2" ht="17.399999999999999" x14ac:dyDescent="0.3">
      <c r="A38" s="140" t="s">
        <v>8</v>
      </c>
      <c r="B38" s="140"/>
    </row>
    <row r="39" spans="1:2" ht="27.6" x14ac:dyDescent="0.25">
      <c r="B39" s="100" t="s">
        <v>74</v>
      </c>
    </row>
    <row r="40" spans="1:2" s="15" customFormat="1" x14ac:dyDescent="0.25"/>
    <row r="41" spans="1:2" s="15" customFormat="1" ht="13.8" x14ac:dyDescent="0.25">
      <c r="B41" s="100" t="s">
        <v>75</v>
      </c>
    </row>
    <row r="42" spans="1:2" s="15" customFormat="1" x14ac:dyDescent="0.25"/>
    <row r="43" spans="1:2" s="15" customFormat="1" ht="27.6" x14ac:dyDescent="0.25">
      <c r="B43" s="100" t="s">
        <v>73</v>
      </c>
    </row>
    <row r="44" spans="1:2" s="15" customFormat="1" x14ac:dyDescent="0.25"/>
    <row r="45" spans="1:2" ht="27.6" x14ac:dyDescent="0.25">
      <c r="B45" s="100" t="s">
        <v>76</v>
      </c>
    </row>
    <row r="46" spans="1:2" x14ac:dyDescent="0.25">
      <c r="B46" s="16"/>
    </row>
    <row r="47" spans="1:2" ht="27.6" x14ac:dyDescent="0.25">
      <c r="B47" s="100" t="s">
        <v>77</v>
      </c>
    </row>
    <row r="48" spans="1:2" x14ac:dyDescent="0.25">
      <c r="B48" s="11"/>
    </row>
    <row r="49" spans="1:2" ht="17.399999999999999" x14ac:dyDescent="0.3">
      <c r="A49" s="140" t="s">
        <v>6</v>
      </c>
      <c r="B49" s="140"/>
    </row>
    <row r="50" spans="1:2" ht="27.6" x14ac:dyDescent="0.25">
      <c r="B50" s="100" t="s">
        <v>108</v>
      </c>
    </row>
    <row r="51" spans="1:2" x14ac:dyDescent="0.25">
      <c r="B51" s="11"/>
    </row>
    <row r="52" spans="1:2" ht="13.8" x14ac:dyDescent="0.25">
      <c r="A52" s="107" t="s">
        <v>9</v>
      </c>
      <c r="B52" s="100" t="s">
        <v>10</v>
      </c>
    </row>
    <row r="53" spans="1:2" ht="13.8" x14ac:dyDescent="0.25">
      <c r="A53" s="107" t="s">
        <v>11</v>
      </c>
      <c r="B53" s="100" t="s">
        <v>12</v>
      </c>
    </row>
    <row r="54" spans="1:2" ht="13.8" x14ac:dyDescent="0.25">
      <c r="A54" s="107" t="s">
        <v>13</v>
      </c>
      <c r="B54" s="100" t="s">
        <v>14</v>
      </c>
    </row>
    <row r="55" spans="1:2" ht="28.2" x14ac:dyDescent="0.25">
      <c r="A55" s="96"/>
      <c r="B55" s="100" t="s">
        <v>78</v>
      </c>
    </row>
    <row r="56" spans="1:2" ht="28.2" x14ac:dyDescent="0.25">
      <c r="A56" s="96"/>
      <c r="B56" s="100" t="s">
        <v>79</v>
      </c>
    </row>
    <row r="57" spans="1:2" ht="13.8" x14ac:dyDescent="0.25">
      <c r="A57" s="107" t="s">
        <v>15</v>
      </c>
      <c r="B57" s="100" t="s">
        <v>16</v>
      </c>
    </row>
    <row r="58" spans="1:2" ht="14.4" x14ac:dyDescent="0.25">
      <c r="A58" s="96"/>
      <c r="B58" s="100" t="s">
        <v>80</v>
      </c>
    </row>
    <row r="59" spans="1:2" ht="14.4" x14ac:dyDescent="0.25">
      <c r="A59" s="96"/>
      <c r="B59" s="100" t="s">
        <v>81</v>
      </c>
    </row>
    <row r="60" spans="1:2" ht="13.8" x14ac:dyDescent="0.25">
      <c r="A60" s="107" t="s">
        <v>17</v>
      </c>
      <c r="B60" s="100" t="s">
        <v>18</v>
      </c>
    </row>
    <row r="61" spans="1:2" ht="28.2" x14ac:dyDescent="0.25">
      <c r="A61" s="96"/>
      <c r="B61" s="100" t="s">
        <v>82</v>
      </c>
    </row>
    <row r="62" spans="1:2" ht="13.8" x14ac:dyDescent="0.25">
      <c r="A62" s="107" t="s">
        <v>83</v>
      </c>
      <c r="B62" s="100" t="s">
        <v>84</v>
      </c>
    </row>
    <row r="63" spans="1:2" ht="13.8" x14ac:dyDescent="0.25">
      <c r="A63" s="108"/>
      <c r="B63" s="100" t="s">
        <v>85</v>
      </c>
    </row>
    <row r="64" spans="1:2" s="15" customFormat="1" x14ac:dyDescent="0.25">
      <c r="B64" s="12"/>
    </row>
    <row r="65" spans="1:2" s="15" customFormat="1" ht="17.399999999999999" x14ac:dyDescent="0.3">
      <c r="A65" s="140" t="s">
        <v>7</v>
      </c>
      <c r="B65" s="140"/>
    </row>
    <row r="66" spans="1:2" s="15" customFormat="1" ht="41.4" x14ac:dyDescent="0.25">
      <c r="B66" s="100" t="s">
        <v>86</v>
      </c>
    </row>
    <row r="67" spans="1:2" s="15" customFormat="1" x14ac:dyDescent="0.25">
      <c r="B67" s="13"/>
    </row>
    <row r="68" spans="1:2" s="8" customFormat="1" ht="17.399999999999999" x14ac:dyDescent="0.3">
      <c r="A68" s="140" t="s">
        <v>4</v>
      </c>
      <c r="B68" s="140"/>
    </row>
    <row r="69" spans="1:2" s="15" customFormat="1" ht="13.8" x14ac:dyDescent="0.25">
      <c r="A69" s="115" t="s">
        <v>5</v>
      </c>
      <c r="B69" s="116" t="s">
        <v>87</v>
      </c>
    </row>
    <row r="70" spans="1:2" s="8" customFormat="1" ht="27.6" x14ac:dyDescent="0.25">
      <c r="A70" s="109"/>
      <c r="B70" s="114" t="s">
        <v>89</v>
      </c>
    </row>
    <row r="71" spans="1:2" s="8" customFormat="1" ht="13.8" x14ac:dyDescent="0.25">
      <c r="A71" s="109"/>
      <c r="B71" s="110"/>
    </row>
    <row r="72" spans="1:2" s="15" customFormat="1" ht="13.8" x14ac:dyDescent="0.25">
      <c r="A72" s="115" t="s">
        <v>5</v>
      </c>
      <c r="B72" s="116" t="s">
        <v>106</v>
      </c>
    </row>
    <row r="73" spans="1:2" s="8" customFormat="1" ht="28.2" x14ac:dyDescent="0.25">
      <c r="A73" s="109"/>
      <c r="B73" s="114" t="s">
        <v>110</v>
      </c>
    </row>
    <row r="74" spans="1:2" s="8" customFormat="1" ht="13.8" x14ac:dyDescent="0.25">
      <c r="A74" s="109"/>
      <c r="B74" s="110"/>
    </row>
    <row r="75" spans="1:2" ht="13.8" x14ac:dyDescent="0.25">
      <c r="A75" s="115" t="s">
        <v>5</v>
      </c>
      <c r="B75" s="118" t="s">
        <v>92</v>
      </c>
    </row>
    <row r="76" spans="1:2" s="8" customFormat="1" ht="41.4" x14ac:dyDescent="0.25">
      <c r="A76" s="109"/>
      <c r="B76" s="98" t="s">
        <v>109</v>
      </c>
    </row>
    <row r="77" spans="1:2" ht="13.8" x14ac:dyDescent="0.25">
      <c r="A77" s="108"/>
      <c r="B77" s="108"/>
    </row>
    <row r="78" spans="1:2" s="15" customFormat="1" ht="13.8" x14ac:dyDescent="0.25">
      <c r="A78" s="115" t="s">
        <v>5</v>
      </c>
      <c r="B78" s="118" t="s">
        <v>98</v>
      </c>
    </row>
    <row r="79" spans="1:2" s="8" customFormat="1" ht="27.6" x14ac:dyDescent="0.25">
      <c r="A79" s="109"/>
      <c r="B79" s="98" t="s">
        <v>93</v>
      </c>
    </row>
    <row r="80" spans="1:2" s="15" customFormat="1" ht="13.8" x14ac:dyDescent="0.25">
      <c r="A80" s="108"/>
      <c r="B80" s="108"/>
    </row>
    <row r="81" spans="1:2" ht="13.8" x14ac:dyDescent="0.25">
      <c r="A81" s="115" t="s">
        <v>5</v>
      </c>
      <c r="B81" s="118" t="s">
        <v>99</v>
      </c>
    </row>
    <row r="82" spans="1:2" s="8" customFormat="1" ht="14.4" x14ac:dyDescent="0.3">
      <c r="A82" s="109"/>
      <c r="B82" s="113" t="s">
        <v>94</v>
      </c>
    </row>
    <row r="83" spans="1:2" s="8" customFormat="1" ht="14.4" x14ac:dyDescent="0.3">
      <c r="A83" s="109"/>
      <c r="B83" s="113" t="s">
        <v>95</v>
      </c>
    </row>
    <row r="84" spans="1:2" s="8" customFormat="1" ht="14.4" x14ac:dyDescent="0.3">
      <c r="A84" s="109"/>
      <c r="B84" s="113" t="s">
        <v>96</v>
      </c>
    </row>
    <row r="85" spans="1:2" ht="13.8" x14ac:dyDescent="0.25">
      <c r="A85" s="108"/>
      <c r="B85" s="112"/>
    </row>
    <row r="86" spans="1:2" ht="13.8" x14ac:dyDescent="0.25">
      <c r="A86" s="115" t="s">
        <v>5</v>
      </c>
      <c r="B86" s="118" t="s">
        <v>100</v>
      </c>
    </row>
    <row r="87" spans="1:2" s="8" customFormat="1" ht="41.4" x14ac:dyDescent="0.25">
      <c r="A87" s="109"/>
      <c r="B87" s="98" t="s">
        <v>88</v>
      </c>
    </row>
    <row r="88" spans="1:2" s="8" customFormat="1" ht="14.4" x14ac:dyDescent="0.3">
      <c r="A88" s="109"/>
      <c r="B88" s="111" t="s">
        <v>90</v>
      </c>
    </row>
    <row r="89" spans="1:2" s="8" customFormat="1" ht="41.4" x14ac:dyDescent="0.25">
      <c r="A89" s="109"/>
      <c r="B89" s="117" t="s">
        <v>91</v>
      </c>
    </row>
    <row r="90" spans="1:2" ht="13.8" x14ac:dyDescent="0.25">
      <c r="A90" s="108"/>
      <c r="B90" s="108"/>
    </row>
    <row r="91" spans="1:2" ht="13.8" x14ac:dyDescent="0.25">
      <c r="A91" s="115" t="s">
        <v>5</v>
      </c>
      <c r="B91" s="120" t="s">
        <v>101</v>
      </c>
    </row>
    <row r="92" spans="1:2" ht="27.6" x14ac:dyDescent="0.25">
      <c r="A92" s="96"/>
      <c r="B92" s="113" t="s">
        <v>19</v>
      </c>
    </row>
    <row r="94" spans="1:2" x14ac:dyDescent="0.25">
      <c r="A94" s="23" t="s">
        <v>48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vt:i4>
      </vt:variant>
    </vt:vector>
  </HeadingPairs>
  <TitlesOfParts>
    <vt:vector size="7" baseType="lpstr">
      <vt:lpstr>GanttChart</vt:lpstr>
      <vt:lpstr>GanttChartPro</vt:lpstr>
      <vt:lpstr>Help</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xuyue</cp:lastModifiedBy>
  <cp:lastPrinted>2018-02-12T20:25:38Z</cp:lastPrinted>
  <dcterms:created xsi:type="dcterms:W3CDTF">2010-06-09T16:05:03Z</dcterms:created>
  <dcterms:modified xsi:type="dcterms:W3CDTF">2021-11-18T09:40:18Z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