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4"/>
  </bookViews>
  <sheets>
    <sheet name="Ответы" sheetId="1" r:id="rId1"/>
    <sheet name="Лист1" sheetId="6" r:id="rId2"/>
    <sheet name="Пример" sheetId="2" r:id="rId3"/>
    <sheet name="Задание" sheetId="3" r:id="rId4"/>
    <sheet name="Лист5" sheetId="5" r:id="rId5"/>
  </sheets>
  <calcPr calcId="162913"/>
</workbook>
</file>

<file path=xl/calcChain.xml><?xml version="1.0" encoding="utf-8"?>
<calcChain xmlns="http://schemas.openxmlformats.org/spreadsheetml/2006/main">
  <c r="G13" i="5" l="1"/>
  <c r="G12" i="5"/>
  <c r="G11" i="5"/>
  <c r="F11" i="5"/>
  <c r="E13" i="5"/>
  <c r="E12" i="5"/>
  <c r="E11" i="5"/>
  <c r="C9" i="5"/>
  <c r="D9" i="5"/>
  <c r="B9" i="5"/>
  <c r="G7" i="5"/>
  <c r="G6" i="5"/>
  <c r="G5" i="5"/>
  <c r="F5" i="5"/>
  <c r="E8" i="5"/>
  <c r="E7" i="5"/>
  <c r="E6" i="5"/>
  <c r="E5" i="5"/>
  <c r="G4" i="5"/>
  <c r="G3" i="5"/>
  <c r="G2" i="5"/>
  <c r="G1" i="5"/>
  <c r="F4" i="5"/>
  <c r="F3" i="5"/>
  <c r="F2" i="5"/>
  <c r="F1" i="5"/>
  <c r="E4" i="5"/>
  <c r="E3" i="5"/>
  <c r="E2" i="5"/>
  <c r="E1" i="5"/>
  <c r="G18" i="2" l="1"/>
  <c r="D16" i="2"/>
  <c r="D12" i="2"/>
  <c r="M7" i="2"/>
  <c r="L7" i="2"/>
  <c r="K7" i="2"/>
  <c r="J7" i="2"/>
  <c r="I7" i="2"/>
  <c r="H7" i="2"/>
  <c r="G7" i="2"/>
  <c r="F7" i="2"/>
  <c r="K8" i="2" l="1"/>
</calcChain>
</file>

<file path=xl/sharedStrings.xml><?xml version="1.0" encoding="utf-8"?>
<sst xmlns="http://schemas.openxmlformats.org/spreadsheetml/2006/main" count="317" uniqueCount="218">
  <si>
    <t>Дано:</t>
  </si>
  <si>
    <t>IP-адрес узла</t>
  </si>
  <si>
    <t>164.105.228.72</t>
  </si>
  <si>
    <t>61.185.230.57</t>
  </si>
  <si>
    <t>116.21.73.42</t>
  </si>
  <si>
    <t>Найти:</t>
  </si>
  <si>
    <t>Исходная маска подсети</t>
  </si>
  <si>
    <t>255.255.128.0</t>
  </si>
  <si>
    <t>255.255.255.192</t>
  </si>
  <si>
    <t>255.0.0.0</t>
  </si>
  <si>
    <t>Новая маска подсети</t>
  </si>
  <si>
    <t>255.254.0.0</t>
  </si>
  <si>
    <t>252.0.0.0</t>
  </si>
  <si>
    <t>255.255.255.0</t>
  </si>
  <si>
    <t>Количество узлов в подсети</t>
  </si>
  <si>
    <t>131 070</t>
  </si>
  <si>
    <t>67 108 862</t>
  </si>
  <si>
    <t>Сетевой адрес этой подсети</t>
  </si>
  <si>
    <t>164.104.0.0</t>
  </si>
  <si>
    <t>60.0.0.0</t>
  </si>
  <si>
    <t>116.21.73.0</t>
  </si>
  <si>
    <t>Адрес IPv4 первого узла в этой подсети</t>
  </si>
  <si>
    <t>164.104.0.1</t>
  </si>
  <si>
    <t>60.0.0.1</t>
  </si>
  <si>
    <t>116.21.73.1</t>
  </si>
  <si>
    <t>Адрес IPv4 последнего узла в этой подсети</t>
  </si>
  <si>
    <t>164.105.255.254</t>
  </si>
  <si>
    <t>63.255.255.254</t>
  </si>
  <si>
    <t>116.21.73.254</t>
  </si>
  <si>
    <t>Широковещательный адрес IPv4 в этой подсети</t>
  </si>
  <si>
    <t xml:space="preserve">164.105.255.255        </t>
  </si>
  <si>
    <t>63.255.255.255</t>
  </si>
  <si>
    <t>116.21.73.255</t>
  </si>
  <si>
    <t>192.168.20.45</t>
  </si>
  <si>
    <t>\10</t>
  </si>
  <si>
    <t>старая маска</t>
  </si>
  <si>
    <t>новая маска</t>
  </si>
  <si>
    <t>11111111.1100000.00000000.00000000</t>
  </si>
  <si>
    <t>*</t>
  </si>
  <si>
    <t>сетевой адрес</t>
  </si>
  <si>
    <t>сравниваем маску сети в дв.формате с адресом узла в дв.формате</t>
  </si>
  <si>
    <t>2^7</t>
  </si>
  <si>
    <t>2^6</t>
  </si>
  <si>
    <t>2^5</t>
  </si>
  <si>
    <t>2^4</t>
  </si>
  <si>
    <t>2^3</t>
  </si>
  <si>
    <t>2^2</t>
  </si>
  <si>
    <t>2^1</t>
  </si>
  <si>
    <t>2^0</t>
  </si>
  <si>
    <t>1U1=1</t>
  </si>
  <si>
    <t>1U0=0</t>
  </si>
  <si>
    <t>0U0=0</t>
  </si>
  <si>
    <t>11000000.10101000.00010100.00101101</t>
  </si>
  <si>
    <t>11000000.00100000.00000000.00000000</t>
  </si>
  <si>
    <t>192.32.0.0</t>
  </si>
  <si>
    <t>всего узлов</t>
  </si>
  <si>
    <t>2^32-prefix -2</t>
  </si>
  <si>
    <t>2^32-10  -2</t>
  </si>
  <si>
    <t>1 IP address</t>
  </si>
  <si>
    <t>сетевой адрес+1</t>
  </si>
  <si>
    <t>192.32.0.1</t>
  </si>
  <si>
    <t>послед IP address</t>
  </si>
  <si>
    <t>сетевой адрес+всего узлов</t>
  </si>
  <si>
    <t>+</t>
  </si>
  <si>
    <t>=</t>
  </si>
  <si>
    <t>00000000.00111111.11111111.11111110</t>
  </si>
  <si>
    <t>11000000.01011111.11111111.11111110</t>
  </si>
  <si>
    <t>192.95.255.254</t>
  </si>
  <si>
    <t>широковещат</t>
  </si>
  <si>
    <t>послед IP address+1</t>
  </si>
  <si>
    <t>192.95.255.255</t>
  </si>
  <si>
    <t>ФИО/задание</t>
  </si>
  <si>
    <t>Ip adress</t>
  </si>
  <si>
    <t>префикс</t>
  </si>
  <si>
    <t>1. Азирбай Ердаулет Азирбайұлы</t>
  </si>
  <si>
    <t>217.248.250.219</t>
  </si>
  <si>
    <t>\4</t>
  </si>
  <si>
    <t>180.0.182.183</t>
  </si>
  <si>
    <t>\27</t>
  </si>
  <si>
    <t>78.161.59.227</t>
  </si>
  <si>
    <t>\13</t>
  </si>
  <si>
    <t>2. Ашыралиева Тамирис Балыкчыевна</t>
  </si>
  <si>
    <t>23.206.237.176</t>
  </si>
  <si>
    <t>\5</t>
  </si>
  <si>
    <t>186.31.145.61</t>
  </si>
  <si>
    <t>\28</t>
  </si>
  <si>
    <t>228.15.227.82</t>
  </si>
  <si>
    <t>\14</t>
  </si>
  <si>
    <t>3. Бибик Игорь Владиславович</t>
  </si>
  <si>
    <t>106.84.150.40</t>
  </si>
  <si>
    <t>\6</t>
  </si>
  <si>
    <t>178.23.154.220</t>
  </si>
  <si>
    <t>\29</t>
  </si>
  <si>
    <t>158.119.212.198</t>
  </si>
  <si>
    <t>\15</t>
  </si>
  <si>
    <t>4. Гапуров Амит Аблемитович</t>
  </si>
  <si>
    <t>189.245.28.231</t>
  </si>
  <si>
    <t>\7</t>
  </si>
  <si>
    <t>37.24.19.202</t>
  </si>
  <si>
    <t>\30</t>
  </si>
  <si>
    <t>104.224.196.110</t>
  </si>
  <si>
    <t>\16</t>
  </si>
  <si>
    <t>5. Гладков Ярослав Вадимович</t>
  </si>
  <si>
    <t>58.113.186.232</t>
  </si>
  <si>
    <t>\8</t>
  </si>
  <si>
    <t>236.247.171.189</t>
  </si>
  <si>
    <t>\31</t>
  </si>
  <si>
    <t>211.123.115.208</t>
  </si>
  <si>
    <t>\17</t>
  </si>
  <si>
    <t>6. Джалайдинов Нуршат Шаукетович</t>
  </si>
  <si>
    <t>93.67.131.185</t>
  </si>
  <si>
    <t>\9</t>
  </si>
  <si>
    <t>96.202.115.232</t>
  </si>
  <si>
    <t>\32</t>
  </si>
  <si>
    <t>41.83.97.152</t>
  </si>
  <si>
    <t>\18</t>
  </si>
  <si>
    <t>8. Жиенбаев Ролан Бауыржанович</t>
  </si>
  <si>
    <t>30.12.104.7</t>
  </si>
  <si>
    <t>57.7.241.43</t>
  </si>
  <si>
    <t>\1</t>
  </si>
  <si>
    <t>208.156.98.30</t>
  </si>
  <si>
    <t>\19</t>
  </si>
  <si>
    <t>9. Кулаева Карина Игоревна</t>
  </si>
  <si>
    <t>8.146.134.101</t>
  </si>
  <si>
    <t>\11</t>
  </si>
  <si>
    <t>217.65.89.16</t>
  </si>
  <si>
    <t>\2</t>
  </si>
  <si>
    <t>56.34.19.26</t>
  </si>
  <si>
    <t>\20</t>
  </si>
  <si>
    <t>10. Лагодин Андрей Владимирович</t>
  </si>
  <si>
    <t>97.125.225.109</t>
  </si>
  <si>
    <t>\12</t>
  </si>
  <si>
    <t>14.126.17.84</t>
  </si>
  <si>
    <t>\3</t>
  </si>
  <si>
    <t>48.93.170.26</t>
  </si>
  <si>
    <t>\21</t>
  </si>
  <si>
    <t>11. ЛагуткинБогдан Дмитриевич</t>
  </si>
  <si>
    <t>11.65.136.69</t>
  </si>
  <si>
    <t>209.166.193.220</t>
  </si>
  <si>
    <t>228.176.80.253</t>
  </si>
  <si>
    <t>\22</t>
  </si>
  <si>
    <t>12. Москвитин Матвей Дмитриевич</t>
  </si>
  <si>
    <t>12.187.166.184</t>
  </si>
  <si>
    <t>230.75.38.38</t>
  </si>
  <si>
    <t>5.244.251.186</t>
  </si>
  <si>
    <t>\23</t>
  </si>
  <si>
    <t>13. Мустафин Амир Сағындықұлы</t>
  </si>
  <si>
    <t>\24</t>
  </si>
  <si>
    <t>14. Полатов Ялчин Яшарович</t>
  </si>
  <si>
    <t>22.39.154.88</t>
  </si>
  <si>
    <t>113.204.116.241</t>
  </si>
  <si>
    <t>158.6.217.30</t>
  </si>
  <si>
    <t>\25</t>
  </si>
  <si>
    <t>15. Севрук Даниил Владимирович</t>
  </si>
  <si>
    <t>80.81.191.123</t>
  </si>
  <si>
    <t>48.85.183.33</t>
  </si>
  <si>
    <t>106.46.60.13</t>
  </si>
  <si>
    <t>\26</t>
  </si>
  <si>
    <t>17. Тарасов Владимир Алексеевич</t>
  </si>
  <si>
    <t>178.226.142.118</t>
  </si>
  <si>
    <t>213.1.8.8</t>
  </si>
  <si>
    <t>253.5.204.15</t>
  </si>
  <si>
    <t>18. Темченко Натан Владимирович</t>
  </si>
  <si>
    <t>113.30.182.82</t>
  </si>
  <si>
    <t>129.114.121.208</t>
  </si>
  <si>
    <t>18.133.199.54</t>
  </si>
  <si>
    <t>1. Пилипенко Виктория Андреевна</t>
  </si>
  <si>
    <t>118.122.198.20</t>
  </si>
  <si>
    <t>233.254.24.48</t>
  </si>
  <si>
    <t>181.28.38.3</t>
  </si>
  <si>
    <t>2. Болатжан Шалқар Нұрланұлы</t>
  </si>
  <si>
    <t>28.60.85.181</t>
  </si>
  <si>
    <t>191.145.199.5</t>
  </si>
  <si>
    <t>150.210.142.54</t>
  </si>
  <si>
    <t>3. Родионов Глеб Денисович –ТИПО</t>
  </si>
  <si>
    <t>174.177.85.186</t>
  </si>
  <si>
    <t>56.118.179.171</t>
  </si>
  <si>
    <t>209.85.28.202</t>
  </si>
  <si>
    <t>Касимова Алиша</t>
  </si>
  <si>
    <t>153.84.230.56</t>
  </si>
  <si>
    <t>1.152.77.81</t>
  </si>
  <si>
    <t>12.156.86.217</t>
  </si>
  <si>
    <t>158.130.82.245</t>
  </si>
  <si>
    <t>18.63.149.235</t>
  </si>
  <si>
    <t>99.54.185.235</t>
  </si>
  <si>
    <t>136.204.112.224</t>
  </si>
  <si>
    <t>220.115.50.95</t>
  </si>
  <si>
    <t>90.141.116.43</t>
  </si>
  <si>
    <t>255.234.37.135</t>
  </si>
  <si>
    <t>87.37.218.21</t>
  </si>
  <si>
    <t>200.102.82.204</t>
  </si>
  <si>
    <t>255.192.0.0</t>
  </si>
  <si>
    <t>11111111.11000000.00000000.00000000</t>
  </si>
  <si>
    <t>11000000.00000000.00000000.00000000</t>
  </si>
  <si>
    <t>192.0.0.1</t>
  </si>
  <si>
    <t>ip address</t>
  </si>
  <si>
    <t>11111111.11111111.11000000.00000000</t>
  </si>
  <si>
    <t>11111111.1000000.00000000.00000000</t>
  </si>
  <si>
    <t>11111111.11111111.11111111.11100000</t>
  </si>
  <si>
    <t>ip address 2</t>
  </si>
  <si>
    <t>11010101.0000001.00001000.00001000</t>
  </si>
  <si>
    <t>11111101.00000101.11001100.00001111</t>
  </si>
  <si>
    <t>10110010.11100010.10001110.01110110</t>
  </si>
  <si>
    <t>10110010.11100010.10000000.00000000</t>
  </si>
  <si>
    <t>11010101.0000000.00000000.00000000</t>
  </si>
  <si>
    <t>11111101.00000101.11001100.00000000</t>
  </si>
  <si>
    <t>178.226.128.0</t>
  </si>
  <si>
    <t>213.0.0.0</t>
  </si>
  <si>
    <t>253.5.204.0</t>
  </si>
  <si>
    <t>address+1</t>
  </si>
  <si>
    <t>178.226.128.1</t>
  </si>
  <si>
    <t>213.0.0.1</t>
  </si>
  <si>
    <t>253.5.204.1</t>
  </si>
  <si>
    <t>178.226.128.0+16382</t>
  </si>
  <si>
    <t>213.0.0.0+8388606</t>
  </si>
  <si>
    <t>253.5.204.0+30</t>
  </si>
  <si>
    <t>11010101.00000000.00000000.00000000</t>
  </si>
  <si>
    <t>0011.1111.1111.1110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</si>
</sst>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rial"/>
    </font>
    <font>
      <b/>
      <sz val="10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9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2"/>
      <color rgb="FF000000"/>
      <name val="&quot;Times New Roman&quot;"/>
    </font>
    <font>
      <sz val="12"/>
      <color rgb="FFFF0000"/>
      <name val="&quot;Times New Roman&quot;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9" fillId="0" borderId="6" xfId="0" applyFont="1" applyBorder="1" applyAlignment="1"/>
    <xf numFmtId="0" fontId="11" fillId="0" borderId="7" xfId="0" applyFont="1" applyBorder="1" applyAlignment="1">
      <alignment vertical="top"/>
    </xf>
    <xf numFmtId="0" fontId="0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3" xfId="0" applyFont="1" applyBorder="1"/>
    <xf numFmtId="0" fontId="5" fillId="0" borderId="2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90" zoomScaleNormal="190" workbookViewId="0">
      <selection activeCell="G8" sqref="G8"/>
    </sheetView>
  </sheetViews>
  <sheetFormatPr defaultColWidth="12.625" defaultRowHeight="15" customHeight="1"/>
  <cols>
    <col min="1" max="1" width="26.25" customWidth="1"/>
    <col min="2" max="2" width="13.875" customWidth="1"/>
    <col min="3" max="3" width="14.125" customWidth="1"/>
    <col min="4" max="4" width="12.75" customWidth="1"/>
    <col min="5" max="26" width="7.625" customWidth="1"/>
  </cols>
  <sheetData>
    <row r="1" spans="1:7" ht="14.25" customHeight="1">
      <c r="A1" s="1" t="s">
        <v>0</v>
      </c>
      <c r="B1" s="2"/>
      <c r="C1" s="2"/>
      <c r="D1" s="3"/>
    </row>
    <row r="2" spans="1:7" ht="14.25" customHeight="1">
      <c r="A2" s="4" t="s">
        <v>1</v>
      </c>
      <c r="B2" s="5" t="s">
        <v>2</v>
      </c>
      <c r="C2" s="6" t="s">
        <v>3</v>
      </c>
      <c r="D2" s="6" t="s">
        <v>4</v>
      </c>
      <c r="E2" s="7"/>
      <c r="F2" s="7"/>
      <c r="G2" s="7"/>
    </row>
    <row r="3" spans="1:7" ht="14.25" customHeight="1">
      <c r="A3" s="1" t="s">
        <v>5</v>
      </c>
      <c r="B3" s="8"/>
      <c r="C3" s="2"/>
      <c r="D3" s="2"/>
      <c r="E3" s="7"/>
      <c r="F3" s="7"/>
      <c r="G3" s="7"/>
    </row>
    <row r="4" spans="1:7" ht="26.25" customHeight="1">
      <c r="A4" s="4" t="s">
        <v>6</v>
      </c>
      <c r="B4" s="5" t="s">
        <v>7</v>
      </c>
      <c r="C4" s="6" t="s">
        <v>8</v>
      </c>
      <c r="D4" s="6" t="s">
        <v>9</v>
      </c>
      <c r="E4" s="7"/>
      <c r="F4" s="7"/>
      <c r="G4" s="7"/>
    </row>
    <row r="5" spans="1:7" ht="26.25" customHeight="1">
      <c r="A5" s="4" t="s">
        <v>10</v>
      </c>
      <c r="B5" s="5" t="s">
        <v>11</v>
      </c>
      <c r="C5" s="6" t="s">
        <v>12</v>
      </c>
      <c r="D5" s="6" t="s">
        <v>13</v>
      </c>
      <c r="E5" s="7"/>
      <c r="F5" s="7"/>
      <c r="G5" s="7"/>
    </row>
    <row r="6" spans="1:7" ht="26.25" customHeight="1">
      <c r="A6" s="4" t="s">
        <v>14</v>
      </c>
      <c r="B6" s="5" t="s">
        <v>15</v>
      </c>
      <c r="C6" s="6" t="s">
        <v>16</v>
      </c>
      <c r="D6" s="5">
        <v>254</v>
      </c>
      <c r="E6" s="7"/>
      <c r="F6" s="7"/>
      <c r="G6" s="7"/>
    </row>
    <row r="7" spans="1:7" ht="26.25" customHeight="1">
      <c r="A7" s="4" t="s">
        <v>17</v>
      </c>
      <c r="B7" s="5" t="s">
        <v>18</v>
      </c>
      <c r="C7" s="6" t="s">
        <v>19</v>
      </c>
      <c r="D7" s="6" t="s">
        <v>20</v>
      </c>
      <c r="E7" s="7"/>
      <c r="F7" s="7"/>
      <c r="G7" s="7"/>
    </row>
    <row r="8" spans="1:7" ht="26.25" customHeight="1">
      <c r="A8" s="4" t="s">
        <v>21</v>
      </c>
      <c r="B8" s="5" t="s">
        <v>22</v>
      </c>
      <c r="C8" s="6" t="s">
        <v>23</v>
      </c>
      <c r="D8" s="6" t="s">
        <v>24</v>
      </c>
      <c r="E8" s="7"/>
      <c r="F8" s="7"/>
      <c r="G8" s="7"/>
    </row>
    <row r="9" spans="1:7" ht="26.25" customHeight="1">
      <c r="A9" s="4" t="s">
        <v>25</v>
      </c>
      <c r="B9" s="9" t="s">
        <v>26</v>
      </c>
      <c r="C9" s="6" t="s">
        <v>27</v>
      </c>
      <c r="D9" s="6" t="s">
        <v>28</v>
      </c>
      <c r="E9" s="7"/>
      <c r="F9" s="7"/>
      <c r="G9" s="7"/>
    </row>
    <row r="10" spans="1:7" ht="26.25" customHeight="1">
      <c r="A10" s="4" t="s">
        <v>29</v>
      </c>
      <c r="B10" s="5" t="s">
        <v>30</v>
      </c>
      <c r="C10" s="6" t="s">
        <v>31</v>
      </c>
      <c r="D10" s="6" t="s">
        <v>32</v>
      </c>
      <c r="E10" s="7"/>
      <c r="F10" s="7"/>
      <c r="G10" s="7"/>
    </row>
    <row r="11" spans="1:7" ht="14.25" customHeight="1">
      <c r="A11" s="10"/>
      <c r="B11" s="7"/>
      <c r="C11" s="7"/>
      <c r="D11" s="7"/>
      <c r="E11" s="7"/>
      <c r="F11" s="7"/>
      <c r="G11" s="7"/>
    </row>
    <row r="12" spans="1:7" ht="14.25" customHeight="1">
      <c r="A12" s="11"/>
      <c r="B12" s="11"/>
      <c r="C12" s="11"/>
      <c r="D12" s="11"/>
      <c r="E12" s="11"/>
      <c r="F12" s="11"/>
      <c r="G12" s="11"/>
    </row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>
    <row r="1" spans="1:1" ht="25.5">
      <c r="A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4" zoomScale="180" zoomScaleNormal="180" workbookViewId="0">
      <selection activeCell="D12" sqref="D12"/>
    </sheetView>
  </sheetViews>
  <sheetFormatPr defaultColWidth="12.625" defaultRowHeight="15" customHeight="1"/>
  <cols>
    <col min="1" max="1" width="19.75" customWidth="1"/>
    <col min="2" max="2" width="12.25" customWidth="1"/>
    <col min="3" max="4" width="7.625" customWidth="1"/>
    <col min="5" max="5" width="8.75" customWidth="1"/>
    <col min="6" max="6" width="7.625" customWidth="1"/>
    <col min="7" max="13" width="3.125" customWidth="1"/>
    <col min="14" max="26" width="7.625" customWidth="1"/>
  </cols>
  <sheetData>
    <row r="1" spans="1:13" ht="14.25" customHeight="1">
      <c r="A1" s="12" t="s">
        <v>33</v>
      </c>
      <c r="B1" s="12" t="s">
        <v>34</v>
      </c>
    </row>
    <row r="2" spans="1:13" ht="14.25" customHeight="1">
      <c r="A2" s="12" t="s">
        <v>13</v>
      </c>
      <c r="B2" s="12" t="s">
        <v>35</v>
      </c>
      <c r="F2" s="12">
        <v>1011111</v>
      </c>
    </row>
    <row r="3" spans="1:13" ht="14.25" customHeight="1">
      <c r="A3" s="12" t="s">
        <v>36</v>
      </c>
      <c r="B3" s="12" t="s">
        <v>37</v>
      </c>
      <c r="F3" s="13">
        <v>0</v>
      </c>
      <c r="G3" s="13">
        <v>1</v>
      </c>
      <c r="H3" s="13">
        <v>0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</row>
    <row r="4" spans="1:13" ht="14.25" customHeight="1">
      <c r="A4" s="12" t="s">
        <v>36</v>
      </c>
      <c r="B4" s="14" t="s">
        <v>191</v>
      </c>
      <c r="C4" s="15"/>
      <c r="D4" s="15"/>
      <c r="E4" s="15"/>
      <c r="F4" s="16" t="s">
        <v>38</v>
      </c>
      <c r="G4" s="16" t="s">
        <v>38</v>
      </c>
      <c r="H4" s="16" t="s">
        <v>38</v>
      </c>
      <c r="I4" s="16" t="s">
        <v>38</v>
      </c>
      <c r="J4" s="16" t="s">
        <v>38</v>
      </c>
      <c r="K4" s="16" t="s">
        <v>38</v>
      </c>
      <c r="L4" s="16" t="s">
        <v>38</v>
      </c>
      <c r="M4" s="16" t="s">
        <v>38</v>
      </c>
    </row>
    <row r="5" spans="1:13" ht="14.25" customHeight="1">
      <c r="A5" s="12" t="s">
        <v>39</v>
      </c>
      <c r="B5" s="29" t="s">
        <v>40</v>
      </c>
      <c r="C5" s="30"/>
      <c r="D5" s="30"/>
      <c r="E5" s="31"/>
      <c r="F5" s="13" t="s">
        <v>41</v>
      </c>
      <c r="G5" s="13" t="s">
        <v>42</v>
      </c>
      <c r="H5" s="13" t="s">
        <v>43</v>
      </c>
      <c r="I5" s="13" t="s">
        <v>44</v>
      </c>
      <c r="J5" s="13" t="s">
        <v>45</v>
      </c>
      <c r="K5" s="13" t="s">
        <v>46</v>
      </c>
      <c r="L5" s="13" t="s">
        <v>47</v>
      </c>
      <c r="M5" s="13" t="s">
        <v>48</v>
      </c>
    </row>
    <row r="6" spans="1:13" ht="14.25" customHeight="1">
      <c r="A6" s="12" t="s">
        <v>49</v>
      </c>
      <c r="B6" s="30"/>
      <c r="C6" s="30"/>
      <c r="D6" s="30"/>
      <c r="E6" s="31"/>
      <c r="F6" s="13">
        <v>128</v>
      </c>
      <c r="G6" s="16">
        <v>64</v>
      </c>
      <c r="H6" s="13">
        <v>32</v>
      </c>
      <c r="I6" s="13">
        <v>16</v>
      </c>
      <c r="J6" s="13">
        <v>8</v>
      </c>
      <c r="K6" s="13">
        <v>4</v>
      </c>
      <c r="L6" s="13">
        <v>2</v>
      </c>
      <c r="M6" s="13">
        <v>1</v>
      </c>
    </row>
    <row r="7" spans="1:13" ht="14.25" customHeight="1">
      <c r="A7" s="12" t="s">
        <v>50</v>
      </c>
      <c r="B7" s="11" t="s">
        <v>192</v>
      </c>
      <c r="F7" s="13">
        <f t="shared" ref="F7:M7" si="0">F3*F6</f>
        <v>0</v>
      </c>
      <c r="G7" s="13">
        <f t="shared" si="0"/>
        <v>64</v>
      </c>
      <c r="H7" s="13">
        <f t="shared" si="0"/>
        <v>0</v>
      </c>
      <c r="I7" s="13">
        <f t="shared" si="0"/>
        <v>16</v>
      </c>
      <c r="J7" s="13">
        <f t="shared" si="0"/>
        <v>8</v>
      </c>
      <c r="K7" s="13">
        <f t="shared" si="0"/>
        <v>4</v>
      </c>
      <c r="L7" s="13">
        <f t="shared" si="0"/>
        <v>2</v>
      </c>
      <c r="M7" s="13">
        <f t="shared" si="0"/>
        <v>1</v>
      </c>
    </row>
    <row r="8" spans="1:13" ht="14.25" customHeight="1">
      <c r="A8" s="12" t="s">
        <v>51</v>
      </c>
      <c r="B8" s="12" t="s">
        <v>52</v>
      </c>
      <c r="F8" s="13"/>
      <c r="G8" s="13"/>
      <c r="H8" s="13"/>
      <c r="I8" s="13"/>
      <c r="J8" s="13"/>
      <c r="K8" s="32">
        <f>SUM(F7:M7)</f>
        <v>95</v>
      </c>
      <c r="L8" s="33"/>
      <c r="M8" s="34"/>
    </row>
    <row r="9" spans="1:13" ht="14.25" customHeight="1">
      <c r="A9" s="12" t="s">
        <v>39</v>
      </c>
      <c r="B9" s="11" t="s">
        <v>193</v>
      </c>
      <c r="F9" s="13"/>
      <c r="G9" s="13"/>
      <c r="H9" s="13"/>
      <c r="I9" s="13"/>
      <c r="J9" s="13"/>
      <c r="K9" s="13"/>
      <c r="L9" s="13"/>
      <c r="M9" s="13"/>
    </row>
    <row r="10" spans="1:13" ht="14.25" customHeight="1">
      <c r="A10" s="12" t="s">
        <v>39</v>
      </c>
      <c r="B10" s="11" t="s">
        <v>54</v>
      </c>
    </row>
    <row r="11" spans="1:13" ht="14.25" customHeight="1">
      <c r="A11" s="12" t="s">
        <v>55</v>
      </c>
      <c r="B11" s="11" t="s">
        <v>56</v>
      </c>
    </row>
    <row r="12" spans="1:13" ht="14.25" customHeight="1">
      <c r="A12" s="12" t="s">
        <v>55</v>
      </c>
      <c r="B12" s="12" t="s">
        <v>57</v>
      </c>
      <c r="D12" s="12">
        <f>2^22-2</f>
        <v>4194302</v>
      </c>
    </row>
    <row r="13" spans="1:13" ht="14.25" customHeight="1">
      <c r="A13" s="12" t="s">
        <v>58</v>
      </c>
      <c r="B13" s="12" t="s">
        <v>59</v>
      </c>
    </row>
    <row r="14" spans="1:13" ht="14.25" customHeight="1">
      <c r="A14" s="12" t="s">
        <v>58</v>
      </c>
      <c r="B14" s="12" t="s">
        <v>60</v>
      </c>
    </row>
    <row r="15" spans="1:13" ht="14.25" customHeight="1">
      <c r="A15" s="12" t="s">
        <v>61</v>
      </c>
      <c r="B15" s="12" t="s">
        <v>62</v>
      </c>
    </row>
    <row r="16" spans="1:13" ht="14.25" customHeight="1">
      <c r="B16" s="12" t="s">
        <v>54</v>
      </c>
      <c r="C16" s="17" t="s">
        <v>63</v>
      </c>
      <c r="D16" s="12">
        <f>2^22-2</f>
        <v>4194302</v>
      </c>
    </row>
    <row r="17" spans="1:11" ht="14.25" customHeight="1">
      <c r="B17" s="12" t="s">
        <v>53</v>
      </c>
      <c r="F17" s="12" t="s">
        <v>64</v>
      </c>
      <c r="G17" s="11" t="s">
        <v>194</v>
      </c>
    </row>
    <row r="18" spans="1:11" ht="14.25" customHeight="1">
      <c r="A18" s="12" t="s">
        <v>63</v>
      </c>
      <c r="B18" s="12" t="s">
        <v>65</v>
      </c>
      <c r="F18" s="12" t="s">
        <v>64</v>
      </c>
      <c r="G18" s="35">
        <f>2^22-2</f>
        <v>4194302</v>
      </c>
      <c r="H18" s="30"/>
      <c r="I18" s="30"/>
      <c r="J18" s="30"/>
      <c r="K18" s="30"/>
    </row>
    <row r="19" spans="1:11" ht="14.25" customHeight="1">
      <c r="B19" s="12" t="s">
        <v>66</v>
      </c>
    </row>
    <row r="20" spans="1:11" ht="14.25" customHeight="1">
      <c r="A20" s="12" t="s">
        <v>61</v>
      </c>
      <c r="B20" s="12" t="s">
        <v>67</v>
      </c>
    </row>
    <row r="21" spans="1:11" ht="14.25" customHeight="1">
      <c r="A21" s="12" t="s">
        <v>68</v>
      </c>
      <c r="B21" s="12" t="s">
        <v>69</v>
      </c>
    </row>
    <row r="22" spans="1:11" ht="14.25" customHeight="1">
      <c r="A22" s="12" t="s">
        <v>68</v>
      </c>
      <c r="B22" s="12" t="s">
        <v>70</v>
      </c>
    </row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5:E6"/>
    <mergeCell ref="K8:M8"/>
    <mergeCell ref="G18:K1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6" sqref="F16"/>
    </sheetView>
  </sheetViews>
  <sheetFormatPr defaultColWidth="12.625" defaultRowHeight="15" customHeight="1"/>
  <cols>
    <col min="1" max="1" width="35.125" customWidth="1"/>
    <col min="2" max="2" width="15.375" customWidth="1"/>
    <col min="3" max="3" width="7.375" customWidth="1"/>
    <col min="4" max="4" width="15.375" customWidth="1"/>
    <col min="5" max="5" width="7.375" customWidth="1"/>
    <col min="6" max="6" width="15.375" customWidth="1"/>
    <col min="7" max="7" width="7.375" customWidth="1"/>
    <col min="8" max="26" width="33.375" customWidth="1"/>
  </cols>
  <sheetData>
    <row r="1" spans="1:26" ht="14.25" customHeight="1">
      <c r="A1" s="11" t="s">
        <v>71</v>
      </c>
      <c r="B1" s="18" t="s">
        <v>72</v>
      </c>
      <c r="C1" s="18" t="s">
        <v>73</v>
      </c>
      <c r="D1" s="18" t="s">
        <v>72</v>
      </c>
      <c r="E1" s="18" t="s">
        <v>73</v>
      </c>
      <c r="F1" s="18" t="s">
        <v>72</v>
      </c>
      <c r="G1" s="18" t="s">
        <v>73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19" t="s">
        <v>74</v>
      </c>
      <c r="B2" s="13" t="s">
        <v>75</v>
      </c>
      <c r="C2" s="13" t="s">
        <v>76</v>
      </c>
      <c r="D2" s="13" t="s">
        <v>77</v>
      </c>
      <c r="E2" s="13" t="s">
        <v>78</v>
      </c>
      <c r="F2" s="13" t="s">
        <v>79</v>
      </c>
      <c r="G2" s="13" t="s">
        <v>80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20" t="s">
        <v>81</v>
      </c>
      <c r="B3" s="13" t="s">
        <v>82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20" t="s">
        <v>88</v>
      </c>
      <c r="B4" s="13" t="s">
        <v>89</v>
      </c>
      <c r="C4" s="13" t="s">
        <v>90</v>
      </c>
      <c r="D4" s="13" t="s">
        <v>91</v>
      </c>
      <c r="E4" s="13" t="s">
        <v>92</v>
      </c>
      <c r="F4" s="13" t="s">
        <v>93</v>
      </c>
      <c r="G4" s="13" t="s">
        <v>94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20" t="s">
        <v>95</v>
      </c>
      <c r="B5" s="13" t="s">
        <v>96</v>
      </c>
      <c r="C5" s="13" t="s">
        <v>97</v>
      </c>
      <c r="D5" s="13" t="s">
        <v>98</v>
      </c>
      <c r="E5" s="13" t="s">
        <v>99</v>
      </c>
      <c r="F5" s="13" t="s">
        <v>100</v>
      </c>
      <c r="G5" s="13" t="s">
        <v>101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20" t="s">
        <v>102</v>
      </c>
      <c r="B6" s="13" t="s">
        <v>103</v>
      </c>
      <c r="C6" s="13" t="s">
        <v>104</v>
      </c>
      <c r="D6" s="13" t="s">
        <v>105</v>
      </c>
      <c r="E6" s="13" t="s">
        <v>106</v>
      </c>
      <c r="F6" s="13" t="s">
        <v>107</v>
      </c>
      <c r="G6" s="13" t="s">
        <v>108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20" t="s">
        <v>109</v>
      </c>
      <c r="B7" s="13" t="s">
        <v>110</v>
      </c>
      <c r="C7" s="13" t="s">
        <v>111</v>
      </c>
      <c r="D7" s="13" t="s">
        <v>112</v>
      </c>
      <c r="E7" s="13" t="s">
        <v>113</v>
      </c>
      <c r="F7" s="13" t="s">
        <v>114</v>
      </c>
      <c r="G7" s="13" t="s">
        <v>115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20" t="s">
        <v>116</v>
      </c>
      <c r="B8" s="13" t="s">
        <v>117</v>
      </c>
      <c r="C8" s="13" t="s">
        <v>34</v>
      </c>
      <c r="D8" s="13" t="s">
        <v>118</v>
      </c>
      <c r="E8" s="13" t="s">
        <v>119</v>
      </c>
      <c r="F8" s="13" t="s">
        <v>120</v>
      </c>
      <c r="G8" s="13" t="s">
        <v>121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20" t="s">
        <v>122</v>
      </c>
      <c r="B9" s="13" t="s">
        <v>123</v>
      </c>
      <c r="C9" s="13" t="s">
        <v>124</v>
      </c>
      <c r="D9" s="13" t="s">
        <v>125</v>
      </c>
      <c r="E9" s="13" t="s">
        <v>126</v>
      </c>
      <c r="F9" s="13" t="s">
        <v>127</v>
      </c>
      <c r="G9" s="13" t="s">
        <v>128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20" t="s">
        <v>129</v>
      </c>
      <c r="B10" s="13" t="s">
        <v>130</v>
      </c>
      <c r="C10" s="13" t="s">
        <v>131</v>
      </c>
      <c r="D10" s="13" t="s">
        <v>132</v>
      </c>
      <c r="E10" s="13" t="s">
        <v>133</v>
      </c>
      <c r="F10" s="13" t="s">
        <v>134</v>
      </c>
      <c r="G10" s="13" t="s">
        <v>135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20" t="s">
        <v>136</v>
      </c>
      <c r="B11" s="13" t="s">
        <v>137</v>
      </c>
      <c r="C11" s="13" t="s">
        <v>80</v>
      </c>
      <c r="D11" s="13" t="s">
        <v>138</v>
      </c>
      <c r="E11" s="13" t="s">
        <v>76</v>
      </c>
      <c r="F11" s="13" t="s">
        <v>139</v>
      </c>
      <c r="G11" s="13" t="s">
        <v>140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20" t="s">
        <v>141</v>
      </c>
      <c r="B12" s="13" t="s">
        <v>142</v>
      </c>
      <c r="C12" s="13" t="s">
        <v>87</v>
      </c>
      <c r="D12" s="13" t="s">
        <v>143</v>
      </c>
      <c r="E12" s="13" t="s">
        <v>83</v>
      </c>
      <c r="F12" s="13" t="s">
        <v>144</v>
      </c>
      <c r="G12" s="13" t="s">
        <v>145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20" t="s">
        <v>146</v>
      </c>
      <c r="B13" s="13" t="s">
        <v>2</v>
      </c>
      <c r="C13" s="13" t="s">
        <v>94</v>
      </c>
      <c r="D13" s="13" t="s">
        <v>3</v>
      </c>
      <c r="E13" s="13" t="s">
        <v>90</v>
      </c>
      <c r="F13" s="13" t="s">
        <v>4</v>
      </c>
      <c r="G13" s="13" t="s">
        <v>147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20" t="s">
        <v>148</v>
      </c>
      <c r="B14" s="13" t="s">
        <v>149</v>
      </c>
      <c r="C14" s="13" t="s">
        <v>101</v>
      </c>
      <c r="D14" s="13" t="s">
        <v>150</v>
      </c>
      <c r="E14" s="13" t="s">
        <v>97</v>
      </c>
      <c r="F14" s="13" t="s">
        <v>151</v>
      </c>
      <c r="G14" s="13" t="s">
        <v>152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20" t="s">
        <v>153</v>
      </c>
      <c r="B15" s="13" t="s">
        <v>154</v>
      </c>
      <c r="C15" s="13" t="s">
        <v>108</v>
      </c>
      <c r="D15" s="13" t="s">
        <v>155</v>
      </c>
      <c r="E15" s="13" t="s">
        <v>104</v>
      </c>
      <c r="F15" s="13" t="s">
        <v>156</v>
      </c>
      <c r="G15" s="13" t="s">
        <v>157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20" t="s">
        <v>158</v>
      </c>
      <c r="B16" s="13" t="s">
        <v>159</v>
      </c>
      <c r="C16" s="13" t="s">
        <v>115</v>
      </c>
      <c r="D16" s="13" t="s">
        <v>160</v>
      </c>
      <c r="E16" s="13" t="s">
        <v>111</v>
      </c>
      <c r="F16" s="13" t="s">
        <v>161</v>
      </c>
      <c r="G16" s="13" t="s">
        <v>78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20" t="s">
        <v>162</v>
      </c>
      <c r="B17" s="13" t="s">
        <v>163</v>
      </c>
      <c r="C17" s="13" t="s">
        <v>121</v>
      </c>
      <c r="D17" s="13" t="s">
        <v>164</v>
      </c>
      <c r="E17" s="13" t="s">
        <v>34</v>
      </c>
      <c r="F17" s="13" t="s">
        <v>165</v>
      </c>
      <c r="G17" s="13" t="s">
        <v>85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21" t="s">
        <v>166</v>
      </c>
      <c r="B18" s="13" t="s">
        <v>167</v>
      </c>
      <c r="C18" s="13" t="s">
        <v>128</v>
      </c>
      <c r="D18" s="13" t="s">
        <v>168</v>
      </c>
      <c r="E18" s="13" t="s">
        <v>124</v>
      </c>
      <c r="F18" s="13" t="s">
        <v>169</v>
      </c>
      <c r="G18" s="13" t="s">
        <v>92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21" t="s">
        <v>170</v>
      </c>
      <c r="B19" s="13" t="s">
        <v>171</v>
      </c>
      <c r="C19" s="13" t="s">
        <v>135</v>
      </c>
      <c r="D19" s="13" t="s">
        <v>172</v>
      </c>
      <c r="E19" s="13" t="s">
        <v>131</v>
      </c>
      <c r="F19" s="13" t="s">
        <v>173</v>
      </c>
      <c r="G19" s="13" t="s">
        <v>99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21" t="s">
        <v>174</v>
      </c>
      <c r="B20" s="13" t="s">
        <v>175</v>
      </c>
      <c r="C20" s="13" t="s">
        <v>140</v>
      </c>
      <c r="D20" s="13" t="s">
        <v>176</v>
      </c>
      <c r="E20" s="13" t="s">
        <v>80</v>
      </c>
      <c r="F20" s="13" t="s">
        <v>177</v>
      </c>
      <c r="G20" s="13" t="s">
        <v>106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22" t="s">
        <v>178</v>
      </c>
      <c r="B21" s="13" t="s">
        <v>179</v>
      </c>
      <c r="C21" s="13" t="s">
        <v>145</v>
      </c>
      <c r="D21" s="13" t="s">
        <v>180</v>
      </c>
      <c r="E21" s="13" t="s">
        <v>87</v>
      </c>
      <c r="F21" s="13" t="s">
        <v>181</v>
      </c>
      <c r="G21" s="13" t="s">
        <v>113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23"/>
      <c r="B22" s="11" t="s">
        <v>182</v>
      </c>
      <c r="C22" s="13" t="s">
        <v>34</v>
      </c>
      <c r="D22" s="11" t="s">
        <v>183</v>
      </c>
      <c r="E22" s="13" t="s">
        <v>140</v>
      </c>
      <c r="F22" s="11" t="s">
        <v>184</v>
      </c>
      <c r="G22" s="13" t="s">
        <v>85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23"/>
      <c r="B23" s="11" t="s">
        <v>185</v>
      </c>
      <c r="C23" s="13" t="s">
        <v>124</v>
      </c>
      <c r="D23" s="11" t="s">
        <v>186</v>
      </c>
      <c r="E23" s="13" t="s">
        <v>145</v>
      </c>
      <c r="F23" s="11" t="s">
        <v>187</v>
      </c>
      <c r="G23" s="13" t="s">
        <v>92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23"/>
      <c r="B24" s="11" t="s">
        <v>188</v>
      </c>
      <c r="C24" s="13" t="s">
        <v>111</v>
      </c>
      <c r="D24" s="11" t="s">
        <v>189</v>
      </c>
      <c r="E24" s="13" t="s">
        <v>135</v>
      </c>
      <c r="F24" s="11" t="s">
        <v>190</v>
      </c>
      <c r="G24" s="13" t="s">
        <v>78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145" zoomScaleNormal="145" workbookViewId="0">
      <selection activeCell="B15" sqref="B15"/>
    </sheetView>
  </sheetViews>
  <sheetFormatPr defaultColWidth="12.625" defaultRowHeight="15" customHeight="1"/>
  <cols>
    <col min="1" max="1" width="16.125" customWidth="1"/>
    <col min="2" max="2" width="36" customWidth="1"/>
    <col min="3" max="3" width="36.5" customWidth="1"/>
    <col min="4" max="4" width="38" customWidth="1"/>
    <col min="5" max="5" width="12.375" customWidth="1"/>
    <col min="6" max="6" width="10.75" customWidth="1"/>
    <col min="7" max="7" width="10.125" customWidth="1"/>
    <col min="8" max="26" width="7.625" customWidth="1"/>
  </cols>
  <sheetData>
    <row r="1" spans="1:7" ht="14.25" customHeight="1">
      <c r="A1" s="6" t="s">
        <v>195</v>
      </c>
      <c r="B1" s="5" t="s">
        <v>159</v>
      </c>
      <c r="C1" s="28" t="s">
        <v>160</v>
      </c>
      <c r="D1" s="28" t="s">
        <v>161</v>
      </c>
      <c r="E1" s="26" t="str">
        <f>DEC2BIN(178)</f>
        <v>10110010</v>
      </c>
      <c r="F1" s="26" t="str">
        <f>DEC2BIN(213)</f>
        <v>11010101</v>
      </c>
      <c r="G1" s="26" t="str">
        <f>DEC2BIN(253)</f>
        <v>11111101</v>
      </c>
    </row>
    <row r="2" spans="1:7" ht="14.25" customHeight="1">
      <c r="A2" s="11" t="s">
        <v>35</v>
      </c>
      <c r="B2" s="28" t="s">
        <v>9</v>
      </c>
      <c r="C2" s="28" t="s">
        <v>13</v>
      </c>
      <c r="D2" s="28" t="s">
        <v>13</v>
      </c>
      <c r="E2" s="26" t="str">
        <f>DEC2BIN(226)</f>
        <v>11100010</v>
      </c>
      <c r="F2" s="26" t="str">
        <f>DEC2BIN(1)</f>
        <v>1</v>
      </c>
      <c r="G2" s="26" t="str">
        <f>DEC2BIN(5)</f>
        <v>101</v>
      </c>
    </row>
    <row r="3" spans="1:7" ht="14.25" customHeight="1">
      <c r="A3" s="12" t="s">
        <v>36</v>
      </c>
      <c r="B3" s="28">
        <v>18</v>
      </c>
      <c r="C3" s="28">
        <v>9</v>
      </c>
      <c r="D3" s="28">
        <v>27</v>
      </c>
      <c r="E3" s="26" t="str">
        <f>DEC2BIN(142)</f>
        <v>10001110</v>
      </c>
      <c r="F3" s="26" t="str">
        <f>DEC2BIN(8)</f>
        <v>1000</v>
      </c>
      <c r="G3" s="26" t="str">
        <f>DEC2BIN(204)</f>
        <v>11001100</v>
      </c>
    </row>
    <row r="4" spans="1:7" ht="14.25" customHeight="1">
      <c r="A4" s="12" t="s">
        <v>36</v>
      </c>
      <c r="B4" s="28" t="s">
        <v>196</v>
      </c>
      <c r="C4" s="28" t="s">
        <v>197</v>
      </c>
      <c r="D4" s="28" t="s">
        <v>198</v>
      </c>
      <c r="E4" s="26" t="str">
        <f>DEC2BIN(118)</f>
        <v>1110110</v>
      </c>
      <c r="F4" s="26" t="str">
        <f>DEC2BIN(8)</f>
        <v>1000</v>
      </c>
      <c r="G4" s="26" t="str">
        <f>DEC2BIN(15)</f>
        <v>1111</v>
      </c>
    </row>
    <row r="5" spans="1:7" ht="14.25" customHeight="1">
      <c r="A5" s="11" t="s">
        <v>199</v>
      </c>
      <c r="B5" s="28" t="s">
        <v>202</v>
      </c>
      <c r="C5" s="28" t="s">
        <v>200</v>
      </c>
      <c r="D5" s="28" t="s">
        <v>201</v>
      </c>
      <c r="E5" s="26">
        <f>BIN2DEC(10110010)</f>
        <v>178</v>
      </c>
      <c r="F5" s="26">
        <f>BIN2DEC(11010101)</f>
        <v>213</v>
      </c>
      <c r="G5" s="26">
        <f>BIN2DEC(11111101)</f>
        <v>253</v>
      </c>
    </row>
    <row r="6" spans="1:7" ht="14.25" customHeight="1">
      <c r="A6" s="12" t="s">
        <v>39</v>
      </c>
      <c r="B6" s="28" t="s">
        <v>203</v>
      </c>
      <c r="C6" s="28" t="s">
        <v>204</v>
      </c>
      <c r="D6" s="28" t="s">
        <v>205</v>
      </c>
      <c r="E6" s="26">
        <f>BIN2DEC(11100010)</f>
        <v>226</v>
      </c>
      <c r="F6" s="26">
        <v>0</v>
      </c>
      <c r="G6" s="26">
        <f>BIN2DEC(101)</f>
        <v>5</v>
      </c>
    </row>
    <row r="7" spans="1:7" ht="14.25" customHeight="1">
      <c r="A7" s="12" t="s">
        <v>39</v>
      </c>
      <c r="B7" s="28" t="s">
        <v>206</v>
      </c>
      <c r="C7" s="28" t="s">
        <v>207</v>
      </c>
      <c r="D7" s="28" t="s">
        <v>208</v>
      </c>
      <c r="E7" s="26">
        <f>BIN2DEC(10000000)</f>
        <v>128</v>
      </c>
      <c r="F7" s="26">
        <v>0</v>
      </c>
      <c r="G7" s="26">
        <f>BIN2DEC(11001100)</f>
        <v>204</v>
      </c>
    </row>
    <row r="8" spans="1:7" ht="14.25" customHeight="1">
      <c r="A8" s="12" t="s">
        <v>55</v>
      </c>
      <c r="B8" s="24" t="s">
        <v>56</v>
      </c>
      <c r="C8" s="24" t="s">
        <v>56</v>
      </c>
      <c r="D8" s="24" t="s">
        <v>56</v>
      </c>
      <c r="E8" s="26">
        <f>BIN2DEC(0)</f>
        <v>0</v>
      </c>
      <c r="F8" s="26">
        <v>0</v>
      </c>
      <c r="G8" s="26">
        <v>0</v>
      </c>
    </row>
    <row r="9" spans="1:7" ht="14.25" customHeight="1">
      <c r="A9" s="12" t="s">
        <v>55</v>
      </c>
      <c r="B9" s="27">
        <f>2^(32-B3)-2</f>
        <v>16382</v>
      </c>
      <c r="C9" s="27">
        <f t="shared" ref="C9:D9" si="0">2^(32-C3)-2</f>
        <v>8388606</v>
      </c>
      <c r="D9" s="27">
        <f t="shared" si="0"/>
        <v>30</v>
      </c>
    </row>
    <row r="10" spans="1:7" ht="14.25" customHeight="1">
      <c r="A10" s="12" t="s">
        <v>58</v>
      </c>
      <c r="B10" s="26" t="s">
        <v>209</v>
      </c>
      <c r="C10" s="26" t="s">
        <v>209</v>
      </c>
      <c r="D10" s="26" t="s">
        <v>209</v>
      </c>
    </row>
    <row r="11" spans="1:7" ht="14.25" customHeight="1">
      <c r="A11" s="12" t="s">
        <v>58</v>
      </c>
      <c r="B11" t="s">
        <v>210</v>
      </c>
      <c r="C11" t="s">
        <v>211</v>
      </c>
      <c r="D11" t="s">
        <v>212</v>
      </c>
      <c r="E11" s="26" t="str">
        <f>DEC2BIN(178)</f>
        <v>10110010</v>
      </c>
      <c r="F11" s="26" t="str">
        <f>DEC2BIN(213)</f>
        <v>11010101</v>
      </c>
      <c r="G11" s="26" t="str">
        <f>DEC2BIN(253)</f>
        <v>11111101</v>
      </c>
    </row>
    <row r="12" spans="1:7" ht="14.25" customHeight="1">
      <c r="A12" s="12" t="s">
        <v>61</v>
      </c>
      <c r="E12" s="26" t="str">
        <f>DEC2BIN(226)</f>
        <v>11100010</v>
      </c>
      <c r="F12" s="26">
        <v>0</v>
      </c>
      <c r="G12" s="26" t="str">
        <f>DEC2BIN(5)</f>
        <v>101</v>
      </c>
    </row>
    <row r="13" spans="1:7" ht="14.25" customHeight="1">
      <c r="B13" t="s">
        <v>213</v>
      </c>
      <c r="C13" t="s">
        <v>214</v>
      </c>
      <c r="D13" t="s">
        <v>215</v>
      </c>
      <c r="E13" s="26" t="str">
        <f>DEC2BIN(128)</f>
        <v>10000000</v>
      </c>
      <c r="F13" s="26">
        <v>0</v>
      </c>
      <c r="G13" s="26" t="str">
        <f>DEC2BIN(204)</f>
        <v>11001100</v>
      </c>
    </row>
    <row r="14" spans="1:7" ht="14.25" customHeight="1">
      <c r="B14" t="s">
        <v>203</v>
      </c>
      <c r="C14" t="s">
        <v>216</v>
      </c>
      <c r="D14" t="s">
        <v>205</v>
      </c>
      <c r="E14" s="26">
        <v>0</v>
      </c>
      <c r="F14" s="26">
        <v>0</v>
      </c>
      <c r="G14" s="26">
        <v>0</v>
      </c>
    </row>
    <row r="15" spans="1:7" ht="14.25" customHeight="1">
      <c r="A15" s="12" t="s">
        <v>63</v>
      </c>
      <c r="B15" t="s">
        <v>217</v>
      </c>
    </row>
    <row r="16" spans="1:7" ht="14.25" customHeight="1"/>
    <row r="17" spans="1:8" ht="14.25" customHeight="1">
      <c r="A17" s="12" t="s">
        <v>61</v>
      </c>
    </row>
    <row r="18" spans="1:8" ht="14.25" customHeight="1">
      <c r="A18" s="12" t="s">
        <v>68</v>
      </c>
    </row>
    <row r="19" spans="1:8" ht="14.25" customHeight="1">
      <c r="A19" s="12" t="s">
        <v>68</v>
      </c>
    </row>
    <row r="20" spans="1:8" ht="14.25" customHeight="1"/>
    <row r="21" spans="1:8" ht="14.25" customHeight="1"/>
    <row r="22" spans="1:8" ht="14.25" customHeight="1"/>
    <row r="23" spans="1:8" ht="14.25" customHeight="1"/>
    <row r="24" spans="1:8" ht="14.25" customHeight="1"/>
    <row r="25" spans="1:8" ht="14.25" customHeight="1">
      <c r="A25" s="25" t="s">
        <v>41</v>
      </c>
      <c r="B25" s="25" t="s">
        <v>42</v>
      </c>
      <c r="C25" s="25" t="s">
        <v>43</v>
      </c>
      <c r="D25" s="25" t="s">
        <v>44</v>
      </c>
      <c r="E25" s="25" t="s">
        <v>45</v>
      </c>
      <c r="F25" s="25" t="s">
        <v>46</v>
      </c>
      <c r="G25" s="25" t="s">
        <v>47</v>
      </c>
      <c r="H25" s="25" t="s">
        <v>48</v>
      </c>
    </row>
    <row r="26" spans="1:8" ht="14.25" customHeight="1">
      <c r="A26" s="25">
        <v>128</v>
      </c>
      <c r="B26" s="25">
        <v>64</v>
      </c>
      <c r="C26" s="25">
        <v>32</v>
      </c>
      <c r="D26" s="25">
        <v>16</v>
      </c>
      <c r="E26" s="25">
        <v>8</v>
      </c>
      <c r="F26" s="25">
        <v>4</v>
      </c>
      <c r="G26" s="25">
        <v>2</v>
      </c>
      <c r="H26" s="25">
        <v>1</v>
      </c>
    </row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Ответы</vt:lpstr>
      <vt:lpstr>Лист1</vt:lpstr>
      <vt:lpstr>Пример</vt:lpstr>
      <vt:lpstr>Задание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cl.student</dc:creator>
  <cp:lastModifiedBy>Чи да</cp:lastModifiedBy>
  <dcterms:created xsi:type="dcterms:W3CDTF">2021-10-27T07:58:49Z</dcterms:created>
  <dcterms:modified xsi:type="dcterms:W3CDTF">2021-10-27T13:47:43Z</dcterms:modified>
</cp:coreProperties>
</file>