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P\project\"/>
    </mc:Choice>
  </mc:AlternateContent>
  <xr:revisionPtr revIDLastSave="0" documentId="13_ncr:1_{F814C0F2-756F-4CC6-A94F-AC81C1D28FBD}" xr6:coauthVersionLast="47" xr6:coauthVersionMax="47" xr10:uidLastSave="{00000000-0000-0000-0000-000000000000}"/>
  <bookViews>
    <workbookView xWindow="-120" yWindow="-120" windowWidth="20730" windowHeight="11160" firstSheet="1" activeTab="2" xr2:uid="{00000000-000D-0000-FFFF-FFFF00000000}"/>
  </bookViews>
  <sheets>
    <sheet name="Analysis Chart" sheetId="7" r:id="rId1"/>
    <sheet name="Analysis" sheetId="6" r:id="rId2"/>
    <sheet name="Dashboard" sheetId="9" r:id="rId3"/>
    <sheet name="Raw_Employee_Data (2)" sheetId="5" r:id="rId4"/>
    <sheet name="Raw_Employee_Data" sheetId="1" r:id="rId5"/>
    <sheet name="Lookup_Departments" sheetId="2" r:id="rId6"/>
    <sheet name="Lookup_Performance" sheetId="3" r:id="rId7"/>
  </sheets>
  <externalReferences>
    <externalReference r:id="rId8"/>
  </externalReferences>
  <definedNames>
    <definedName name="_xlnm._FilterDatabase" localSheetId="4" hidden="1">Raw_Employee_Data!$H$1:$H$158</definedName>
    <definedName name="_xlnm._FilterDatabase" localSheetId="3" hidden="1">'Raw_Employee_Data (2)'!$L$1:$U$118</definedName>
    <definedName name="_xlcn.WorksheetConnection_HR_Analytics_Capstone_Raw_Data.xlsxTable1" hidden="1">Table1[]</definedName>
    <definedName name="avger">Analysis!$E$14</definedName>
    <definedName name="billing">'[1]pivot tables'!$A$40</definedName>
    <definedName name="patient">'[1]pivot tables'!$A$5</definedName>
    <definedName name="Salary">Analysis!$E$10</definedName>
    <definedName name="Slicer_Department_Name">#N/A</definedName>
    <definedName name="Slicer_Employment_status">#N/A</definedName>
    <definedName name="Slicer_Hire_Date">#N/A</definedName>
    <definedName name="Slicer_Performance_Band">#N/A</definedName>
    <definedName name="Slicer_Salary">#N/A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4" r:id="rId23"/>
    <pivotCache cacheId="15" r:id="rId24"/>
    <pivotCache cacheId="16" r:id="rId25"/>
    <pivotCache cacheId="17" r:id="rId26"/>
    <pivotCache cacheId="18" r:id="rId27"/>
    <pivotCache cacheId="19" r:id="rId28"/>
    <pivotCache cacheId="20" r:id="rId29"/>
    <pivotCache cacheId="21" r:id="rId30"/>
    <pivotCache cacheId="22" r:id="rId31"/>
  </pivotCaches>
  <extLst>
    <ext xmlns:x14="http://schemas.microsoft.com/office/spreadsheetml/2009/9/main" uri="{876F7934-8845-4945-9796-88D515C7AA90}">
      <x14:pivotCaches>
        <pivotCache cacheId="23" r:id="rId32"/>
      </x14:pivotCaches>
    </ext>
    <ext xmlns:x14="http://schemas.microsoft.com/office/spreadsheetml/2009/9/main" uri="{BBE1A952-AA13-448e-AADC-164F8A28A991}">
      <x14:slicerCaches>
        <x14:slicerCache r:id="rId33"/>
        <x14:slicerCache r:id="rId34"/>
        <x14:slicerCache r:id="rId35"/>
        <x14:slicerCache r:id="rId36"/>
        <x14:slicerCache r:id="rId3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HR_Analytics_Capstone_Raw_Data.xlsx!Table1"/>
        </x15:modelTables>
        <x15:extLst>
          <ext xmlns:x16="http://schemas.microsoft.com/office/spreadsheetml/2014/11/main" uri="{9835A34E-60A6-4A7C-AAB8-D5F71C897F49}">
            <x16:modelTimeGroupings>
              <x16:modelTimeGrouping tableName="Table1" columnName="Hire Date" columnId="Hire Date">
                <x16:calculatedTimeColumn columnName="Hire Date (Year)" columnId="Hire Date (Year)" contentType="years" isSelected="1"/>
                <x16:calculatedTimeColumn columnName="Hire Date (Quarter)" columnId="Hire Date (Quarter)" contentType="quarters" isSelected="1"/>
                <x16:calculatedTimeColumn columnName="Hire Date (Month Index)" columnId="Hire Date (Month Index)" contentType="monthsindex" isSelected="1"/>
                <x16:calculatedTimeColumn columnName="Hire Date (Month)" columnId="Hir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3" i="5" l="1"/>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2" i="5"/>
  <c r="W3" i="5"/>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2" i="5"/>
  <c r="V3" i="5"/>
  <c r="V4" i="5"/>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2" i="5"/>
  <c r="U3" i="5"/>
  <c r="U5" i="5"/>
  <c r="U7" i="5"/>
  <c r="U9" i="5"/>
  <c r="U11" i="5"/>
  <c r="U13" i="5"/>
  <c r="U15" i="5"/>
  <c r="U17" i="5"/>
  <c r="U19" i="5"/>
  <c r="U21" i="5"/>
  <c r="U23" i="5"/>
  <c r="U25" i="5"/>
  <c r="U27" i="5"/>
  <c r="U29" i="5"/>
  <c r="U31" i="5"/>
  <c r="U33" i="5"/>
  <c r="U35" i="5"/>
  <c r="U37" i="5"/>
  <c r="U39" i="5"/>
  <c r="U41" i="5"/>
  <c r="U43" i="5"/>
  <c r="U45" i="5"/>
  <c r="U47" i="5"/>
  <c r="U49" i="5"/>
  <c r="U51" i="5"/>
  <c r="U53" i="5"/>
  <c r="U55" i="5"/>
  <c r="U57" i="5"/>
  <c r="U59" i="5"/>
  <c r="U61" i="5"/>
  <c r="U63" i="5"/>
  <c r="U65" i="5"/>
  <c r="U67" i="5"/>
  <c r="U69" i="5"/>
  <c r="U71" i="5"/>
  <c r="U73" i="5"/>
  <c r="U75" i="5"/>
  <c r="U77" i="5"/>
  <c r="U79" i="5"/>
  <c r="U81" i="5"/>
  <c r="U83" i="5"/>
  <c r="U85" i="5"/>
  <c r="U87" i="5"/>
  <c r="U89" i="5"/>
  <c r="U91" i="5"/>
  <c r="U93" i="5"/>
  <c r="U95" i="5"/>
  <c r="U97" i="5"/>
  <c r="U99" i="5"/>
  <c r="U101" i="5"/>
  <c r="U103" i="5"/>
  <c r="U105" i="5"/>
  <c r="U107" i="5"/>
  <c r="U109" i="5"/>
  <c r="U111" i="5"/>
  <c r="U113" i="5"/>
  <c r="U115" i="5"/>
  <c r="U117" i="5"/>
  <c r="U2" i="5"/>
  <c r="P3" i="5"/>
  <c r="P4" i="5"/>
  <c r="U4" i="5" s="1"/>
  <c r="P5" i="5"/>
  <c r="P6" i="5"/>
  <c r="U6" i="5" s="1"/>
  <c r="P7" i="5"/>
  <c r="P8" i="5"/>
  <c r="U8" i="5" s="1"/>
  <c r="P9" i="5"/>
  <c r="P10" i="5"/>
  <c r="U10" i="5" s="1"/>
  <c r="P11" i="5"/>
  <c r="P12" i="5"/>
  <c r="U12" i="5" s="1"/>
  <c r="P13" i="5"/>
  <c r="P14" i="5"/>
  <c r="U14" i="5" s="1"/>
  <c r="P15" i="5"/>
  <c r="P16" i="5"/>
  <c r="U16" i="5" s="1"/>
  <c r="P17" i="5"/>
  <c r="P18" i="5"/>
  <c r="U18" i="5" s="1"/>
  <c r="P19" i="5"/>
  <c r="P20" i="5"/>
  <c r="U20" i="5" s="1"/>
  <c r="P21" i="5"/>
  <c r="P22" i="5"/>
  <c r="U22" i="5" s="1"/>
  <c r="P23" i="5"/>
  <c r="P24" i="5"/>
  <c r="U24" i="5" s="1"/>
  <c r="P25" i="5"/>
  <c r="P26" i="5"/>
  <c r="U26" i="5" s="1"/>
  <c r="P27" i="5"/>
  <c r="P28" i="5"/>
  <c r="U28" i="5" s="1"/>
  <c r="P29" i="5"/>
  <c r="P30" i="5"/>
  <c r="U30" i="5" s="1"/>
  <c r="P31" i="5"/>
  <c r="P32" i="5"/>
  <c r="U32" i="5" s="1"/>
  <c r="P33" i="5"/>
  <c r="P34" i="5"/>
  <c r="U34" i="5" s="1"/>
  <c r="P35" i="5"/>
  <c r="P36" i="5"/>
  <c r="U36" i="5" s="1"/>
  <c r="P37" i="5"/>
  <c r="P38" i="5"/>
  <c r="U38" i="5" s="1"/>
  <c r="P39" i="5"/>
  <c r="P40" i="5"/>
  <c r="U40" i="5" s="1"/>
  <c r="P41" i="5"/>
  <c r="P42" i="5"/>
  <c r="U42" i="5" s="1"/>
  <c r="P43" i="5"/>
  <c r="P44" i="5"/>
  <c r="U44" i="5" s="1"/>
  <c r="P45" i="5"/>
  <c r="P46" i="5"/>
  <c r="U46" i="5" s="1"/>
  <c r="P47" i="5"/>
  <c r="P48" i="5"/>
  <c r="U48" i="5" s="1"/>
  <c r="P49" i="5"/>
  <c r="P50" i="5"/>
  <c r="U50" i="5" s="1"/>
  <c r="P51" i="5"/>
  <c r="P52" i="5"/>
  <c r="U52" i="5" s="1"/>
  <c r="P53" i="5"/>
  <c r="P54" i="5"/>
  <c r="U54" i="5" s="1"/>
  <c r="P55" i="5"/>
  <c r="P56" i="5"/>
  <c r="U56" i="5" s="1"/>
  <c r="P57" i="5"/>
  <c r="P58" i="5"/>
  <c r="U58" i="5" s="1"/>
  <c r="P59" i="5"/>
  <c r="P60" i="5"/>
  <c r="U60" i="5" s="1"/>
  <c r="P61" i="5"/>
  <c r="P62" i="5"/>
  <c r="U62" i="5" s="1"/>
  <c r="P63" i="5"/>
  <c r="P64" i="5"/>
  <c r="U64" i="5" s="1"/>
  <c r="P65" i="5"/>
  <c r="P66" i="5"/>
  <c r="U66" i="5" s="1"/>
  <c r="P67" i="5"/>
  <c r="P68" i="5"/>
  <c r="U68" i="5" s="1"/>
  <c r="P69" i="5"/>
  <c r="P70" i="5"/>
  <c r="U70" i="5" s="1"/>
  <c r="P71" i="5"/>
  <c r="P72" i="5"/>
  <c r="U72" i="5" s="1"/>
  <c r="P73" i="5"/>
  <c r="P74" i="5"/>
  <c r="U74" i="5" s="1"/>
  <c r="P75" i="5"/>
  <c r="P76" i="5"/>
  <c r="U76" i="5" s="1"/>
  <c r="P77" i="5"/>
  <c r="P78" i="5"/>
  <c r="U78" i="5" s="1"/>
  <c r="P79" i="5"/>
  <c r="P80" i="5"/>
  <c r="U80" i="5" s="1"/>
  <c r="P81" i="5"/>
  <c r="P82" i="5"/>
  <c r="U82" i="5" s="1"/>
  <c r="P83" i="5"/>
  <c r="P84" i="5"/>
  <c r="U84" i="5" s="1"/>
  <c r="P85" i="5"/>
  <c r="P86" i="5"/>
  <c r="U86" i="5" s="1"/>
  <c r="P87" i="5"/>
  <c r="P88" i="5"/>
  <c r="U88" i="5" s="1"/>
  <c r="P89" i="5"/>
  <c r="P90" i="5"/>
  <c r="U90" i="5" s="1"/>
  <c r="P91" i="5"/>
  <c r="P92" i="5"/>
  <c r="U92" i="5" s="1"/>
  <c r="P93" i="5"/>
  <c r="P94" i="5"/>
  <c r="U94" i="5" s="1"/>
  <c r="P95" i="5"/>
  <c r="P96" i="5"/>
  <c r="U96" i="5" s="1"/>
  <c r="P97" i="5"/>
  <c r="P98" i="5"/>
  <c r="U98" i="5" s="1"/>
  <c r="P99" i="5"/>
  <c r="P100" i="5"/>
  <c r="U100" i="5" s="1"/>
  <c r="P101" i="5"/>
  <c r="P102" i="5"/>
  <c r="U102" i="5" s="1"/>
  <c r="P103" i="5"/>
  <c r="P104" i="5"/>
  <c r="U104" i="5" s="1"/>
  <c r="P105" i="5"/>
  <c r="P106" i="5"/>
  <c r="U106" i="5" s="1"/>
  <c r="P107" i="5"/>
  <c r="P108" i="5"/>
  <c r="U108" i="5" s="1"/>
  <c r="P109" i="5"/>
  <c r="P110" i="5"/>
  <c r="U110" i="5" s="1"/>
  <c r="P111" i="5"/>
  <c r="P112" i="5"/>
  <c r="U112" i="5" s="1"/>
  <c r="P113" i="5"/>
  <c r="P114" i="5"/>
  <c r="U114" i="5" s="1"/>
  <c r="P115" i="5"/>
  <c r="P116" i="5"/>
  <c r="U116" i="5" s="1"/>
  <c r="P117" i="5"/>
  <c r="P118" i="5"/>
  <c r="U118" i="5" s="1"/>
  <c r="P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2" i="5"/>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0F8294-3292-4D91-89B6-28FFB27514D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F07443E-F122-4FC8-9812-9C78854ED1B9}" name="WorksheetConnection_HR_Analytics_Capstone_Raw_Data.xlsx!Table1" type="102" refreshedVersion="8" minRefreshableVersion="5">
    <extLst>
      <ext xmlns:x15="http://schemas.microsoft.com/office/spreadsheetml/2010/11/main" uri="{DE250136-89BD-433C-8126-D09CA5730AF9}">
        <x15:connection id="Table1" autoDelete="1">
          <x15:rangePr sourceName="_xlcn.WorksheetConnection_HR_Analytics_Capstone_Raw_Data.xlsxTable1"/>
        </x15:connection>
      </ext>
    </extLst>
  </connection>
</connections>
</file>

<file path=xl/sharedStrings.xml><?xml version="1.0" encoding="utf-8"?>
<sst xmlns="http://schemas.openxmlformats.org/spreadsheetml/2006/main" count="1811" uniqueCount="460">
  <si>
    <t>Emp ID</t>
  </si>
  <si>
    <t>First_Name</t>
  </si>
  <si>
    <t>Last_Name</t>
  </si>
  <si>
    <t>Dept Code</t>
  </si>
  <si>
    <t>Hire Date</t>
  </si>
  <si>
    <t>Salary</t>
  </si>
  <si>
    <t>Perf_Score</t>
  </si>
  <si>
    <t>Employment Status</t>
  </si>
  <si>
    <t>EMP127</t>
  </si>
  <si>
    <t>Emily</t>
  </si>
  <si>
    <t>Brown</t>
  </si>
  <si>
    <t>IT02</t>
  </si>
  <si>
    <t>active</t>
  </si>
  <si>
    <t>EMP046</t>
  </si>
  <si>
    <t>Richard</t>
  </si>
  <si>
    <t>Hernandez</t>
  </si>
  <si>
    <t>MKT04</t>
  </si>
  <si>
    <t xml:space="preserve"> ACTIVE </t>
  </si>
  <si>
    <t>EMP134</t>
  </si>
  <si>
    <t>Gonzalez</t>
  </si>
  <si>
    <t xml:space="preserve"> IT02 </t>
  </si>
  <si>
    <t>$114,425</t>
  </si>
  <si>
    <t xml:space="preserve"> LEFT </t>
  </si>
  <si>
    <t>EMP139</t>
  </si>
  <si>
    <t>John</t>
  </si>
  <si>
    <t>Martinez</t>
  </si>
  <si>
    <t>FIN03</t>
  </si>
  <si>
    <t>EMP112</t>
  </si>
  <si>
    <t>Thomas</t>
  </si>
  <si>
    <t>Smith</t>
  </si>
  <si>
    <t>Left</t>
  </si>
  <si>
    <t>EMP030</t>
  </si>
  <si>
    <t>Johnson</t>
  </si>
  <si>
    <t>OPS06</t>
  </si>
  <si>
    <t>02-Mar-20</t>
  </si>
  <si>
    <t>EMP096</t>
  </si>
  <si>
    <t>Wilson</t>
  </si>
  <si>
    <t xml:space="preserve"> OPS06 </t>
  </si>
  <si>
    <t>EMP098</t>
  </si>
  <si>
    <t>Jessica</t>
  </si>
  <si>
    <t>EMP095</t>
  </si>
  <si>
    <t>Rodriguez</t>
  </si>
  <si>
    <t>EMP140</t>
  </si>
  <si>
    <t>Michael</t>
  </si>
  <si>
    <t>SAL05</t>
  </si>
  <si>
    <t>Active</t>
  </si>
  <si>
    <t>EMP020</t>
  </si>
  <si>
    <t>Miller</t>
  </si>
  <si>
    <t>sal05</t>
  </si>
  <si>
    <t>$118,635</t>
  </si>
  <si>
    <t>EMP057</t>
  </si>
  <si>
    <t>Actv</t>
  </si>
  <si>
    <t>EMP016</t>
  </si>
  <si>
    <t>Jane</t>
  </si>
  <si>
    <t>Williams</t>
  </si>
  <si>
    <t>mkt04</t>
  </si>
  <si>
    <t>17-Jun-21</t>
  </si>
  <si>
    <t>EMP070</t>
  </si>
  <si>
    <t>EMP025</t>
  </si>
  <si>
    <t>Robert</t>
  </si>
  <si>
    <t>Jones</t>
  </si>
  <si>
    <t xml:space="preserve"> MKT04 </t>
  </si>
  <si>
    <t>EMP031</t>
  </si>
  <si>
    <t>EMP126</t>
  </si>
  <si>
    <t>Davis</t>
  </si>
  <si>
    <t>EMP109</t>
  </si>
  <si>
    <t>James</t>
  </si>
  <si>
    <t>EMP066</t>
  </si>
  <si>
    <t>Ashley</t>
  </si>
  <si>
    <t>Lopez</t>
  </si>
  <si>
    <t>EMP120</t>
  </si>
  <si>
    <t>Amanda</t>
  </si>
  <si>
    <t>EMP019</t>
  </si>
  <si>
    <t>EMP013</t>
  </si>
  <si>
    <t>EMP010</t>
  </si>
  <si>
    <t>EMP032</t>
  </si>
  <si>
    <t xml:space="preserve"> FIN03 </t>
  </si>
  <si>
    <t>EMP082</t>
  </si>
  <si>
    <t>EMP052</t>
  </si>
  <si>
    <t xml:space="preserve"> SAL05 </t>
  </si>
  <si>
    <t>EMP129</t>
  </si>
  <si>
    <t>09/24/2019</t>
  </si>
  <si>
    <t>$77,610</t>
  </si>
  <si>
    <t>EMP146</t>
  </si>
  <si>
    <t>it02</t>
  </si>
  <si>
    <t>$50,873</t>
  </si>
  <si>
    <t>EMP099</t>
  </si>
  <si>
    <t>fin03</t>
  </si>
  <si>
    <t>13-May-18</t>
  </si>
  <si>
    <t>EMP015</t>
  </si>
  <si>
    <t>EMP076</t>
  </si>
  <si>
    <t>05-Aug-15</t>
  </si>
  <si>
    <t>EMP137</t>
  </si>
  <si>
    <t>EMP056</t>
  </si>
  <si>
    <t>Sarah</t>
  </si>
  <si>
    <t>10-Jun-19</t>
  </si>
  <si>
    <t>EMP125</t>
  </si>
  <si>
    <t>HR01</t>
  </si>
  <si>
    <t>EMP085</t>
  </si>
  <si>
    <t>03-Jul-17</t>
  </si>
  <si>
    <t>EMP106</t>
  </si>
  <si>
    <t>01-Sep-15</t>
  </si>
  <si>
    <t>EMP043</t>
  </si>
  <si>
    <t>03-Aug-22</t>
  </si>
  <si>
    <t>EMP068</t>
  </si>
  <si>
    <t>Melissa</t>
  </si>
  <si>
    <t>06/29/2022</t>
  </si>
  <si>
    <t>EMP128</t>
  </si>
  <si>
    <t>left</t>
  </si>
  <si>
    <t>EMP027</t>
  </si>
  <si>
    <t>09/09/2017</t>
  </si>
  <si>
    <t>EMP136</t>
  </si>
  <si>
    <t>EMP079</t>
  </si>
  <si>
    <t>David</t>
  </si>
  <si>
    <t>EMP149</t>
  </si>
  <si>
    <t>$66,606</t>
  </si>
  <si>
    <t>Resigned</t>
  </si>
  <si>
    <t>EMP037</t>
  </si>
  <si>
    <t>EMP077</t>
  </si>
  <si>
    <t>07/14/2016</t>
  </si>
  <si>
    <t>EMP023</t>
  </si>
  <si>
    <t>EMP133</t>
  </si>
  <si>
    <t>10-Jul-19</t>
  </si>
  <si>
    <t>EMP141</t>
  </si>
  <si>
    <t>EMP012</t>
  </si>
  <si>
    <t>EMP080</t>
  </si>
  <si>
    <t>$75,023</t>
  </si>
  <si>
    <t>EMP069</t>
  </si>
  <si>
    <t>EMP150</t>
  </si>
  <si>
    <t>EMP028</t>
  </si>
  <si>
    <t>10/07/2019</t>
  </si>
  <si>
    <t>EMP087</t>
  </si>
  <si>
    <t>EMP119</t>
  </si>
  <si>
    <t>Garcia</t>
  </si>
  <si>
    <t>EMP042</t>
  </si>
  <si>
    <t>Anderson</t>
  </si>
  <si>
    <t>EMP005</t>
  </si>
  <si>
    <t>EMP033</t>
  </si>
  <si>
    <t>hr01</t>
  </si>
  <si>
    <t>02/07/2018</t>
  </si>
  <si>
    <t>EMP061</t>
  </si>
  <si>
    <t>EMP102</t>
  </si>
  <si>
    <t>EMP067</t>
  </si>
  <si>
    <t>EMP017</t>
  </si>
  <si>
    <t>EMP123</t>
  </si>
  <si>
    <t>$75,519</t>
  </si>
  <si>
    <t>EMP011</t>
  </si>
  <si>
    <t>EMP091</t>
  </si>
  <si>
    <t>EMP145</t>
  </si>
  <si>
    <t>11/11/2016</t>
  </si>
  <si>
    <t>$50,936</t>
  </si>
  <si>
    <t>EMP001</t>
  </si>
  <si>
    <t>24-Mar-17</t>
  </si>
  <si>
    <t>$111,240</t>
  </si>
  <si>
    <t>EMP113</t>
  </si>
  <si>
    <t>05-May-19</t>
  </si>
  <si>
    <t>EMP065</t>
  </si>
  <si>
    <t xml:space="preserve"> HR01 </t>
  </si>
  <si>
    <t>EMP045</t>
  </si>
  <si>
    <t>EMP083</t>
  </si>
  <si>
    <t>William</t>
  </si>
  <si>
    <t>EMP029</t>
  </si>
  <si>
    <t>EMP041</t>
  </si>
  <si>
    <t>EMP026</t>
  </si>
  <si>
    <t>EMP024</t>
  </si>
  <si>
    <t>ops06</t>
  </si>
  <si>
    <t>11-Oct-16</t>
  </si>
  <si>
    <t>EMP111</t>
  </si>
  <si>
    <t>EMP040</t>
  </si>
  <si>
    <t>02/19/2017</t>
  </si>
  <si>
    <t>$86,246</t>
  </si>
  <si>
    <t>EMP086</t>
  </si>
  <si>
    <t>09/07/2021</t>
  </si>
  <si>
    <t>EMP124</t>
  </si>
  <si>
    <t>EMP132</t>
  </si>
  <si>
    <t>EMP048</t>
  </si>
  <si>
    <t>09/29/2018</t>
  </si>
  <si>
    <t>$47,694</t>
  </si>
  <si>
    <t>EMP114</t>
  </si>
  <si>
    <t>EMP062</t>
  </si>
  <si>
    <t>EMP074</t>
  </si>
  <si>
    <t>07-Feb-21</t>
  </si>
  <si>
    <t>EMP034</t>
  </si>
  <si>
    <t>10/04/2023</t>
  </si>
  <si>
    <t>EMP105</t>
  </si>
  <si>
    <t>EMP118</t>
  </si>
  <si>
    <t>EMP063</t>
  </si>
  <si>
    <t>27-Nov-19</t>
  </si>
  <si>
    <t>EMP094</t>
  </si>
  <si>
    <t>25-May-17</t>
  </si>
  <si>
    <t>$77,545</t>
  </si>
  <si>
    <t>EMP097</t>
  </si>
  <si>
    <t>EMP054</t>
  </si>
  <si>
    <t>EMP006</t>
  </si>
  <si>
    <t>EMP110</t>
  </si>
  <si>
    <t>$88,056</t>
  </si>
  <si>
    <t>EMP147</t>
  </si>
  <si>
    <t>EMP050</t>
  </si>
  <si>
    <t>$115,288</t>
  </si>
  <si>
    <t>EMP036</t>
  </si>
  <si>
    <t>EMP081</t>
  </si>
  <si>
    <t>EMP078</t>
  </si>
  <si>
    <t>EMP035</t>
  </si>
  <si>
    <t>03/08/2019</t>
  </si>
  <si>
    <t>EMP047</t>
  </si>
  <si>
    <t>11-Mar-15</t>
  </si>
  <si>
    <t>EMP008</t>
  </si>
  <si>
    <t>19-Feb-17</t>
  </si>
  <si>
    <t>EMP044</t>
  </si>
  <si>
    <t>$49,942</t>
  </si>
  <si>
    <t>EMP071</t>
  </si>
  <si>
    <t>EMP115</t>
  </si>
  <si>
    <t>EMP092</t>
  </si>
  <si>
    <t>05/22/2016</t>
  </si>
  <si>
    <t>EMP084</t>
  </si>
  <si>
    <t>EMP142</t>
  </si>
  <si>
    <t>EMP143</t>
  </si>
  <si>
    <t>13-Nov-16</t>
  </si>
  <si>
    <t>$77,737</t>
  </si>
  <si>
    <t>EMP090</t>
  </si>
  <si>
    <t>$95,686</t>
  </si>
  <si>
    <t>EMP009</t>
  </si>
  <si>
    <t>EMP014</t>
  </si>
  <si>
    <t>13-Aug-21</t>
  </si>
  <si>
    <t>$109,121</t>
  </si>
  <si>
    <t>EMP060</t>
  </si>
  <si>
    <t>$112,791</t>
  </si>
  <si>
    <t>EMP135</t>
  </si>
  <si>
    <t>05-Jul-22</t>
  </si>
  <si>
    <t>EMP004</t>
  </si>
  <si>
    <t>07/10/2016</t>
  </si>
  <si>
    <t>EMP018</t>
  </si>
  <si>
    <t>EMP039</t>
  </si>
  <si>
    <t>05/10/2017</t>
  </si>
  <si>
    <t>EMP073</t>
  </si>
  <si>
    <t>EMP138</t>
  </si>
  <si>
    <t>04/20/2023</t>
  </si>
  <si>
    <t>EMP007</t>
  </si>
  <si>
    <t>EMP144</t>
  </si>
  <si>
    <t>24-Oct-21</t>
  </si>
  <si>
    <t>EMP101</t>
  </si>
  <si>
    <t>EMP003</t>
  </si>
  <si>
    <t>EMP121</t>
  </si>
  <si>
    <t>10-Aug-20</t>
  </si>
  <si>
    <t>$68,092</t>
  </si>
  <si>
    <t>EMP064</t>
  </si>
  <si>
    <t>EMP116</t>
  </si>
  <si>
    <t>24-Mar-18</t>
  </si>
  <si>
    <t>EMP055</t>
  </si>
  <si>
    <t>EMP108</t>
  </si>
  <si>
    <t>EMP051</t>
  </si>
  <si>
    <t>04-Mar-16</t>
  </si>
  <si>
    <t>EMP059</t>
  </si>
  <si>
    <t>EMP049</t>
  </si>
  <si>
    <t>28-Jul-17</t>
  </si>
  <si>
    <t>$115,618</t>
  </si>
  <si>
    <t>EMP089</t>
  </si>
  <si>
    <t>05/11/2023</t>
  </si>
  <si>
    <t>$110,618</t>
  </si>
  <si>
    <t>EMP022</t>
  </si>
  <si>
    <t>19-Mar-22</t>
  </si>
  <si>
    <t>EMP058</t>
  </si>
  <si>
    <t>EMP130</t>
  </si>
  <si>
    <t>08/29/2021</t>
  </si>
  <si>
    <t>EMP038</t>
  </si>
  <si>
    <t>$61,547</t>
  </si>
  <si>
    <t>EMP148</t>
  </si>
  <si>
    <t>EMP002</t>
  </si>
  <si>
    <t>03-Oct-17</t>
  </si>
  <si>
    <t>EMP053</t>
  </si>
  <si>
    <t>10/22/2015</t>
  </si>
  <si>
    <t>EMP131</t>
  </si>
  <si>
    <t>EMP104</t>
  </si>
  <si>
    <t>EMP100</t>
  </si>
  <si>
    <t>EMP117</t>
  </si>
  <si>
    <t>$108,119</t>
  </si>
  <si>
    <t>EMP088</t>
  </si>
  <si>
    <t>EMP075</t>
  </si>
  <si>
    <t>EMP122</t>
  </si>
  <si>
    <t>01/12/2019</t>
  </si>
  <si>
    <t>EMP021</t>
  </si>
  <si>
    <t>EMP072</t>
  </si>
  <si>
    <t>EMP107</t>
  </si>
  <si>
    <t>EMP093</t>
  </si>
  <si>
    <t>03-Nov-16</t>
  </si>
  <si>
    <t>EMP103</t>
  </si>
  <si>
    <t>$118,634</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</si>
  <si>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</si>
  <si>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</si>
  <si>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</si>
  <si>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</si>
  <si>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</si>
  <si>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</si>
  <si>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</si>
  <si>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</si>
  <si>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</si>
  <si>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</si>
  <si>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</si>
  <si>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</si>
  <si>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</si>
  <si>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</si>
  <si>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</si>
  <si>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</si>
  <si>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</si>
  <si>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First Name</t>
  </si>
  <si>
    <t>Last Name</t>
  </si>
  <si>
    <t>Perf Score</t>
  </si>
  <si>
    <t>Employment status</t>
  </si>
  <si>
    <t>Full Name</t>
  </si>
  <si>
    <t>Emily Gonzalez</t>
  </si>
  <si>
    <t>John Martinez</t>
  </si>
  <si>
    <t>Thomas Smith</t>
  </si>
  <si>
    <t>Emily Johnson</t>
  </si>
  <si>
    <t>John Wilson</t>
  </si>
  <si>
    <t>Jessica Smith</t>
  </si>
  <si>
    <t>Michael Martinez</t>
  </si>
  <si>
    <t>Emily Miller</t>
  </si>
  <si>
    <t>Emily Hernandez</t>
  </si>
  <si>
    <t>Jane Williams</t>
  </si>
  <si>
    <t>Jane Miller</t>
  </si>
  <si>
    <t>Thomas Rodriguez</t>
  </si>
  <si>
    <t>Emily Davis</t>
  </si>
  <si>
    <t>James Martinez</t>
  </si>
  <si>
    <t>Ashley Lopez</t>
  </si>
  <si>
    <t>Michael Hernandez</t>
  </si>
  <si>
    <t>Richard Hernandez</t>
  </si>
  <si>
    <t>Michael Rodriguez</t>
  </si>
  <si>
    <t>Jessica Johnson</t>
  </si>
  <si>
    <t>Ashley Williams</t>
  </si>
  <si>
    <t xml:space="preserve">Emily Brown </t>
  </si>
  <si>
    <t>Michael Wilson</t>
  </si>
  <si>
    <t>Thomas Hernandez</t>
  </si>
  <si>
    <t>Michael Johnson</t>
  </si>
  <si>
    <t>Sarah Brown</t>
  </si>
  <si>
    <t>Jane Martinez</t>
  </si>
  <si>
    <t>Emily Jones</t>
  </si>
  <si>
    <t>Melissa Brown</t>
  </si>
  <si>
    <t>Emily Wilson</t>
  </si>
  <si>
    <t>David Hernandez</t>
  </si>
  <si>
    <t>James Smith</t>
  </si>
  <si>
    <t>Sarah Williams</t>
  </si>
  <si>
    <t>Amanda Lopez</t>
  </si>
  <si>
    <t>Thomas Lopez</t>
  </si>
  <si>
    <t>Melissa Johnson</t>
  </si>
  <si>
    <t>Amanda Johnson</t>
  </si>
  <si>
    <t>John Davis</t>
  </si>
  <si>
    <t>Jane Davis</t>
  </si>
  <si>
    <t>Richard Davis</t>
  </si>
  <si>
    <t>Emily Garcia</t>
  </si>
  <si>
    <t>David Martinez</t>
  </si>
  <si>
    <t>Michael Anderson</t>
  </si>
  <si>
    <t>Robert Johnson</t>
  </si>
  <si>
    <t>Robert Miller</t>
  </si>
  <si>
    <t>Thomas Jones</t>
  </si>
  <si>
    <t>Richard Gonzalez</t>
  </si>
  <si>
    <t>William Garcia</t>
  </si>
  <si>
    <t>David Wilson</t>
  </si>
  <si>
    <t>Jane Gonzalez</t>
  </si>
  <si>
    <t>Jane Rodriguez</t>
  </si>
  <si>
    <t>Richard Smith</t>
  </si>
  <si>
    <t>Melissa Wilson</t>
  </si>
  <si>
    <t>Thomas Williams</t>
  </si>
  <si>
    <t>John Johnson</t>
  </si>
  <si>
    <t>Melissa Anderson</t>
  </si>
  <si>
    <t>William Gonzalez</t>
  </si>
  <si>
    <t>Jessica Anderson</t>
  </si>
  <si>
    <t>Thomas Miller</t>
  </si>
  <si>
    <t>Jane Johnson</t>
  </si>
  <si>
    <t>Jane Lopez</t>
  </si>
  <si>
    <t>Melissa Gonzalez</t>
  </si>
  <si>
    <t>William Davis</t>
  </si>
  <si>
    <t>John Smith</t>
  </si>
  <si>
    <t>James Gonzalez</t>
  </si>
  <si>
    <t>William Williams</t>
  </si>
  <si>
    <t>James Jones</t>
  </si>
  <si>
    <t>Jessica Gonzalez</t>
  </si>
  <si>
    <t>Sarah Miller</t>
  </si>
  <si>
    <t>Amanda Brown</t>
  </si>
  <si>
    <t>Robert Martinez</t>
  </si>
  <si>
    <t>David Rodriguez</t>
  </si>
  <si>
    <t>James Rodriguez</t>
  </si>
  <si>
    <t>Sarah Rodriguez</t>
  </si>
  <si>
    <t>Melissa Rodriguez</t>
  </si>
  <si>
    <t>James Johnson</t>
  </si>
  <si>
    <t>William Jones</t>
  </si>
  <si>
    <t>David Williams</t>
  </si>
  <si>
    <t>David Anderson</t>
  </si>
  <si>
    <t>Sarah Smith</t>
  </si>
  <si>
    <t>Melissa Hernandez</t>
  </si>
  <si>
    <t>Jane Garcia</t>
  </si>
  <si>
    <t>David Davis</t>
  </si>
  <si>
    <t>Richard Johnson</t>
  </si>
  <si>
    <t>John Hernandez</t>
  </si>
  <si>
    <t>Sarah Gonzalez</t>
  </si>
  <si>
    <t>William Rodriguez</t>
  </si>
  <si>
    <t>Melissa Miller</t>
  </si>
  <si>
    <t>Emily Martinez</t>
  </si>
  <si>
    <t>Employees ID</t>
  </si>
  <si>
    <t>Department code</t>
  </si>
  <si>
    <t>Department Name</t>
  </si>
  <si>
    <t>Performance Band</t>
  </si>
  <si>
    <t>Eligible Bonus Amount</t>
  </si>
  <si>
    <t>Year of service</t>
  </si>
  <si>
    <t>Row Labels</t>
  </si>
  <si>
    <t>Grand Total</t>
  </si>
  <si>
    <t>Count of Employees ID</t>
  </si>
  <si>
    <t>Column Labels</t>
  </si>
  <si>
    <t>Sum of Salary</t>
  </si>
  <si>
    <t>Average of Salary</t>
  </si>
  <si>
    <t>Sum of Eligible Bonus Amount</t>
  </si>
  <si>
    <t>2015</t>
  </si>
  <si>
    <t>Mar</t>
  </si>
  <si>
    <t>Aug</t>
  </si>
  <si>
    <t>Oct</t>
  </si>
  <si>
    <t>2016</t>
  </si>
  <si>
    <t>Apr</t>
  </si>
  <si>
    <t>Nov</t>
  </si>
  <si>
    <t>2017</t>
  </si>
  <si>
    <t>Feb</t>
  </si>
  <si>
    <t>2018</t>
  </si>
  <si>
    <t>Sep</t>
  </si>
  <si>
    <t>Dec</t>
  </si>
  <si>
    <t>2019</t>
  </si>
  <si>
    <t>Jul</t>
  </si>
  <si>
    <t>2021</t>
  </si>
  <si>
    <t>2022</t>
  </si>
  <si>
    <t>Jan</t>
  </si>
  <si>
    <t>May</t>
  </si>
  <si>
    <t>2023</t>
  </si>
  <si>
    <t>Jun</t>
  </si>
  <si>
    <t>2020</t>
  </si>
  <si>
    <t>Performance Score</t>
  </si>
  <si>
    <t>Employees By Department</t>
  </si>
  <si>
    <t>Average of Eligible Bonus Amount</t>
  </si>
  <si>
    <t>Average Bonus by Department</t>
  </si>
  <si>
    <t>Hiring Trend by Year</t>
  </si>
  <si>
    <t>Hiring Trend by Months</t>
  </si>
  <si>
    <t>Salary Distribution by performance band</t>
  </si>
  <si>
    <t>Employement Status Distribution</t>
  </si>
  <si>
    <t>Department With Highest Employee Count</t>
  </si>
  <si>
    <t>Employment Status By Department</t>
  </si>
  <si>
    <t>Total Employees</t>
  </si>
  <si>
    <t>Average Salary</t>
  </si>
  <si>
    <t>Total Payroll</t>
  </si>
  <si>
    <t>Total Bonus</t>
  </si>
  <si>
    <t>Performance Band Distribution</t>
  </si>
  <si>
    <t>Total Bonus by Department</t>
  </si>
  <si>
    <t>Headcount By Salary</t>
  </si>
  <si>
    <t>Average of Performance Score</t>
  </si>
  <si>
    <t>SALARY ANALYSIS</t>
  </si>
  <si>
    <t>Sum of salary by department</t>
  </si>
  <si>
    <t>Average Salary Paid Per Department</t>
  </si>
  <si>
    <t>Bonus Analysis</t>
  </si>
  <si>
    <t>Attirition Rate by Department</t>
  </si>
  <si>
    <t>Sum of Eligible Bonus Amount by Performance Band</t>
  </si>
  <si>
    <t>Employee Analysis</t>
  </si>
  <si>
    <t>Performance Band By Department</t>
  </si>
  <si>
    <t>Average Performance Score Based On Employment Status</t>
  </si>
  <si>
    <t>Hiring Analysis</t>
  </si>
  <si>
    <t>Performance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</si>
</sst>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yyyy\-mm\-dd\ hh:mm:ss"/>
    <numFmt numFmtId="165" formatCode="_([$$-409]* #,##0.00_);_([$$-409]* \(#,##0.00\);_([$$-409]* &quot;-&quot;??_);_(@_)"/>
    <numFmt numFmtId="166" formatCode="0.0000"/>
    <numFmt numFmtId="167" formatCode="_(&quot;$&quot;* #,##0_);_(&quot;$&quot;* \(#,##0\);_(&quot;$&quot;* &quot;-&quot;??_);_(@_)"/>
  </numFmts>
  <fonts count="5" x14ac:knownFonts="1">
    <font>
      <sz val="11"/>
      <color theme="1"/>
      <name val="Calibri"/>
      <family val="2"/>
      <scheme val="minor"/>
    </font>
    <font>
      <b/>
      <sz val="11"/>
      <name val="Calibri"/>
      <family val="2"/>
    </font>
    <font>
      <sz val="11"/>
      <color theme="1"/>
      <name val="Calibri"/>
      <family val="2"/>
      <scheme val="minor"/>
    </font>
    <font>
      <b/>
      <sz val="11"/>
      <name val="Calibri"/>
      <family val="2"/>
      <scheme val="minor"/>
    </font>
    <font>
      <sz val="16"/>
      <color theme="1"/>
      <name val="Calibri"/>
      <family val="2"/>
      <scheme val="minor"/>
    </font>
  </fonts>
  <fills count="5">
    <fill>
      <patternFill patternType="none"/>
    </fill>
    <fill>
      <patternFill patternType="gray125"/>
    </fill>
    <fill>
      <patternFill patternType="solid">
        <fgColor rgb="FF00B050"/>
        <bgColor indexed="64"/>
      </patternFill>
    </fill>
    <fill>
      <patternFill patternType="solid">
        <fgColor theme="9" tint="0.39997558519241921"/>
        <bgColor indexed="64"/>
      </patternFill>
    </fill>
    <fill>
      <patternFill patternType="solid">
        <fgColor theme="9" tint="0.59999389629810485"/>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9">
    <xf numFmtId="0" fontId="0" fillId="0" borderId="0" xfId="0"/>
    <xf numFmtId="0" fontId="1" fillId="0" borderId="1" xfId="0" applyFont="1" applyBorder="1" applyAlignment="1">
      <alignment horizontal="center" vertical="top"/>
    </xf>
    <xf numFmtId="164" fontId="0" fillId="0" borderId="0" xfId="0" applyNumberFormat="1"/>
    <xf numFmtId="0" fontId="1" fillId="0" borderId="0" xfId="0" applyFont="1" applyFill="1" applyBorder="1" applyAlignment="1">
      <alignment horizontal="center" vertical="top"/>
    </xf>
    <xf numFmtId="44" fontId="0" fillId="0" borderId="0" xfId="1" applyFont="1"/>
    <xf numFmtId="165" fontId="0" fillId="0" borderId="0" xfId="1" applyNumberFormat="1" applyFont="1"/>
    <xf numFmtId="44" fontId="1" fillId="0" borderId="1" xfId="1" applyFont="1" applyBorder="1" applyAlignment="1">
      <alignment horizontal="center" vertical="top"/>
    </xf>
    <xf numFmtId="14" fontId="0" fillId="0" borderId="0" xfId="0" applyNumberFormat="1"/>
    <xf numFmtId="0" fontId="0" fillId="0" borderId="0" xfId="0" applyNumberFormat="1"/>
    <xf numFmtId="9" fontId="0" fillId="0" borderId="0" xfId="2" applyFont="1"/>
    <xf numFmtId="0" fontId="3" fillId="0" borderId="0" xfId="0" applyFont="1" applyAlignment="1">
      <alignment horizontal="center"/>
    </xf>
    <xf numFmtId="0" fontId="3" fillId="0" borderId="0" xfId="0" applyFont="1"/>
    <xf numFmtId="44" fontId="3" fillId="0" borderId="0" xfId="1" applyFont="1"/>
    <xf numFmtId="0" fontId="0" fillId="0" borderId="0" xfId="0" pivotButton="1"/>
    <xf numFmtId="0" fontId="0" fillId="0" borderId="0" xfId="0" applyAlignment="1">
      <alignment horizontal="left"/>
    </xf>
    <xf numFmtId="166" fontId="0" fillId="0" borderId="0" xfId="0" applyNumberFormat="1"/>
    <xf numFmtId="2" fontId="0" fillId="0" borderId="0" xfId="0" applyNumberFormat="1"/>
    <xf numFmtId="9" fontId="0" fillId="0" borderId="0" xfId="0" applyNumberFormat="1"/>
    <xf numFmtId="167" fontId="0" fillId="0" borderId="0" xfId="0" applyNumberFormat="1"/>
    <xf numFmtId="1" fontId="0" fillId="0" borderId="0" xfId="0" applyNumberFormat="1"/>
    <xf numFmtId="0" fontId="0" fillId="0" borderId="0" xfId="0" applyFont="1" applyAlignment="1"/>
    <xf numFmtId="9" fontId="0" fillId="0" borderId="0" xfId="0" applyNumberFormat="1" applyAlignment="1">
      <alignment horizontal="left"/>
    </xf>
    <xf numFmtId="0" fontId="0" fillId="0" borderId="2" xfId="0" applyBorder="1"/>
    <xf numFmtId="0" fontId="0" fillId="0" borderId="3" xfId="0" applyBorder="1"/>
    <xf numFmtId="0" fontId="0" fillId="0" borderId="4" xfId="0" applyBorder="1"/>
    <xf numFmtId="9" fontId="0" fillId="0" borderId="5" xfId="0" applyNumberFormat="1" applyBorder="1"/>
    <xf numFmtId="9" fontId="0" fillId="0" borderId="6" xfId="0" applyNumberFormat="1" applyBorder="1"/>
    <xf numFmtId="9" fontId="0" fillId="0" borderId="7" xfId="0" applyNumberFormat="1" applyBorder="1"/>
    <xf numFmtId="9" fontId="0" fillId="0" borderId="8" xfId="0" applyNumberFormat="1" applyBorder="1"/>
    <xf numFmtId="9" fontId="0" fillId="0" borderId="9" xfId="0" applyNumberFormat="1" applyBorder="1"/>
    <xf numFmtId="9" fontId="0" fillId="0" borderId="10" xfId="0" applyNumberFormat="1" applyBorder="1"/>
    <xf numFmtId="0" fontId="0" fillId="3" borderId="0" xfId="0" applyFill="1"/>
    <xf numFmtId="0" fontId="0" fillId="3" borderId="0" xfId="0" applyFont="1" applyFill="1" applyAlignment="1"/>
    <xf numFmtId="0" fontId="0" fillId="3" borderId="0" xfId="0" applyFill="1" applyAlignment="1">
      <alignment horizontal="center"/>
    </xf>
    <xf numFmtId="0" fontId="0" fillId="0" borderId="0" xfId="0" applyAlignment="1"/>
    <xf numFmtId="0" fontId="0" fillId="4" borderId="0" xfId="0" applyFill="1"/>
    <xf numFmtId="0" fontId="0" fillId="4" borderId="0" xfId="0" applyFill="1" applyAlignment="1">
      <alignment horizontal="center"/>
    </xf>
    <xf numFmtId="0" fontId="4" fillId="2" borderId="0" xfId="0" applyFont="1" applyFill="1" applyAlignment="1">
      <alignment horizontal="center"/>
    </xf>
    <xf numFmtId="0" fontId="0" fillId="3" borderId="0" xfId="0" applyFill="1" applyAlignment="1">
      <alignment horizontal="center"/>
    </xf>
  </cellXfs>
  <cellStyles count="3">
    <cellStyle name="Currency" xfId="1" builtinId="4"/>
    <cellStyle name="Normal" xfId="0" builtinId="0"/>
    <cellStyle name="Percent" xfId="2" builtinId="5"/>
  </cellStyles>
  <dxfs count="42">
    <dxf>
      <font>
        <b val="0"/>
        <i val="0"/>
        <strike val="0"/>
        <condense val="0"/>
        <extend val="0"/>
        <outline val="0"/>
        <shadow val="0"/>
        <u val="none"/>
        <vertAlign val="baseline"/>
        <sz val="11"/>
        <color theme="1"/>
        <name val="Calibri"/>
        <family val="2"/>
        <scheme val="minor"/>
      </font>
    </dxf>
    <dxf>
      <numFmt numFmtId="19" formatCode="m/d/yyyy"/>
    </dxf>
    <dxf>
      <font>
        <b val="0"/>
        <i val="0"/>
        <strike val="0"/>
        <condense val="0"/>
        <extend val="0"/>
        <outline val="0"/>
        <shadow val="0"/>
        <u val="none"/>
        <vertAlign val="baseline"/>
        <sz val="11"/>
        <color theme="1"/>
        <name val="Calibri"/>
        <family val="2"/>
        <scheme val="minor"/>
      </font>
    </dxf>
    <dxf>
      <numFmt numFmtId="19" formatCode="m/d/yyyy"/>
    </dxf>
    <dxf>
      <numFmt numFmtId="0" formatCode="General"/>
    </dxf>
    <dxf>
      <font>
        <b/>
        <i val="0"/>
        <strike val="0"/>
        <condense val="0"/>
        <extend val="0"/>
        <outline val="0"/>
        <shadow val="0"/>
        <u val="none"/>
        <vertAlign val="baseline"/>
        <sz val="11"/>
        <color theme="1"/>
        <name val="Calibri"/>
        <family val="2"/>
        <scheme val="minor"/>
      </font>
    </dxf>
    <dxf>
      <numFmt numFmtId="167" formatCode="_(&quot;$&quot;* #,##0_);_(&quot;$&quot;* \(#,##0\);_(&quot;$&quot;* &quot;-&quot;??_);_(@_)"/>
    </dxf>
    <dxf>
      <numFmt numFmtId="167" formatCode="_(&quot;$&quot;* #,##0_);_(&quot;$&quot;* \(#,##0\);_(&quot;$&quot;* &quot;-&quot;??_);_(@_)"/>
    </dxf>
    <dxf>
      <numFmt numFmtId="0" formatCode="General"/>
    </dxf>
    <dxf>
      <numFmt numFmtId="167" formatCode="_(&quot;$&quot;* #,##0_);_(&quot;$&quot;* \(#,##0\);_(&quot;$&quot;* &quot;-&quot;??_);_(@_)"/>
    </dxf>
    <dxf>
      <numFmt numFmtId="0" formatCode="General"/>
    </dxf>
    <dxf>
      <numFmt numFmtId="167" formatCode="_(&quot;$&quot;* #,##0_);_(&quot;$&quot;* \(#,##0\);_(&quot;$&quot;* &quot;-&quot;??_);_(@_)"/>
    </dxf>
    <dxf>
      <numFmt numFmtId="13" formatCode="0%"/>
    </dxf>
    <dxf>
      <numFmt numFmtId="2" formatCode="0.00"/>
    </dxf>
    <dxf>
      <numFmt numFmtId="2" formatCode="0.0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fill>
        <patternFill patternType="solid">
          <bgColor theme="9" tint="0.39997558519241921"/>
        </patternFill>
      </fill>
    </dxf>
    <dxf>
      <numFmt numFmtId="0" formatCode="General"/>
    </dxf>
    <dxf>
      <numFmt numFmtId="167" formatCode="_(&quot;$&quot;* #,##0_);_(&quot;$&quot;* \(#,##0\);_(&quot;$&quot;* &quot;-&quot;??_);_(@_)"/>
    </dxf>
    <dxf>
      <numFmt numFmtId="2" formatCode="0.00"/>
    </dxf>
    <dxf>
      <numFmt numFmtId="13" formatCode="0%"/>
    </dxf>
    <dxf>
      <numFmt numFmtId="167" formatCode="_(&quot;$&quot;* #,##0_);_(&quot;$&quot;* \(#,##0\);_(&quot;$&quot;* &quot;-&quot;??_);_(@_)"/>
    </dxf>
    <dxf>
      <numFmt numFmtId="13" formatCode="0%"/>
    </dxf>
    <dxf>
      <numFmt numFmtId="13" formatCode="0%"/>
    </dxf>
    <dxf>
      <numFmt numFmtId="13" formatCode="0%"/>
    </dxf>
    <dxf>
      <numFmt numFmtId="1" formatCode="0"/>
    </dxf>
    <dxf>
      <numFmt numFmtId="2" formatCode="0.00"/>
    </dxf>
    <dxf>
      <numFmt numFmtId="1" formatCode="0"/>
    </dxf>
    <dxf>
      <numFmt numFmtId="167" formatCode="_(&quot;$&quot;* #,##0_);_(&quot;$&quot;* \(#,##0\);_(&quot;$&quot;* &quot;-&quot;??_);_(@_)"/>
    </dxf>
    <dxf>
      <numFmt numFmtId="166" formatCode="0.0000"/>
    </dxf>
    <dxf>
      <numFmt numFmtId="166" formatCode="0.0000"/>
    </dxf>
    <dxf>
      <numFmt numFmtId="167" formatCode="_(&quot;$&quot;* #,##0_);_(&quot;$&quot;* \(#,##0\);_(&quot;$&quot;* &quot;-&quot;??_);_(@_)"/>
    </dxf>
    <dxf>
      <numFmt numFmtId="0" formatCode="General"/>
    </dxf>
    <dxf>
      <numFmt numFmtId="167" formatCode="_(&quot;$&quot;* #,##0_);_(&quot;$&quot;* \(#,##0\);_(&quot;$&quot;* &quot;-&quot;??_);_(@_)"/>
    </dxf>
    <dxf>
      <numFmt numFmtId="13" formatCode="0%"/>
    </dxf>
    <dxf>
      <numFmt numFmtId="13" formatCode="0%"/>
    </dxf>
    <dxf>
      <numFmt numFmtId="167" formatCode="_(&quot;$&quot;* #,##0_);_(&quot;$&quot;* \(#,##0\);_(&quot;$&quot;* &quot;-&quot;??_);_(@_)"/>
    </dxf>
    <dxf>
      <numFmt numFmtId="1" formatCode="0"/>
    </dxf>
    <dxf>
      <numFmt numFmtId="167" formatCode="_(&quot;$&quot;* #,##0_);_(&quot;$&quot;* \(#,##0\);_(&quot;$&quot;* &quot;-&quot;??_);_(@_)"/>
    </dxf>
  </dxfs>
  <tableStyles count="0" defaultTableStyle="TableStyleMedium9" defaultPivotStyle="PivotStyleLight16"/>
  <colors>
    <mruColors>
      <color rgb="FF1660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ivotCacheDefinition" Target="pivotCache/pivotCacheDefinition18.xml"/><Relationship Id="rId39" Type="http://schemas.openxmlformats.org/officeDocument/2006/relationships/connections" Target="connections.xml"/><Relationship Id="rId21" Type="http://schemas.openxmlformats.org/officeDocument/2006/relationships/pivotCacheDefinition" Target="pivotCache/pivotCacheDefinition13.xml"/><Relationship Id="rId34" Type="http://schemas.microsoft.com/office/2007/relationships/slicerCache" Target="slicerCaches/slicerCache2.xml"/><Relationship Id="rId42" Type="http://schemas.openxmlformats.org/officeDocument/2006/relationships/powerPivotData" Target="model/item.data"/><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pivotCacheDefinition" Target="pivotCache/pivotCacheDefinition21.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pivotCacheDefinition" Target="pivotCache/pivotCacheDefinition24.xml"/><Relationship Id="rId37" Type="http://schemas.microsoft.com/office/2007/relationships/slicerCache" Target="slicerCaches/slicerCache5.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microsoft.com/office/2007/relationships/slicerCache" Target="slicerCaches/slicerCache4.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pivotCacheDefinition" Target="pivotCache/pivotCacheDefinition23.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openxmlformats.org/officeDocument/2006/relationships/pivotCacheDefinition" Target="pivotCache/pivotCacheDefinition22.xml"/><Relationship Id="rId35" Type="http://schemas.microsoft.com/office/2007/relationships/slicerCache" Target="slicerCaches/slicerCache3.xml"/><Relationship Id="rId43" Type="http://schemas.openxmlformats.org/officeDocument/2006/relationships/calcChain" Target="calcChain.xml"/><Relationship Id="rId8"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microsoft.com/office/2007/relationships/slicerCache" Target="slicerCaches/slicerCache1.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[HR_Capstone_Completed_(Oluokun Aishat Taiwo). xlsx..xlsx]Analysis!PivotTable10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Salary Paid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8.3333333333333332E-3"/>
              <c:y val="4.6296296296296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layout>
            <c:manualLayout>
              <c:x val="2.2222222222222223E-2"/>
              <c:y val="-0.1805555555555556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1.6666666666666718E-2"/>
              <c:y val="-0.166666666666666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8.3333333333333332E-3"/>
              <c:y val="0.1388888888888888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1.1111111111111112E-2"/>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dLbl>
          <c:idx val="0"/>
          <c:layout>
            <c:manualLayout>
              <c:x val="-5.5555555555555558E-3"/>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percentStacked"/>
        <c:varyColors val="0"/>
        <c:ser>
          <c:idx val="0"/>
          <c:order val="0"/>
          <c:tx>
            <c:strRef>
              <c:f>Analysis!$H$3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6-AFBD-48D6-AA29-91BB2AFB5670}"/>
              </c:ext>
            </c:extLst>
          </c:dPt>
          <c:dPt>
            <c:idx val="1"/>
            <c:invertIfNegative val="0"/>
            <c:bubble3D val="0"/>
            <c:extLst>
              <c:ext xmlns:c16="http://schemas.microsoft.com/office/drawing/2014/chart" uri="{C3380CC4-5D6E-409C-BE32-E72D297353CC}">
                <c16:uniqueId val="{00000005-AFBD-48D6-AA29-91BB2AFB5670}"/>
              </c:ext>
            </c:extLst>
          </c:dPt>
          <c:dPt>
            <c:idx val="2"/>
            <c:invertIfNegative val="0"/>
            <c:bubble3D val="0"/>
            <c:extLst>
              <c:ext xmlns:c16="http://schemas.microsoft.com/office/drawing/2014/chart" uri="{C3380CC4-5D6E-409C-BE32-E72D297353CC}">
                <c16:uniqueId val="{00000004-AFBD-48D6-AA29-91BB2AFB5670}"/>
              </c:ext>
            </c:extLst>
          </c:dPt>
          <c:dPt>
            <c:idx val="3"/>
            <c:invertIfNegative val="0"/>
            <c:bubble3D val="0"/>
            <c:extLst>
              <c:ext xmlns:c16="http://schemas.microsoft.com/office/drawing/2014/chart" uri="{C3380CC4-5D6E-409C-BE32-E72D297353CC}">
                <c16:uniqueId val="{00000003-AFBD-48D6-AA29-91BB2AFB5670}"/>
              </c:ext>
            </c:extLst>
          </c:dPt>
          <c:dPt>
            <c:idx val="4"/>
            <c:invertIfNegative val="0"/>
            <c:bubble3D val="0"/>
            <c:extLst>
              <c:ext xmlns:c16="http://schemas.microsoft.com/office/drawing/2014/chart" uri="{C3380CC4-5D6E-409C-BE32-E72D297353CC}">
                <c16:uniqueId val="{00000001-AFBD-48D6-AA29-91BB2AFB5670}"/>
              </c:ext>
            </c:extLst>
          </c:dPt>
          <c:dPt>
            <c:idx val="5"/>
            <c:invertIfNegative val="0"/>
            <c:bubble3D val="0"/>
            <c:extLst>
              <c:ext xmlns:c16="http://schemas.microsoft.com/office/drawing/2014/chart" uri="{C3380CC4-5D6E-409C-BE32-E72D297353CC}">
                <c16:uniqueId val="{00000002-AFBD-48D6-AA29-91BB2AFB5670}"/>
              </c:ext>
            </c:extLst>
          </c:dPt>
          <c:dLbls>
            <c:dLbl>
              <c:idx val="0"/>
              <c:layout>
                <c:manualLayout>
                  <c:x val="-5.5555555555555558E-3"/>
                  <c:y val="6.944444444444444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FBD-48D6-AA29-91BB2AFB5670}"/>
                </c:ext>
              </c:extLst>
            </c:dLbl>
            <c:dLbl>
              <c:idx val="1"/>
              <c:layout>
                <c:manualLayout>
                  <c:x val="1.1111111111111112E-2"/>
                  <c:y val="-0.1527777777777777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BD-48D6-AA29-91BB2AFB5670}"/>
                </c:ext>
              </c:extLst>
            </c:dLbl>
            <c:dLbl>
              <c:idx val="2"/>
              <c:layout>
                <c:manualLayout>
                  <c:x val="-8.3333333333333332E-3"/>
                  <c:y val="0.1388888888888888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FBD-48D6-AA29-91BB2AFB5670}"/>
                </c:ext>
              </c:extLst>
            </c:dLbl>
            <c:dLbl>
              <c:idx val="3"/>
              <c:layout>
                <c:manualLayout>
                  <c:x val="-1.6666666666666718E-2"/>
                  <c:y val="-0.1666666666666666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BD-48D6-AA29-91BB2AFB5670}"/>
                </c:ext>
              </c:extLst>
            </c:dLbl>
            <c:dLbl>
              <c:idx val="4"/>
              <c:layout>
                <c:manualLayout>
                  <c:x val="8.3333333333333332E-3"/>
                  <c:y val="4.62962962962962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BD-48D6-AA29-91BB2AFB5670}"/>
                </c:ext>
              </c:extLst>
            </c:dLbl>
            <c:dLbl>
              <c:idx val="5"/>
              <c:layout>
                <c:manualLayout>
                  <c:x val="2.2222222222222223E-2"/>
                  <c:y val="-0.1805555555555556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FBD-48D6-AA29-91BB2AFB567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Analysis!$G$4:$G$10</c:f>
              <c:strCache>
                <c:ptCount val="6"/>
                <c:pt idx="0">
                  <c:v>Information Technology</c:v>
                </c:pt>
                <c:pt idx="1">
                  <c:v>Operations</c:v>
                </c:pt>
                <c:pt idx="2">
                  <c:v>Sales</c:v>
                </c:pt>
                <c:pt idx="3">
                  <c:v>Human Resources</c:v>
                </c:pt>
                <c:pt idx="4">
                  <c:v>Marketing</c:v>
                </c:pt>
                <c:pt idx="5">
                  <c:v>Finance</c:v>
                </c:pt>
              </c:strCache>
            </c:strRef>
          </c:cat>
          <c:val>
            <c:numRef>
              <c:f>Analysis!$H$4:$H$10</c:f>
              <c:numCache>
                <c:formatCode>_("$"* #,##0_);_("$"* \(#,##0\);_("$"* "-"??_);_(@_)</c:formatCode>
                <c:ptCount val="6"/>
                <c:pt idx="0">
                  <c:v>2215429</c:v>
                </c:pt>
                <c:pt idx="1">
                  <c:v>1929079</c:v>
                </c:pt>
                <c:pt idx="2">
                  <c:v>1734909</c:v>
                </c:pt>
                <c:pt idx="3">
                  <c:v>1456049</c:v>
                </c:pt>
                <c:pt idx="4">
                  <c:v>1271066</c:v>
                </c:pt>
                <c:pt idx="5">
                  <c:v>1129000</c:v>
                </c:pt>
              </c:numCache>
            </c:numRef>
          </c:val>
          <c:extLst>
            <c:ext xmlns:c16="http://schemas.microsoft.com/office/drawing/2014/chart" uri="{C3380CC4-5D6E-409C-BE32-E72D297353CC}">
              <c16:uniqueId val="{00000000-AFBD-48D6-AA29-91BB2AFB5670}"/>
            </c:ext>
          </c:extLst>
        </c:ser>
        <c:dLbls>
          <c:showLegendKey val="0"/>
          <c:showVal val="0"/>
          <c:showCatName val="0"/>
          <c:showSerName val="0"/>
          <c:showPercent val="0"/>
          <c:showBubbleSize val="0"/>
        </c:dLbls>
        <c:gapWidth val="150"/>
        <c:overlap val="100"/>
        <c:axId val="241218783"/>
        <c:axId val="241211583"/>
      </c:barChart>
      <c:catAx>
        <c:axId val="241218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211583"/>
        <c:crosses val="autoZero"/>
        <c:auto val="1"/>
        <c:lblAlgn val="ctr"/>
        <c:lblOffset val="100"/>
        <c:noMultiLvlLbl val="0"/>
      </c:catAx>
      <c:valAx>
        <c:axId val="241211583"/>
        <c:scaling>
          <c:orientation val="minMax"/>
        </c:scaling>
        <c:delete val="1"/>
        <c:axPos val="l"/>
        <c:numFmt formatCode="0%" sourceLinked="1"/>
        <c:majorTickMark val="none"/>
        <c:minorTickMark val="none"/>
        <c:tickLblPos val="nextTo"/>
        <c:crossAx val="241218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[HR_Capstone_Completed_(Oluokun Aishat Taiwo). xlsx..xlsx]Analysis!PivotTable12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paid per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Analysis!$E$16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Analysis!$D$17:$D$23</c:f>
              <c:strCache>
                <c:ptCount val="6"/>
                <c:pt idx="0">
                  <c:v>Finance</c:v>
                </c:pt>
                <c:pt idx="1">
                  <c:v>Sales</c:v>
                </c:pt>
                <c:pt idx="2">
                  <c:v>Human Resources</c:v>
                </c:pt>
                <c:pt idx="3">
                  <c:v>Marketing</c:v>
                </c:pt>
                <c:pt idx="4">
                  <c:v>Operations</c:v>
                </c:pt>
                <c:pt idx="5">
                  <c:v>Information Technology</c:v>
                </c:pt>
              </c:strCache>
            </c:strRef>
          </c:cat>
          <c:val>
            <c:numRef>
              <c:f>Analysis!$E$17:$E$23</c:f>
              <c:numCache>
                <c:formatCode>_("$"* #,##0_);_("$"* \(#,##0\);_("$"* "-"??_);_(@_)</c:formatCode>
                <c:ptCount val="6"/>
                <c:pt idx="0">
                  <c:v>86846.153846153844</c:v>
                </c:pt>
                <c:pt idx="1">
                  <c:v>86745.45</c:v>
                </c:pt>
                <c:pt idx="2">
                  <c:v>85649.941176470587</c:v>
                </c:pt>
                <c:pt idx="3">
                  <c:v>84737.733333333337</c:v>
                </c:pt>
                <c:pt idx="4">
                  <c:v>80378.291666666672</c:v>
                </c:pt>
                <c:pt idx="5">
                  <c:v>79122.46428571429</c:v>
                </c:pt>
              </c:numCache>
            </c:numRef>
          </c:val>
          <c:extLst>
            <c:ext xmlns:c16="http://schemas.microsoft.com/office/drawing/2014/chart" uri="{C3380CC4-5D6E-409C-BE32-E72D297353CC}">
              <c16:uniqueId val="{00000000-F8BF-44C0-B12F-89370A060135}"/>
            </c:ext>
          </c:extLst>
        </c:ser>
        <c:dLbls>
          <c:showLegendKey val="0"/>
          <c:showVal val="1"/>
          <c:showCatName val="0"/>
          <c:showSerName val="0"/>
          <c:showPercent val="0"/>
          <c:showBubbleSize val="0"/>
        </c:dLbls>
        <c:gapWidth val="150"/>
        <c:shape val="box"/>
        <c:axId val="241223103"/>
        <c:axId val="241213023"/>
        <c:axId val="0"/>
      </c:bar3DChart>
      <c:catAx>
        <c:axId val="241223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213023"/>
        <c:crosses val="autoZero"/>
        <c:auto val="1"/>
        <c:lblAlgn val="ctr"/>
        <c:lblOffset val="100"/>
        <c:noMultiLvlLbl val="0"/>
      </c:catAx>
      <c:valAx>
        <c:axId val="241213023"/>
        <c:scaling>
          <c:orientation val="minMax"/>
        </c:scaling>
        <c:delete val="1"/>
        <c:axPos val="l"/>
        <c:numFmt formatCode="_(&quot;$&quot;* #,##0_);_(&quot;$&quot;* \(#,##0\);_(&quot;$&quot;* &quot;-&quot;??_);_(@_)" sourceLinked="1"/>
        <c:majorTickMark val="none"/>
        <c:minorTickMark val="none"/>
        <c:tickLblPos val="nextTo"/>
        <c:crossAx val="241223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[HR_Capstone_Completed_(Oluokun Aishat Taiwo). xlsx..xlsx]Analysis!PivotTable22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Distribution by performance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17171296296296298"/>
          <c:w val="0.93888888888888888"/>
          <c:h val="0.67003098571011954"/>
        </c:manualLayout>
      </c:layout>
      <c:barChart>
        <c:barDir val="col"/>
        <c:grouping val="stacked"/>
        <c:varyColors val="0"/>
        <c:ser>
          <c:idx val="0"/>
          <c:order val="0"/>
          <c:tx>
            <c:strRef>
              <c:f>Analysis!$B$14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Analysis!$A$15:$A$20</c:f>
              <c:strCache>
                <c:ptCount val="5"/>
                <c:pt idx="0">
                  <c:v>Achieving</c:v>
                </c:pt>
                <c:pt idx="1">
                  <c:v>Developing</c:v>
                </c:pt>
                <c:pt idx="2">
                  <c:v>Needs Improvement</c:v>
                </c:pt>
                <c:pt idx="3">
                  <c:v>Exceeding</c:v>
                </c:pt>
                <c:pt idx="4">
                  <c:v>Outstanding</c:v>
                </c:pt>
              </c:strCache>
            </c:strRef>
          </c:cat>
          <c:val>
            <c:numRef>
              <c:f>Analysis!$B$15:$B$20</c:f>
              <c:numCache>
                <c:formatCode>_("$"* #,##0_);_("$"* \(#,##0\);_("$"* "-"??_);_(@_)</c:formatCode>
                <c:ptCount val="5"/>
                <c:pt idx="0">
                  <c:v>2784180</c:v>
                </c:pt>
                <c:pt idx="1">
                  <c:v>2529992</c:v>
                </c:pt>
                <c:pt idx="2">
                  <c:v>2093458</c:v>
                </c:pt>
                <c:pt idx="3">
                  <c:v>1641410</c:v>
                </c:pt>
                <c:pt idx="4">
                  <c:v>686492</c:v>
                </c:pt>
              </c:numCache>
            </c:numRef>
          </c:val>
          <c:extLst>
            <c:ext xmlns:c16="http://schemas.microsoft.com/office/drawing/2014/chart" uri="{C3380CC4-5D6E-409C-BE32-E72D297353CC}">
              <c16:uniqueId val="{00000000-FD1A-4BCC-8740-C27A8AC141DC}"/>
            </c:ext>
          </c:extLst>
        </c:ser>
        <c:dLbls>
          <c:dLblPos val="ctr"/>
          <c:showLegendKey val="0"/>
          <c:showVal val="1"/>
          <c:showCatName val="0"/>
          <c:showSerName val="0"/>
          <c:showPercent val="0"/>
          <c:showBubbleSize val="0"/>
        </c:dLbls>
        <c:gapWidth val="150"/>
        <c:overlap val="100"/>
        <c:axId val="237873583"/>
        <c:axId val="237879823"/>
      </c:barChart>
      <c:catAx>
        <c:axId val="23787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879823"/>
        <c:crosses val="autoZero"/>
        <c:auto val="1"/>
        <c:lblAlgn val="ctr"/>
        <c:lblOffset val="100"/>
        <c:noMultiLvlLbl val="0"/>
      </c:catAx>
      <c:valAx>
        <c:axId val="237879823"/>
        <c:scaling>
          <c:orientation val="minMax"/>
        </c:scaling>
        <c:delete val="1"/>
        <c:axPos val="l"/>
        <c:numFmt formatCode="_(&quot;$&quot;* #,##0_);_(&quot;$&quot;* \(#,##0\);_(&quot;$&quot;* &quot;-&quot;??_);_(@_)" sourceLinked="1"/>
        <c:majorTickMark val="none"/>
        <c:minorTickMark val="none"/>
        <c:tickLblPos val="nextTo"/>
        <c:crossAx val="237873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[HR_Capstone_Completed_(Oluokun Aishat Taiwo). xlsx..xlsx]Analysis!PivotTable15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Employement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Analysis!$B$55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B3-43FC-8CC2-B85882AAC4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B3-43FC-8CC2-B85882AAC4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B3-43FC-8CC2-B85882AAC450}"/>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Analysis!$A$56:$A$59</c:f>
              <c:strCache>
                <c:ptCount val="3"/>
                <c:pt idx="0">
                  <c:v>Active</c:v>
                </c:pt>
                <c:pt idx="1">
                  <c:v>Left</c:v>
                </c:pt>
                <c:pt idx="2">
                  <c:v>Resigned</c:v>
                </c:pt>
              </c:strCache>
            </c:strRef>
          </c:cat>
          <c:val>
            <c:numRef>
              <c:f>Analysis!$B$56:$B$59</c:f>
              <c:numCache>
                <c:formatCode>General</c:formatCode>
                <c:ptCount val="3"/>
                <c:pt idx="0">
                  <c:v>90</c:v>
                </c:pt>
                <c:pt idx="1">
                  <c:v>18</c:v>
                </c:pt>
                <c:pt idx="2">
                  <c:v>9</c:v>
                </c:pt>
              </c:numCache>
            </c:numRef>
          </c:val>
          <c:extLst>
            <c:ext xmlns:c16="http://schemas.microsoft.com/office/drawing/2014/chart" uri="{C3380CC4-5D6E-409C-BE32-E72D297353CC}">
              <c16:uniqueId val="{00000006-B3B3-43FC-8CC2-B85882AAC45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[HR_Capstone_Completed_(Oluokun Aishat Taiwo). xlsx..xlsx]Analysis!PivotTable16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Analysis!$D$56:$D$62</c:f>
              <c:strCache>
                <c:ptCount val="6"/>
                <c:pt idx="0">
                  <c:v>Information Technology</c:v>
                </c:pt>
                <c:pt idx="1">
                  <c:v>Operations</c:v>
                </c:pt>
                <c:pt idx="2">
                  <c:v>Sales</c:v>
                </c:pt>
                <c:pt idx="3">
                  <c:v>Human Resources</c:v>
                </c:pt>
                <c:pt idx="4">
                  <c:v>Marketing</c:v>
                </c:pt>
                <c:pt idx="5">
                  <c:v>Finance</c:v>
                </c:pt>
              </c:strCache>
            </c:strRef>
          </c:cat>
          <c:val>
            <c:numRef>
              <c:f>Analysis!$E$56:$E$62</c:f>
              <c:numCache>
                <c:formatCode>General</c:formatCode>
                <c:ptCount val="6"/>
                <c:pt idx="0">
                  <c:v>28</c:v>
                </c:pt>
                <c:pt idx="1">
                  <c:v>24</c:v>
                </c:pt>
                <c:pt idx="2">
                  <c:v>20</c:v>
                </c:pt>
                <c:pt idx="3">
                  <c:v>17</c:v>
                </c:pt>
                <c:pt idx="4">
                  <c:v>15</c:v>
                </c:pt>
                <c:pt idx="5">
                  <c:v>13</c:v>
                </c:pt>
              </c:numCache>
            </c:numRef>
          </c:val>
          <c:extLst>
            <c:ext xmlns:c16="http://schemas.microsoft.com/office/drawing/2014/chart" uri="{C3380CC4-5D6E-409C-BE32-E72D297353CC}">
              <c16:uniqueId val="{00000000-77BA-4E91-915C-FC9385D8D0AF}"/>
            </c:ext>
          </c:extLst>
        </c:ser>
        <c:dLbls>
          <c:dLblPos val="outEnd"/>
          <c:showLegendKey val="0"/>
          <c:showVal val="1"/>
          <c:showCatName val="0"/>
          <c:showSerName val="0"/>
          <c:showPercent val="0"/>
          <c:showBubbleSize val="0"/>
        </c:dLbls>
        <c:gapWidth val="219"/>
        <c:overlap val="-27"/>
        <c:axId val="241224063"/>
        <c:axId val="241209663"/>
      </c:barChart>
      <c:catAx>
        <c:axId val="24122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209663"/>
        <c:crosses val="autoZero"/>
        <c:auto val="1"/>
        <c:lblAlgn val="ctr"/>
        <c:lblOffset val="100"/>
        <c:noMultiLvlLbl val="0"/>
      </c:catAx>
      <c:valAx>
        <c:axId val="241209663"/>
        <c:scaling>
          <c:orientation val="minMax"/>
        </c:scaling>
        <c:delete val="1"/>
        <c:axPos val="l"/>
        <c:numFmt formatCode="General" sourceLinked="1"/>
        <c:majorTickMark val="none"/>
        <c:minorTickMark val="none"/>
        <c:tickLblPos val="nextTo"/>
        <c:crossAx val="241224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[HR_Capstone_Completed_(Oluokun Aishat Taiwo). xlsx..xlsx]Analysis!PivotTable14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With Highest Employee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Analysis!$H$55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Analysis!$G$56:$G$62</c:f>
              <c:strCache>
                <c:ptCount val="6"/>
                <c:pt idx="0">
                  <c:v>Information Technology</c:v>
                </c:pt>
                <c:pt idx="1">
                  <c:v>Operations</c:v>
                </c:pt>
                <c:pt idx="2">
                  <c:v>Sales</c:v>
                </c:pt>
                <c:pt idx="3">
                  <c:v>Human Resources</c:v>
                </c:pt>
                <c:pt idx="4">
                  <c:v>Marketing</c:v>
                </c:pt>
                <c:pt idx="5">
                  <c:v>Finance</c:v>
                </c:pt>
              </c:strCache>
            </c:strRef>
          </c:cat>
          <c:val>
            <c:numRef>
              <c:f>Analysis!$H$56:$H$62</c:f>
              <c:numCache>
                <c:formatCode>General</c:formatCode>
                <c:ptCount val="6"/>
                <c:pt idx="0">
                  <c:v>28</c:v>
                </c:pt>
                <c:pt idx="1">
                  <c:v>24</c:v>
                </c:pt>
                <c:pt idx="2">
                  <c:v>20</c:v>
                </c:pt>
                <c:pt idx="3">
                  <c:v>17</c:v>
                </c:pt>
                <c:pt idx="4">
                  <c:v>15</c:v>
                </c:pt>
                <c:pt idx="5">
                  <c:v>13</c:v>
                </c:pt>
              </c:numCache>
            </c:numRef>
          </c:val>
          <c:extLst>
            <c:ext xmlns:c16="http://schemas.microsoft.com/office/drawing/2014/chart" uri="{C3380CC4-5D6E-409C-BE32-E72D297353CC}">
              <c16:uniqueId val="{00000000-EF20-4537-AD49-F49415B2E826}"/>
            </c:ext>
          </c:extLst>
        </c:ser>
        <c:dLbls>
          <c:showLegendKey val="0"/>
          <c:showVal val="0"/>
          <c:showCatName val="0"/>
          <c:showSerName val="0"/>
          <c:showPercent val="0"/>
          <c:showBubbleSize val="0"/>
        </c:dLbls>
        <c:gapWidth val="150"/>
        <c:overlap val="100"/>
        <c:axId val="113988543"/>
        <c:axId val="113989023"/>
      </c:barChart>
      <c:catAx>
        <c:axId val="11398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89023"/>
        <c:crosses val="autoZero"/>
        <c:auto val="1"/>
        <c:lblAlgn val="ctr"/>
        <c:lblOffset val="100"/>
        <c:noMultiLvlLbl val="0"/>
      </c:catAx>
      <c:valAx>
        <c:axId val="113989023"/>
        <c:scaling>
          <c:orientation val="minMax"/>
        </c:scaling>
        <c:delete val="1"/>
        <c:axPos val="l"/>
        <c:numFmt formatCode="General" sourceLinked="1"/>
        <c:majorTickMark val="none"/>
        <c:minorTickMark val="none"/>
        <c:tickLblPos val="nextTo"/>
        <c:crossAx val="11398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[HR_Capstone_Completed_(Oluokun Aishat Taiwo). xlsx..xlsx]Analysis!PivotTable17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Employment Status By Department</a:t>
            </a:r>
          </a:p>
        </c:rich>
      </c:tx>
      <c:layout>
        <c:manualLayout>
          <c:xMode val="edge"/>
          <c:yMode val="edge"/>
          <c:x val="0.20564566929133857"/>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7069225721784775"/>
          <c:w val="0.90286351706036749"/>
          <c:h val="0.57947980460775739"/>
        </c:manualLayout>
      </c:layout>
      <c:barChart>
        <c:barDir val="col"/>
        <c:grouping val="clustered"/>
        <c:varyColors val="0"/>
        <c:ser>
          <c:idx val="0"/>
          <c:order val="0"/>
          <c:tx>
            <c:strRef>
              <c:f>Analysis!$B$65:$B$66</c:f>
              <c:strCache>
                <c:ptCount val="1"/>
                <c:pt idx="0">
                  <c:v>Active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Analysis!$A$67:$A$73</c:f>
              <c:strCache>
                <c:ptCount val="6"/>
                <c:pt idx="0">
                  <c:v>Information Technology</c:v>
                </c:pt>
                <c:pt idx="1">
                  <c:v>Operations</c:v>
                </c:pt>
                <c:pt idx="2">
                  <c:v>Sales</c:v>
                </c:pt>
                <c:pt idx="3">
                  <c:v>Human Resources</c:v>
                </c:pt>
                <c:pt idx="4">
                  <c:v>Marketing</c:v>
                </c:pt>
                <c:pt idx="5">
                  <c:v>Finance</c:v>
                </c:pt>
              </c:strCache>
            </c:strRef>
          </c:cat>
          <c:val>
            <c:numRef>
              <c:f>Analysis!$B$67:$B$73</c:f>
              <c:numCache>
                <c:formatCode>General</c:formatCode>
                <c:ptCount val="6"/>
                <c:pt idx="0">
                  <c:v>22</c:v>
                </c:pt>
                <c:pt idx="1">
                  <c:v>14</c:v>
                </c:pt>
                <c:pt idx="2">
                  <c:v>17</c:v>
                </c:pt>
                <c:pt idx="3">
                  <c:v>14</c:v>
                </c:pt>
                <c:pt idx="4">
                  <c:v>12</c:v>
                </c:pt>
                <c:pt idx="5">
                  <c:v>11</c:v>
                </c:pt>
              </c:numCache>
            </c:numRef>
          </c:val>
          <c:extLst>
            <c:ext xmlns:c16="http://schemas.microsoft.com/office/drawing/2014/chart" uri="{C3380CC4-5D6E-409C-BE32-E72D297353CC}">
              <c16:uniqueId val="{00000000-213D-42BE-BFB0-7B27A226B088}"/>
            </c:ext>
          </c:extLst>
        </c:ser>
        <c:ser>
          <c:idx val="1"/>
          <c:order val="1"/>
          <c:tx>
            <c:strRef>
              <c:f>Analysis!$C$65:$C$66</c:f>
              <c:strCache>
                <c:ptCount val="1"/>
                <c:pt idx="0">
                  <c:v>Left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Analysis!$A$67:$A$73</c:f>
              <c:strCache>
                <c:ptCount val="6"/>
                <c:pt idx="0">
                  <c:v>Information Technology</c:v>
                </c:pt>
                <c:pt idx="1">
                  <c:v>Operations</c:v>
                </c:pt>
                <c:pt idx="2">
                  <c:v>Sales</c:v>
                </c:pt>
                <c:pt idx="3">
                  <c:v>Human Resources</c:v>
                </c:pt>
                <c:pt idx="4">
                  <c:v>Marketing</c:v>
                </c:pt>
                <c:pt idx="5">
                  <c:v>Finance</c:v>
                </c:pt>
              </c:strCache>
            </c:strRef>
          </c:cat>
          <c:val>
            <c:numRef>
              <c:f>Analysis!$C$67:$C$73</c:f>
              <c:numCache>
                <c:formatCode>General</c:formatCode>
                <c:ptCount val="6"/>
                <c:pt idx="0">
                  <c:v>4</c:v>
                </c:pt>
                <c:pt idx="1">
                  <c:v>5</c:v>
                </c:pt>
                <c:pt idx="2">
                  <c:v>2</c:v>
                </c:pt>
                <c:pt idx="3">
                  <c:v>2</c:v>
                </c:pt>
                <c:pt idx="4">
                  <c:v>3</c:v>
                </c:pt>
                <c:pt idx="5">
                  <c:v>2</c:v>
                </c:pt>
              </c:numCache>
            </c:numRef>
          </c:val>
          <c:extLst>
            <c:ext xmlns:c16="http://schemas.microsoft.com/office/drawing/2014/chart" uri="{C3380CC4-5D6E-409C-BE32-E72D297353CC}">
              <c16:uniqueId val="{00000003-5644-43F2-BFCA-57A4FD308F37}"/>
            </c:ext>
          </c:extLst>
        </c:ser>
        <c:ser>
          <c:idx val="2"/>
          <c:order val="2"/>
          <c:tx>
            <c:strRef>
              <c:f>Analysis!$D$65:$D$66</c:f>
              <c:strCache>
                <c:ptCount val="1"/>
                <c:pt idx="0">
                  <c:v>Resigned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Analysis!$A$67:$A$73</c:f>
              <c:strCache>
                <c:ptCount val="6"/>
                <c:pt idx="0">
                  <c:v>Information Technology</c:v>
                </c:pt>
                <c:pt idx="1">
                  <c:v>Operations</c:v>
                </c:pt>
                <c:pt idx="2">
                  <c:v>Sales</c:v>
                </c:pt>
                <c:pt idx="3">
                  <c:v>Human Resources</c:v>
                </c:pt>
                <c:pt idx="4">
                  <c:v>Marketing</c:v>
                </c:pt>
                <c:pt idx="5">
                  <c:v>Finance</c:v>
                </c:pt>
              </c:strCache>
            </c:strRef>
          </c:cat>
          <c:val>
            <c:numRef>
              <c:f>Analysis!$D$67:$D$73</c:f>
              <c:numCache>
                <c:formatCode>General</c:formatCode>
                <c:ptCount val="6"/>
                <c:pt idx="0">
                  <c:v>2</c:v>
                </c:pt>
                <c:pt idx="1">
                  <c:v>5</c:v>
                </c:pt>
                <c:pt idx="2">
                  <c:v>1</c:v>
                </c:pt>
                <c:pt idx="3">
                  <c:v>1</c:v>
                </c:pt>
              </c:numCache>
            </c:numRef>
          </c:val>
          <c:extLst>
            <c:ext xmlns:c16="http://schemas.microsoft.com/office/drawing/2014/chart" uri="{C3380CC4-5D6E-409C-BE32-E72D297353CC}">
              <c16:uniqueId val="{00000004-5644-43F2-BFCA-57A4FD308F37}"/>
            </c:ext>
          </c:extLst>
        </c:ser>
        <c:dLbls>
          <c:dLblPos val="ctr"/>
          <c:showLegendKey val="0"/>
          <c:showVal val="1"/>
          <c:showCatName val="0"/>
          <c:showSerName val="0"/>
          <c:showPercent val="0"/>
          <c:showBubbleSize val="0"/>
        </c:dLbls>
        <c:gapWidth val="150"/>
        <c:axId val="835990111"/>
        <c:axId val="835989151"/>
      </c:barChart>
      <c:catAx>
        <c:axId val="83599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989151"/>
        <c:crosses val="autoZero"/>
        <c:auto val="1"/>
        <c:lblAlgn val="ctr"/>
        <c:lblOffset val="100"/>
        <c:noMultiLvlLbl val="0"/>
      </c:catAx>
      <c:valAx>
        <c:axId val="835989151"/>
        <c:scaling>
          <c:orientation val="minMax"/>
        </c:scaling>
        <c:delete val="1"/>
        <c:axPos val="l"/>
        <c:numFmt formatCode="General" sourceLinked="1"/>
        <c:majorTickMark val="none"/>
        <c:minorTickMark val="none"/>
        <c:tickLblPos val="nextTo"/>
        <c:crossAx val="835990111"/>
        <c:crosses val="autoZero"/>
        <c:crossBetween val="between"/>
      </c:valAx>
      <c:spPr>
        <a:noFill/>
        <a:ln>
          <a:noFill/>
        </a:ln>
        <a:effectLst/>
      </c:spPr>
    </c:plotArea>
    <c:legend>
      <c:legendPos val="r"/>
      <c:layout>
        <c:manualLayout>
          <c:xMode val="edge"/>
          <c:yMode val="edge"/>
          <c:x val="0.78318715853117982"/>
          <c:y val="0.13642388451443568"/>
          <c:w val="0.16729947655973745"/>
          <c:h val="0.271413677456984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[HR_Capstone_Completed_(Oluokun Aishat Taiwo). xlsx..xlsx]Analysis!PivotTable18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Bonus by Department</a:t>
            </a:r>
          </a:p>
        </c:rich>
      </c:tx>
      <c:layout>
        <c:manualLayout>
          <c:xMode val="edge"/>
          <c:yMode val="edge"/>
          <c:x val="0.22861111111111113"/>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Analysis!$E$39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Analysis!$D$40:$D$46</c:f>
              <c:strCache>
                <c:ptCount val="6"/>
                <c:pt idx="0">
                  <c:v>Finance</c:v>
                </c:pt>
                <c:pt idx="1">
                  <c:v>Human Resources</c:v>
                </c:pt>
                <c:pt idx="2">
                  <c:v>Information Technology</c:v>
                </c:pt>
                <c:pt idx="3">
                  <c:v>Marketing</c:v>
                </c:pt>
                <c:pt idx="4">
                  <c:v>Operations</c:v>
                </c:pt>
                <c:pt idx="5">
                  <c:v>Sales</c:v>
                </c:pt>
              </c:strCache>
            </c:strRef>
          </c:cat>
          <c:val>
            <c:numRef>
              <c:f>Analysis!$E$40:$E$46</c:f>
              <c:numCache>
                <c:formatCode>0.0000</c:formatCode>
                <c:ptCount val="6"/>
                <c:pt idx="0">
                  <c:v>3.7692307692307699E-2</c:v>
                </c:pt>
                <c:pt idx="1">
                  <c:v>5.4705882352941181E-2</c:v>
                </c:pt>
                <c:pt idx="2">
                  <c:v>3.7500000000000012E-2</c:v>
                </c:pt>
                <c:pt idx="3">
                  <c:v>4.6666666666666669E-2</c:v>
                </c:pt>
                <c:pt idx="4">
                  <c:v>4.5416666666666668E-2</c:v>
                </c:pt>
                <c:pt idx="5">
                  <c:v>3.7499999999999999E-2</c:v>
                </c:pt>
              </c:numCache>
            </c:numRef>
          </c:val>
          <c:extLst>
            <c:ext xmlns:c16="http://schemas.microsoft.com/office/drawing/2014/chart" uri="{C3380CC4-5D6E-409C-BE32-E72D297353CC}">
              <c16:uniqueId val="{00000000-B235-439D-8993-5DA02595DE2D}"/>
            </c:ext>
          </c:extLst>
        </c:ser>
        <c:dLbls>
          <c:dLblPos val="ctr"/>
          <c:showLegendKey val="0"/>
          <c:showVal val="1"/>
          <c:showCatName val="0"/>
          <c:showSerName val="0"/>
          <c:showPercent val="0"/>
          <c:showBubbleSize val="0"/>
        </c:dLbls>
        <c:gapWidth val="150"/>
        <c:overlap val="100"/>
        <c:axId val="237878863"/>
        <c:axId val="237872143"/>
      </c:barChart>
      <c:catAx>
        <c:axId val="23787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872143"/>
        <c:crosses val="autoZero"/>
        <c:auto val="1"/>
        <c:lblAlgn val="ctr"/>
        <c:lblOffset val="100"/>
        <c:noMultiLvlLbl val="0"/>
      </c:catAx>
      <c:valAx>
        <c:axId val="237872143"/>
        <c:scaling>
          <c:orientation val="minMax"/>
        </c:scaling>
        <c:delete val="1"/>
        <c:axPos val="l"/>
        <c:numFmt formatCode="0.0000" sourceLinked="1"/>
        <c:majorTickMark val="none"/>
        <c:minorTickMark val="none"/>
        <c:tickLblPos val="nextTo"/>
        <c:crossAx val="237878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[HR_Capstone_Completed_(Oluokun Aishat Taiwo). xlsx..xlsx]Analysis!PivotTable19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 Trend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6245370370370371"/>
          <c:w val="0.93888888888888888"/>
          <c:h val="0.72088764946048411"/>
        </c:manualLayout>
      </c:layout>
      <c:lineChart>
        <c:grouping val="standard"/>
        <c:varyColors val="0"/>
        <c:ser>
          <c:idx val="0"/>
          <c:order val="0"/>
          <c:tx>
            <c:strRef>
              <c:f>Analysis!$B$88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Analysis!$A$89:$A$98</c:f>
              <c:strCache>
                <c:ptCount val="9"/>
                <c:pt idx="0">
                  <c:v>2017</c:v>
                </c:pt>
                <c:pt idx="1">
                  <c:v>2016</c:v>
                </c:pt>
                <c:pt idx="2">
                  <c:v>2022</c:v>
                </c:pt>
                <c:pt idx="3">
                  <c:v>2018</c:v>
                </c:pt>
                <c:pt idx="4">
                  <c:v>2023</c:v>
                </c:pt>
                <c:pt idx="5">
                  <c:v>2020</c:v>
                </c:pt>
                <c:pt idx="6">
                  <c:v>2019</c:v>
                </c:pt>
                <c:pt idx="7">
                  <c:v>2021</c:v>
                </c:pt>
                <c:pt idx="8">
                  <c:v>2015</c:v>
                </c:pt>
              </c:strCache>
            </c:strRef>
          </c:cat>
          <c:val>
            <c:numRef>
              <c:f>Analysis!$B$89:$B$98</c:f>
              <c:numCache>
                <c:formatCode>0</c:formatCode>
                <c:ptCount val="9"/>
                <c:pt idx="0">
                  <c:v>16</c:v>
                </c:pt>
                <c:pt idx="1">
                  <c:v>15</c:v>
                </c:pt>
                <c:pt idx="2">
                  <c:v>15</c:v>
                </c:pt>
                <c:pt idx="3">
                  <c:v>15</c:v>
                </c:pt>
                <c:pt idx="4">
                  <c:v>14</c:v>
                </c:pt>
                <c:pt idx="5">
                  <c:v>13</c:v>
                </c:pt>
                <c:pt idx="6">
                  <c:v>12</c:v>
                </c:pt>
                <c:pt idx="7">
                  <c:v>10</c:v>
                </c:pt>
                <c:pt idx="8">
                  <c:v>7</c:v>
                </c:pt>
              </c:numCache>
            </c:numRef>
          </c:val>
          <c:smooth val="0"/>
          <c:extLst>
            <c:ext xmlns:c16="http://schemas.microsoft.com/office/drawing/2014/chart" uri="{C3380CC4-5D6E-409C-BE32-E72D297353CC}">
              <c16:uniqueId val="{00000000-EE67-4E29-ABB5-C41F9A7A626E}"/>
            </c:ext>
          </c:extLst>
        </c:ser>
        <c:dLbls>
          <c:dLblPos val="ctr"/>
          <c:showLegendKey val="0"/>
          <c:showVal val="1"/>
          <c:showCatName val="0"/>
          <c:showSerName val="0"/>
          <c:showPercent val="0"/>
          <c:showBubbleSize val="0"/>
        </c:dLbls>
        <c:smooth val="0"/>
        <c:axId val="861493423"/>
        <c:axId val="861493903"/>
      </c:lineChart>
      <c:catAx>
        <c:axId val="86149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493903"/>
        <c:crosses val="autoZero"/>
        <c:auto val="1"/>
        <c:lblAlgn val="ctr"/>
        <c:lblOffset val="100"/>
        <c:noMultiLvlLbl val="0"/>
      </c:catAx>
      <c:valAx>
        <c:axId val="861493903"/>
        <c:scaling>
          <c:orientation val="minMax"/>
        </c:scaling>
        <c:delete val="1"/>
        <c:axPos val="l"/>
        <c:numFmt formatCode="0" sourceLinked="1"/>
        <c:majorTickMark val="none"/>
        <c:minorTickMark val="none"/>
        <c:tickLblPos val="nextTo"/>
        <c:crossAx val="861493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[HR_Capstone_Completed_(Oluokun Aishat Taiwo). xlsx..xlsx]Analysis!PivotTable20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 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Analysis!$E$88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Analysis!$D$89:$D$101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Analysis!$E$89:$E$101</c:f>
              <c:numCache>
                <c:formatCode>0</c:formatCode>
                <c:ptCount val="12"/>
                <c:pt idx="0">
                  <c:v>3</c:v>
                </c:pt>
                <c:pt idx="1">
                  <c:v>13</c:v>
                </c:pt>
                <c:pt idx="2">
                  <c:v>10</c:v>
                </c:pt>
                <c:pt idx="3">
                  <c:v>10</c:v>
                </c:pt>
                <c:pt idx="4">
                  <c:v>9</c:v>
                </c:pt>
                <c:pt idx="5">
                  <c:v>13</c:v>
                </c:pt>
                <c:pt idx="6">
                  <c:v>19</c:v>
                </c:pt>
                <c:pt idx="7">
                  <c:v>9</c:v>
                </c:pt>
                <c:pt idx="8">
                  <c:v>9</c:v>
                </c:pt>
                <c:pt idx="9">
                  <c:v>8</c:v>
                </c:pt>
                <c:pt idx="10">
                  <c:v>7</c:v>
                </c:pt>
                <c:pt idx="11">
                  <c:v>7</c:v>
                </c:pt>
              </c:numCache>
            </c:numRef>
          </c:val>
          <c:smooth val="0"/>
          <c:extLst>
            <c:ext xmlns:c16="http://schemas.microsoft.com/office/drawing/2014/chart" uri="{C3380CC4-5D6E-409C-BE32-E72D297353CC}">
              <c16:uniqueId val="{00000000-284B-4E18-AB7A-FC67739DB436}"/>
            </c:ext>
          </c:extLst>
        </c:ser>
        <c:dLbls>
          <c:dLblPos val="t"/>
          <c:showLegendKey val="0"/>
          <c:showVal val="1"/>
          <c:showCatName val="0"/>
          <c:showSerName val="0"/>
          <c:showPercent val="0"/>
          <c:showBubbleSize val="0"/>
        </c:dLbls>
        <c:marker val="1"/>
        <c:smooth val="0"/>
        <c:axId val="740028207"/>
        <c:axId val="739999887"/>
      </c:lineChart>
      <c:catAx>
        <c:axId val="74002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999887"/>
        <c:crosses val="autoZero"/>
        <c:auto val="1"/>
        <c:lblAlgn val="ctr"/>
        <c:lblOffset val="100"/>
        <c:noMultiLvlLbl val="0"/>
      </c:catAx>
      <c:valAx>
        <c:axId val="739999887"/>
        <c:scaling>
          <c:orientation val="minMax"/>
        </c:scaling>
        <c:delete val="1"/>
        <c:axPos val="l"/>
        <c:numFmt formatCode="0" sourceLinked="1"/>
        <c:majorTickMark val="none"/>
        <c:minorTickMark val="none"/>
        <c:tickLblPos val="nextTo"/>
        <c:crossAx val="740028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[HR_Capstone_Completed_(Oluokun Aishat Taiwo). xlsx..xlsx]Analysis!PivotTable28</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Bonus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Analysis!$B$43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Analysis!$A$44:$A$50</c:f>
              <c:strCache>
                <c:ptCount val="6"/>
                <c:pt idx="0">
                  <c:v>Finance</c:v>
                </c:pt>
                <c:pt idx="1">
                  <c:v>Human Resources</c:v>
                </c:pt>
                <c:pt idx="2">
                  <c:v>Information Technology</c:v>
                </c:pt>
                <c:pt idx="3">
                  <c:v>Marketing</c:v>
                </c:pt>
                <c:pt idx="4">
                  <c:v>Operations</c:v>
                </c:pt>
                <c:pt idx="5">
                  <c:v>Sales</c:v>
                </c:pt>
              </c:strCache>
            </c:strRef>
          </c:cat>
          <c:val>
            <c:numRef>
              <c:f>Analysis!$B$44:$B$50</c:f>
              <c:numCache>
                <c:formatCode>0%</c:formatCode>
                <c:ptCount val="6"/>
                <c:pt idx="0">
                  <c:v>0.49000000000000005</c:v>
                </c:pt>
                <c:pt idx="1">
                  <c:v>0.93</c:v>
                </c:pt>
                <c:pt idx="2">
                  <c:v>1.0500000000000003</c:v>
                </c:pt>
                <c:pt idx="3">
                  <c:v>0.70000000000000007</c:v>
                </c:pt>
                <c:pt idx="4">
                  <c:v>1.0900000000000001</c:v>
                </c:pt>
                <c:pt idx="5">
                  <c:v>0.75</c:v>
                </c:pt>
              </c:numCache>
            </c:numRef>
          </c:val>
          <c:smooth val="0"/>
          <c:extLst>
            <c:ext xmlns:c16="http://schemas.microsoft.com/office/drawing/2014/chart" uri="{C3380CC4-5D6E-409C-BE32-E72D297353CC}">
              <c16:uniqueId val="{00000000-A186-4069-BBBF-0663A3B21DED}"/>
            </c:ext>
          </c:extLst>
        </c:ser>
        <c:dLbls>
          <c:showLegendKey val="0"/>
          <c:showVal val="1"/>
          <c:showCatName val="0"/>
          <c:showSerName val="0"/>
          <c:showPercent val="0"/>
          <c:showBubbleSize val="0"/>
        </c:dLbls>
        <c:marker val="1"/>
        <c:smooth val="0"/>
        <c:axId val="835991071"/>
        <c:axId val="835994911"/>
      </c:lineChart>
      <c:catAx>
        <c:axId val="83599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994911"/>
        <c:crosses val="autoZero"/>
        <c:auto val="1"/>
        <c:lblAlgn val="ctr"/>
        <c:lblOffset val="100"/>
        <c:noMultiLvlLbl val="0"/>
      </c:catAx>
      <c:valAx>
        <c:axId val="835994911"/>
        <c:scaling>
          <c:orientation val="minMax"/>
        </c:scaling>
        <c:delete val="1"/>
        <c:axPos val="l"/>
        <c:numFmt formatCode="0%" sourceLinked="1"/>
        <c:majorTickMark val="none"/>
        <c:minorTickMark val="none"/>
        <c:tickLblPos val="nextTo"/>
        <c:crossAx val="83599107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[HR_Capstone_Completed_(Oluokun Aishat Taiwo). xlsx..xlsx]Analysis!PivotTable2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Attirition Rate By Department</a:t>
            </a:r>
            <a:r>
              <a:rPr lang="en-US" sz="1400" b="0" i="0" u="none" strike="noStrike" baseline="0"/>
              <a:t> </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Analysis!$B$28:$B$29</c:f>
              <c:strCache>
                <c:ptCount val="1"/>
                <c:pt idx="0">
                  <c:v>Active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Analysis!$A$30:$A$36</c:f>
              <c:strCache>
                <c:ptCount val="6"/>
                <c:pt idx="0">
                  <c:v>Finance</c:v>
                </c:pt>
                <c:pt idx="1">
                  <c:v>Human Resources</c:v>
                </c:pt>
                <c:pt idx="2">
                  <c:v>Information Technology</c:v>
                </c:pt>
                <c:pt idx="3">
                  <c:v>Marketing</c:v>
                </c:pt>
                <c:pt idx="4">
                  <c:v>Operations</c:v>
                </c:pt>
                <c:pt idx="5">
                  <c:v>Sales</c:v>
                </c:pt>
              </c:strCache>
            </c:strRef>
          </c:cat>
          <c:val>
            <c:numRef>
              <c:f>Analysis!$B$30:$B$36</c:f>
              <c:numCache>
                <c:formatCode>0%</c:formatCode>
                <c:ptCount val="6"/>
                <c:pt idx="0">
                  <c:v>1</c:v>
                </c:pt>
                <c:pt idx="1">
                  <c:v>1</c:v>
                </c:pt>
                <c:pt idx="2">
                  <c:v>0.6</c:v>
                </c:pt>
                <c:pt idx="3">
                  <c:v>0.66666666666666663</c:v>
                </c:pt>
                <c:pt idx="4">
                  <c:v>0.8</c:v>
                </c:pt>
                <c:pt idx="5">
                  <c:v>1</c:v>
                </c:pt>
              </c:numCache>
            </c:numRef>
          </c:val>
          <c:extLst>
            <c:ext xmlns:c16="http://schemas.microsoft.com/office/drawing/2014/chart" uri="{C3380CC4-5D6E-409C-BE32-E72D297353CC}">
              <c16:uniqueId val="{0000000F-4D57-4B48-B98C-7FDD31AD5072}"/>
            </c:ext>
          </c:extLst>
        </c:ser>
        <c:ser>
          <c:idx val="1"/>
          <c:order val="1"/>
          <c:tx>
            <c:strRef>
              <c:f>Analysis!$C$28:$C$29</c:f>
              <c:strCache>
                <c:ptCount val="1"/>
                <c:pt idx="0">
                  <c:v>Left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Analysis!$A$30:$A$36</c:f>
              <c:strCache>
                <c:ptCount val="6"/>
                <c:pt idx="0">
                  <c:v>Finance</c:v>
                </c:pt>
                <c:pt idx="1">
                  <c:v>Human Resources</c:v>
                </c:pt>
                <c:pt idx="2">
                  <c:v>Information Technology</c:v>
                </c:pt>
                <c:pt idx="3">
                  <c:v>Marketing</c:v>
                </c:pt>
                <c:pt idx="4">
                  <c:v>Operations</c:v>
                </c:pt>
                <c:pt idx="5">
                  <c:v>Sales</c:v>
                </c:pt>
              </c:strCache>
            </c:strRef>
          </c:cat>
          <c:val>
            <c:numRef>
              <c:f>Analysis!$C$30:$C$36</c:f>
              <c:numCache>
                <c:formatCode>0%</c:formatCode>
                <c:ptCount val="6"/>
                <c:pt idx="0">
                  <c:v>0</c:v>
                </c:pt>
                <c:pt idx="1">
                  <c:v>0</c:v>
                </c:pt>
                <c:pt idx="2">
                  <c:v>0.4</c:v>
                </c:pt>
                <c:pt idx="3">
                  <c:v>0.33333333333333331</c:v>
                </c:pt>
                <c:pt idx="4">
                  <c:v>0</c:v>
                </c:pt>
                <c:pt idx="5">
                  <c:v>0</c:v>
                </c:pt>
              </c:numCache>
            </c:numRef>
          </c:val>
          <c:extLst>
            <c:ext xmlns:c16="http://schemas.microsoft.com/office/drawing/2014/chart" uri="{C3380CC4-5D6E-409C-BE32-E72D297353CC}">
              <c16:uniqueId val="{00000010-4D57-4B48-B98C-7FDD31AD5072}"/>
            </c:ext>
          </c:extLst>
        </c:ser>
        <c:ser>
          <c:idx val="2"/>
          <c:order val="2"/>
          <c:tx>
            <c:strRef>
              <c:f>Analysis!$D$28:$D$29</c:f>
              <c:strCache>
                <c:ptCount val="1"/>
                <c:pt idx="0">
                  <c:v>Resigned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Analysis!$A$30:$A$36</c:f>
              <c:strCache>
                <c:ptCount val="6"/>
                <c:pt idx="0">
                  <c:v>Finance</c:v>
                </c:pt>
                <c:pt idx="1">
                  <c:v>Human Resources</c:v>
                </c:pt>
                <c:pt idx="2">
                  <c:v>Information Technology</c:v>
                </c:pt>
                <c:pt idx="3">
                  <c:v>Marketing</c:v>
                </c:pt>
                <c:pt idx="4">
                  <c:v>Operations</c:v>
                </c:pt>
                <c:pt idx="5">
                  <c:v>Sales</c:v>
                </c:pt>
              </c:strCache>
            </c:strRef>
          </c:cat>
          <c:val>
            <c:numRef>
              <c:f>Analysis!$D$30:$D$36</c:f>
              <c:numCache>
                <c:formatCode>0%</c:formatCode>
                <c:ptCount val="6"/>
                <c:pt idx="0">
                  <c:v>0</c:v>
                </c:pt>
                <c:pt idx="1">
                  <c:v>0</c:v>
                </c:pt>
                <c:pt idx="2">
                  <c:v>0</c:v>
                </c:pt>
                <c:pt idx="3">
                  <c:v>0</c:v>
                </c:pt>
                <c:pt idx="4">
                  <c:v>0.2</c:v>
                </c:pt>
                <c:pt idx="5">
                  <c:v>0</c:v>
                </c:pt>
              </c:numCache>
            </c:numRef>
          </c:val>
          <c:extLst>
            <c:ext xmlns:c16="http://schemas.microsoft.com/office/drawing/2014/chart" uri="{C3380CC4-5D6E-409C-BE32-E72D297353CC}">
              <c16:uniqueId val="{00000011-4D57-4B48-B98C-7FDD31AD5072}"/>
            </c:ext>
          </c:extLst>
        </c:ser>
        <c:dLbls>
          <c:dLblPos val="outEnd"/>
          <c:showLegendKey val="0"/>
          <c:showVal val="1"/>
          <c:showCatName val="0"/>
          <c:showSerName val="0"/>
          <c:showPercent val="0"/>
          <c:showBubbleSize val="0"/>
        </c:dLbls>
        <c:gapWidth val="219"/>
        <c:overlap val="-27"/>
        <c:axId val="804149520"/>
        <c:axId val="804150480"/>
      </c:barChart>
      <c:catAx>
        <c:axId val="804149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150480"/>
        <c:crosses val="autoZero"/>
        <c:auto val="1"/>
        <c:lblAlgn val="ctr"/>
        <c:lblOffset val="100"/>
        <c:noMultiLvlLbl val="0"/>
      </c:catAx>
      <c:valAx>
        <c:axId val="804150480"/>
        <c:scaling>
          <c:orientation val="minMax"/>
        </c:scaling>
        <c:delete val="1"/>
        <c:axPos val="l"/>
        <c:numFmt formatCode="0%" sourceLinked="1"/>
        <c:majorTickMark val="out"/>
        <c:minorTickMark val="none"/>
        <c:tickLblPos val="nextTo"/>
        <c:crossAx val="80414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[HR_Capstone_Completed_(Oluokun Aishat Taiwo). xlsx..xlsx]Analysis!PivotTable6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Bonus Payput By Performance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Analysis!$F$29:$F$34</c:f>
              <c:strCache>
                <c:ptCount val="5"/>
                <c:pt idx="0">
                  <c:v>Achieving</c:v>
                </c:pt>
                <c:pt idx="1">
                  <c:v>Developing</c:v>
                </c:pt>
                <c:pt idx="2">
                  <c:v>Exceeding</c:v>
                </c:pt>
                <c:pt idx="3">
                  <c:v>Needs Improvement</c:v>
                </c:pt>
                <c:pt idx="4">
                  <c:v>Outstanding</c:v>
                </c:pt>
              </c:strCache>
            </c:strRef>
          </c:cat>
          <c:val>
            <c:numRef>
              <c:f>Analysis!$G$29:$G$34</c:f>
              <c:numCache>
                <c:formatCode>0%</c:formatCode>
                <c:ptCount val="5"/>
                <c:pt idx="0">
                  <c:v>1.7500000000000009</c:v>
                </c:pt>
                <c:pt idx="1">
                  <c:v>0.58000000000000018</c:v>
                </c:pt>
                <c:pt idx="2">
                  <c:v>1.6000000000000003</c:v>
                </c:pt>
                <c:pt idx="3">
                  <c:v>0</c:v>
                </c:pt>
                <c:pt idx="4">
                  <c:v>1.08</c:v>
                </c:pt>
              </c:numCache>
            </c:numRef>
          </c:val>
          <c:extLst>
            <c:ext xmlns:c16="http://schemas.microsoft.com/office/drawing/2014/chart" uri="{C3380CC4-5D6E-409C-BE32-E72D297353CC}">
              <c16:uniqueId val="{00000000-941D-4B4F-B727-9E994DFE4A0B}"/>
            </c:ext>
          </c:extLst>
        </c:ser>
        <c:dLbls>
          <c:dLblPos val="outEnd"/>
          <c:showLegendKey val="0"/>
          <c:showVal val="1"/>
          <c:showCatName val="0"/>
          <c:showSerName val="0"/>
          <c:showPercent val="0"/>
          <c:showBubbleSize val="0"/>
        </c:dLbls>
        <c:gapWidth val="219"/>
        <c:overlap val="-27"/>
        <c:axId val="798043504"/>
        <c:axId val="798041584"/>
      </c:barChart>
      <c:catAx>
        <c:axId val="79804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041584"/>
        <c:crosses val="autoZero"/>
        <c:auto val="1"/>
        <c:lblAlgn val="ctr"/>
        <c:lblOffset val="100"/>
        <c:noMultiLvlLbl val="0"/>
      </c:catAx>
      <c:valAx>
        <c:axId val="798041584"/>
        <c:scaling>
          <c:orientation val="minMax"/>
        </c:scaling>
        <c:delete val="1"/>
        <c:axPos val="l"/>
        <c:numFmt formatCode="0%" sourceLinked="1"/>
        <c:majorTickMark val="none"/>
        <c:minorTickMark val="none"/>
        <c:tickLblPos val="nextTo"/>
        <c:crossAx val="798043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[HR_Capstone_Completed_(Oluokun Aishat Taiwo). xlsx..xlsx]Analysis!PivotTable22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Distribution by performance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660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17171296296296298"/>
          <c:w val="0.93888888888888888"/>
          <c:h val="0.67003098571011954"/>
        </c:manualLayout>
      </c:layout>
      <c:barChart>
        <c:barDir val="col"/>
        <c:grouping val="stacked"/>
        <c:varyColors val="0"/>
        <c:ser>
          <c:idx val="0"/>
          <c:order val="0"/>
          <c:tx>
            <c:strRef>
              <c:f>Analysis!$B$14</c:f>
              <c:strCache>
                <c:ptCount val="1"/>
                <c:pt idx="0">
                  <c:v>Total</c:v>
                </c:pt>
              </c:strCache>
            </c:strRef>
          </c:tx>
          <c:spPr>
            <a:solidFill>
              <a:srgbClr val="16601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Analysis!$A$15:$A$20</c:f>
              <c:strCache>
                <c:ptCount val="5"/>
                <c:pt idx="0">
                  <c:v>Achieving</c:v>
                </c:pt>
                <c:pt idx="1">
                  <c:v>Developing</c:v>
                </c:pt>
                <c:pt idx="2">
                  <c:v>Needs Improvement</c:v>
                </c:pt>
                <c:pt idx="3">
                  <c:v>Exceeding</c:v>
                </c:pt>
                <c:pt idx="4">
                  <c:v>Outstanding</c:v>
                </c:pt>
              </c:strCache>
            </c:strRef>
          </c:cat>
          <c:val>
            <c:numRef>
              <c:f>Analysis!$B$15:$B$20</c:f>
              <c:numCache>
                <c:formatCode>_("$"* #,##0_);_("$"* \(#,##0\);_("$"* "-"??_);_(@_)</c:formatCode>
                <c:ptCount val="5"/>
                <c:pt idx="0">
                  <c:v>2784180</c:v>
                </c:pt>
                <c:pt idx="1">
                  <c:v>2529992</c:v>
                </c:pt>
                <c:pt idx="2">
                  <c:v>2093458</c:v>
                </c:pt>
                <c:pt idx="3">
                  <c:v>1641410</c:v>
                </c:pt>
                <c:pt idx="4">
                  <c:v>686492</c:v>
                </c:pt>
              </c:numCache>
            </c:numRef>
          </c:val>
          <c:extLst>
            <c:ext xmlns:c16="http://schemas.microsoft.com/office/drawing/2014/chart" uri="{C3380CC4-5D6E-409C-BE32-E72D297353CC}">
              <c16:uniqueId val="{00000000-67C8-4B3B-8F2A-0113A3AB4C88}"/>
            </c:ext>
          </c:extLst>
        </c:ser>
        <c:dLbls>
          <c:dLblPos val="ctr"/>
          <c:showLegendKey val="0"/>
          <c:showVal val="1"/>
          <c:showCatName val="0"/>
          <c:showSerName val="0"/>
          <c:showPercent val="0"/>
          <c:showBubbleSize val="0"/>
        </c:dLbls>
        <c:gapWidth val="150"/>
        <c:overlap val="100"/>
        <c:axId val="237873583"/>
        <c:axId val="237879823"/>
      </c:barChart>
      <c:catAx>
        <c:axId val="23787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879823"/>
        <c:crosses val="autoZero"/>
        <c:auto val="1"/>
        <c:lblAlgn val="ctr"/>
        <c:lblOffset val="100"/>
        <c:noMultiLvlLbl val="0"/>
      </c:catAx>
      <c:valAx>
        <c:axId val="237879823"/>
        <c:scaling>
          <c:orientation val="minMax"/>
        </c:scaling>
        <c:delete val="1"/>
        <c:axPos val="l"/>
        <c:numFmt formatCode="_(&quot;$&quot;* #,##0_);_(&quot;$&quot;* \(#,##0\);_(&quot;$&quot;* &quot;-&quot;??_);_(@_)" sourceLinked="1"/>
        <c:majorTickMark val="none"/>
        <c:minorTickMark val="none"/>
        <c:tickLblPos val="nextTo"/>
        <c:crossAx val="237873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[HR_Capstone_Completed_(Oluokun Aishat Taiwo). xlsx..xlsx]Analysis!PivotTable17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Employment Status By Department</a:t>
            </a:r>
          </a:p>
        </c:rich>
      </c:tx>
      <c:layout>
        <c:manualLayout>
          <c:xMode val="edge"/>
          <c:yMode val="edge"/>
          <c:x val="0.20564566929133857"/>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660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27431820329938E-2"/>
          <c:y val="0.16492036900858711"/>
          <c:w val="0.90286351706036749"/>
          <c:h val="0.57947980460775739"/>
        </c:manualLayout>
      </c:layout>
      <c:barChart>
        <c:barDir val="col"/>
        <c:grouping val="clustered"/>
        <c:varyColors val="0"/>
        <c:ser>
          <c:idx val="0"/>
          <c:order val="0"/>
          <c:tx>
            <c:strRef>
              <c:f>Analysis!$B$65:$B$66</c:f>
              <c:strCache>
                <c:ptCount val="1"/>
                <c:pt idx="0">
                  <c:v>Active</c:v>
                </c:pt>
              </c:strCache>
            </c:strRef>
          </c:tx>
          <c:spPr>
            <a:solidFill>
              <a:srgbClr val="16601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Analysis!$A$67:$A$73</c:f>
              <c:strCache>
                <c:ptCount val="6"/>
                <c:pt idx="0">
                  <c:v>Information Technology</c:v>
                </c:pt>
                <c:pt idx="1">
                  <c:v>Operations</c:v>
                </c:pt>
                <c:pt idx="2">
                  <c:v>Sales</c:v>
                </c:pt>
                <c:pt idx="3">
                  <c:v>Human Resources</c:v>
                </c:pt>
                <c:pt idx="4">
                  <c:v>Marketing</c:v>
                </c:pt>
                <c:pt idx="5">
                  <c:v>Finance</c:v>
                </c:pt>
              </c:strCache>
            </c:strRef>
          </c:cat>
          <c:val>
            <c:numRef>
              <c:f>Analysis!$B$67:$B$73</c:f>
              <c:numCache>
                <c:formatCode>General</c:formatCode>
                <c:ptCount val="6"/>
                <c:pt idx="0">
                  <c:v>22</c:v>
                </c:pt>
                <c:pt idx="1">
                  <c:v>14</c:v>
                </c:pt>
                <c:pt idx="2">
                  <c:v>17</c:v>
                </c:pt>
                <c:pt idx="3">
                  <c:v>14</c:v>
                </c:pt>
                <c:pt idx="4">
                  <c:v>12</c:v>
                </c:pt>
                <c:pt idx="5">
                  <c:v>11</c:v>
                </c:pt>
              </c:numCache>
            </c:numRef>
          </c:val>
          <c:extLst>
            <c:ext xmlns:c16="http://schemas.microsoft.com/office/drawing/2014/chart" uri="{C3380CC4-5D6E-409C-BE32-E72D297353CC}">
              <c16:uniqueId val="{00000000-EA6F-490C-BFE5-B82C3FF635A6}"/>
            </c:ext>
          </c:extLst>
        </c:ser>
        <c:ser>
          <c:idx val="1"/>
          <c:order val="1"/>
          <c:tx>
            <c:strRef>
              <c:f>Analysis!$C$65:$C$66</c:f>
              <c:strCache>
                <c:ptCount val="1"/>
                <c:pt idx="0">
                  <c:v>Left</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Analysis!$A$67:$A$73</c:f>
              <c:strCache>
                <c:ptCount val="6"/>
                <c:pt idx="0">
                  <c:v>Information Technology</c:v>
                </c:pt>
                <c:pt idx="1">
                  <c:v>Operations</c:v>
                </c:pt>
                <c:pt idx="2">
                  <c:v>Sales</c:v>
                </c:pt>
                <c:pt idx="3">
                  <c:v>Human Resources</c:v>
                </c:pt>
                <c:pt idx="4">
                  <c:v>Marketing</c:v>
                </c:pt>
                <c:pt idx="5">
                  <c:v>Finance</c:v>
                </c:pt>
              </c:strCache>
            </c:strRef>
          </c:cat>
          <c:val>
            <c:numRef>
              <c:f>Analysis!$C$67:$C$73</c:f>
              <c:numCache>
                <c:formatCode>General</c:formatCode>
                <c:ptCount val="6"/>
                <c:pt idx="0">
                  <c:v>4</c:v>
                </c:pt>
                <c:pt idx="1">
                  <c:v>5</c:v>
                </c:pt>
                <c:pt idx="2">
                  <c:v>2</c:v>
                </c:pt>
                <c:pt idx="3">
                  <c:v>2</c:v>
                </c:pt>
                <c:pt idx="4">
                  <c:v>3</c:v>
                </c:pt>
                <c:pt idx="5">
                  <c:v>2</c:v>
                </c:pt>
              </c:numCache>
            </c:numRef>
          </c:val>
          <c:extLst>
            <c:ext xmlns:c16="http://schemas.microsoft.com/office/drawing/2014/chart" uri="{C3380CC4-5D6E-409C-BE32-E72D297353CC}">
              <c16:uniqueId val="{00000004-A056-4014-9E0C-E23AA96FB6E8}"/>
            </c:ext>
          </c:extLst>
        </c:ser>
        <c:ser>
          <c:idx val="2"/>
          <c:order val="2"/>
          <c:tx>
            <c:strRef>
              <c:f>Analysis!$D$65:$D$66</c:f>
              <c:strCache>
                <c:ptCount val="1"/>
                <c:pt idx="0">
                  <c:v>Resigned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Analysis!$A$67:$A$73</c:f>
              <c:strCache>
                <c:ptCount val="6"/>
                <c:pt idx="0">
                  <c:v>Information Technology</c:v>
                </c:pt>
                <c:pt idx="1">
                  <c:v>Operations</c:v>
                </c:pt>
                <c:pt idx="2">
                  <c:v>Sales</c:v>
                </c:pt>
                <c:pt idx="3">
                  <c:v>Human Resources</c:v>
                </c:pt>
                <c:pt idx="4">
                  <c:v>Marketing</c:v>
                </c:pt>
                <c:pt idx="5">
                  <c:v>Finance</c:v>
                </c:pt>
              </c:strCache>
            </c:strRef>
          </c:cat>
          <c:val>
            <c:numRef>
              <c:f>Analysis!$D$67:$D$73</c:f>
              <c:numCache>
                <c:formatCode>General</c:formatCode>
                <c:ptCount val="6"/>
                <c:pt idx="0">
                  <c:v>2</c:v>
                </c:pt>
                <c:pt idx="1">
                  <c:v>5</c:v>
                </c:pt>
                <c:pt idx="2">
                  <c:v>1</c:v>
                </c:pt>
                <c:pt idx="3">
                  <c:v>1</c:v>
                </c:pt>
              </c:numCache>
            </c:numRef>
          </c:val>
          <c:extLst>
            <c:ext xmlns:c16="http://schemas.microsoft.com/office/drawing/2014/chart" uri="{C3380CC4-5D6E-409C-BE32-E72D297353CC}">
              <c16:uniqueId val="{00000005-A056-4014-9E0C-E23AA96FB6E8}"/>
            </c:ext>
          </c:extLst>
        </c:ser>
        <c:dLbls>
          <c:dLblPos val="outEnd"/>
          <c:showLegendKey val="0"/>
          <c:showVal val="1"/>
          <c:showCatName val="0"/>
          <c:showSerName val="0"/>
          <c:showPercent val="0"/>
          <c:showBubbleSize val="0"/>
        </c:dLbls>
        <c:gapWidth val="150"/>
        <c:axId val="835990111"/>
        <c:axId val="835989151"/>
      </c:barChart>
      <c:catAx>
        <c:axId val="83599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989151"/>
        <c:crosses val="autoZero"/>
        <c:auto val="1"/>
        <c:lblAlgn val="ctr"/>
        <c:lblOffset val="100"/>
        <c:noMultiLvlLbl val="0"/>
      </c:catAx>
      <c:valAx>
        <c:axId val="835989151"/>
        <c:scaling>
          <c:orientation val="minMax"/>
        </c:scaling>
        <c:delete val="1"/>
        <c:axPos val="l"/>
        <c:numFmt formatCode="General" sourceLinked="1"/>
        <c:majorTickMark val="none"/>
        <c:minorTickMark val="none"/>
        <c:tickLblPos val="nextTo"/>
        <c:crossAx val="835990111"/>
        <c:crosses val="autoZero"/>
        <c:crossBetween val="between"/>
      </c:valAx>
      <c:spPr>
        <a:noFill/>
        <a:ln>
          <a:noFill/>
        </a:ln>
        <a:effectLst/>
      </c:spPr>
    </c:plotArea>
    <c:legend>
      <c:legendPos val="r"/>
      <c:layout>
        <c:manualLayout>
          <c:xMode val="edge"/>
          <c:yMode val="edge"/>
          <c:x val="0.7286061610719714"/>
          <c:y val="0.13642391811201696"/>
          <c:w val="0.19107857131893602"/>
          <c:h val="0.292209970212800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[HR_Capstone_Completed_(Oluokun Aishat Taiwo). xlsx..xlsx]Analysis!PivotTable28</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Bonus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16601A"/>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Analysis!$B$43</c:f>
              <c:strCache>
                <c:ptCount val="1"/>
                <c:pt idx="0">
                  <c:v>Total</c:v>
                </c:pt>
              </c:strCache>
            </c:strRef>
          </c:tx>
          <c:spPr>
            <a:ln w="28575" cap="rnd">
              <a:solidFill>
                <a:srgbClr val="16601A"/>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Analysis!$A$44:$A$50</c:f>
              <c:strCache>
                <c:ptCount val="6"/>
                <c:pt idx="0">
                  <c:v>Finance</c:v>
                </c:pt>
                <c:pt idx="1">
                  <c:v>Human Resources</c:v>
                </c:pt>
                <c:pt idx="2">
                  <c:v>Information Technology</c:v>
                </c:pt>
                <c:pt idx="3">
                  <c:v>Marketing</c:v>
                </c:pt>
                <c:pt idx="4">
                  <c:v>Operations</c:v>
                </c:pt>
                <c:pt idx="5">
                  <c:v>Sales</c:v>
                </c:pt>
              </c:strCache>
            </c:strRef>
          </c:cat>
          <c:val>
            <c:numRef>
              <c:f>Analysis!$B$44:$B$50</c:f>
              <c:numCache>
                <c:formatCode>0%</c:formatCode>
                <c:ptCount val="6"/>
                <c:pt idx="0">
                  <c:v>0.49000000000000005</c:v>
                </c:pt>
                <c:pt idx="1">
                  <c:v>0.93</c:v>
                </c:pt>
                <c:pt idx="2">
                  <c:v>1.0500000000000003</c:v>
                </c:pt>
                <c:pt idx="3">
                  <c:v>0.70000000000000007</c:v>
                </c:pt>
                <c:pt idx="4">
                  <c:v>1.0900000000000001</c:v>
                </c:pt>
                <c:pt idx="5">
                  <c:v>0.75</c:v>
                </c:pt>
              </c:numCache>
            </c:numRef>
          </c:val>
          <c:smooth val="0"/>
          <c:extLst>
            <c:ext xmlns:c16="http://schemas.microsoft.com/office/drawing/2014/chart" uri="{C3380CC4-5D6E-409C-BE32-E72D297353CC}">
              <c16:uniqueId val="{00000000-33D4-4AA8-91E3-6D819D89A80E}"/>
            </c:ext>
          </c:extLst>
        </c:ser>
        <c:dLbls>
          <c:showLegendKey val="0"/>
          <c:showVal val="1"/>
          <c:showCatName val="0"/>
          <c:showSerName val="0"/>
          <c:showPercent val="0"/>
          <c:showBubbleSize val="0"/>
        </c:dLbls>
        <c:marker val="1"/>
        <c:smooth val="0"/>
        <c:axId val="835991071"/>
        <c:axId val="835994911"/>
      </c:lineChart>
      <c:catAx>
        <c:axId val="83599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994911"/>
        <c:crosses val="autoZero"/>
        <c:auto val="1"/>
        <c:lblAlgn val="ctr"/>
        <c:lblOffset val="100"/>
        <c:noMultiLvlLbl val="0"/>
      </c:catAx>
      <c:valAx>
        <c:axId val="835994911"/>
        <c:scaling>
          <c:orientation val="minMax"/>
        </c:scaling>
        <c:delete val="1"/>
        <c:axPos val="l"/>
        <c:numFmt formatCode="0%" sourceLinked="1"/>
        <c:majorTickMark val="none"/>
        <c:minorTickMark val="none"/>
        <c:tickLblPos val="nextTo"/>
        <c:crossAx val="83599107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[HR_Capstone_Completed_(Oluokun Aishat Taiwo). xlsx..xlsx]Analysis!PivotTable12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paid per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6601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Analysis!$E$16</c:f>
              <c:strCache>
                <c:ptCount val="1"/>
                <c:pt idx="0">
                  <c:v>Total</c:v>
                </c:pt>
              </c:strCache>
            </c:strRef>
          </c:tx>
          <c:spPr>
            <a:solidFill>
              <a:srgbClr val="16601A"/>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Analysis!$D$17:$D$23</c:f>
              <c:strCache>
                <c:ptCount val="6"/>
                <c:pt idx="0">
                  <c:v>Finance</c:v>
                </c:pt>
                <c:pt idx="1">
                  <c:v>Sales</c:v>
                </c:pt>
                <c:pt idx="2">
                  <c:v>Human Resources</c:v>
                </c:pt>
                <c:pt idx="3">
                  <c:v>Marketing</c:v>
                </c:pt>
                <c:pt idx="4">
                  <c:v>Operations</c:v>
                </c:pt>
                <c:pt idx="5">
                  <c:v>Information Technology</c:v>
                </c:pt>
              </c:strCache>
            </c:strRef>
          </c:cat>
          <c:val>
            <c:numRef>
              <c:f>Analysis!$E$17:$E$23</c:f>
              <c:numCache>
                <c:formatCode>_("$"* #,##0_);_("$"* \(#,##0\);_("$"* "-"??_);_(@_)</c:formatCode>
                <c:ptCount val="6"/>
                <c:pt idx="0">
                  <c:v>86846.153846153844</c:v>
                </c:pt>
                <c:pt idx="1">
                  <c:v>86745.45</c:v>
                </c:pt>
                <c:pt idx="2">
                  <c:v>85649.941176470587</c:v>
                </c:pt>
                <c:pt idx="3">
                  <c:v>84737.733333333337</c:v>
                </c:pt>
                <c:pt idx="4">
                  <c:v>80378.291666666672</c:v>
                </c:pt>
                <c:pt idx="5">
                  <c:v>79122.46428571429</c:v>
                </c:pt>
              </c:numCache>
            </c:numRef>
          </c:val>
          <c:extLst>
            <c:ext xmlns:c16="http://schemas.microsoft.com/office/drawing/2014/chart" uri="{C3380CC4-5D6E-409C-BE32-E72D297353CC}">
              <c16:uniqueId val="{00000000-540E-46D0-A08A-291F13A59483}"/>
            </c:ext>
          </c:extLst>
        </c:ser>
        <c:dLbls>
          <c:showLegendKey val="0"/>
          <c:showVal val="1"/>
          <c:showCatName val="0"/>
          <c:showSerName val="0"/>
          <c:showPercent val="0"/>
          <c:showBubbleSize val="0"/>
        </c:dLbls>
        <c:gapWidth val="150"/>
        <c:shape val="box"/>
        <c:axId val="241223103"/>
        <c:axId val="241213023"/>
        <c:axId val="0"/>
      </c:bar3DChart>
      <c:catAx>
        <c:axId val="241223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213023"/>
        <c:crosses val="autoZero"/>
        <c:auto val="1"/>
        <c:lblAlgn val="ctr"/>
        <c:lblOffset val="100"/>
        <c:noMultiLvlLbl val="0"/>
      </c:catAx>
      <c:valAx>
        <c:axId val="241213023"/>
        <c:scaling>
          <c:orientation val="minMax"/>
        </c:scaling>
        <c:delete val="1"/>
        <c:axPos val="l"/>
        <c:numFmt formatCode="_(&quot;$&quot;* #,##0_);_(&quot;$&quot;* \(#,##0\);_(&quot;$&quot;* &quot;-&quot;??_);_(@_)" sourceLinked="1"/>
        <c:majorTickMark val="none"/>
        <c:minorTickMark val="none"/>
        <c:tickLblPos val="nextTo"/>
        <c:crossAx val="241223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[HR_Capstone_Completed_(Oluokun Aishat Taiwo). xlsx..xlsx]Analysis!PivotTable15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Employement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16601A"/>
          </a:solidFill>
          <a:ln w="19050">
            <a:solidFill>
              <a:schemeClr val="lt1"/>
            </a:solidFill>
          </a:ln>
          <a:effectLst/>
        </c:spPr>
      </c:pivotFmt>
      <c:pivotFmt>
        <c:idx val="15"/>
        <c:spPr>
          <a:solidFill>
            <a:srgbClr val="00B050"/>
          </a:solidFill>
          <a:ln w="19050">
            <a:solidFill>
              <a:schemeClr val="lt1"/>
            </a:solidFill>
          </a:ln>
          <a:effectLst/>
        </c:spPr>
      </c:pivotFmt>
      <c:pivotFmt>
        <c:idx val="16"/>
        <c:spPr>
          <a:solidFill>
            <a:srgbClr val="92D050"/>
          </a:solidFill>
          <a:ln w="19050">
            <a:solidFill>
              <a:schemeClr val="lt1"/>
            </a:solidFill>
          </a:ln>
          <a:effectLst/>
        </c:spPr>
      </c:pivotFmt>
    </c:pivotFmts>
    <c:plotArea>
      <c:layout/>
      <c:doughnutChart>
        <c:varyColors val="1"/>
        <c:ser>
          <c:idx val="0"/>
          <c:order val="0"/>
          <c:tx>
            <c:strRef>
              <c:f>Analysis!$B$55</c:f>
              <c:strCache>
                <c:ptCount val="1"/>
                <c:pt idx="0">
                  <c:v>Total</c:v>
                </c:pt>
              </c:strCache>
            </c:strRef>
          </c:tx>
          <c:dPt>
            <c:idx val="0"/>
            <c:bubble3D val="0"/>
            <c:spPr>
              <a:solidFill>
                <a:srgbClr val="16601A"/>
              </a:solidFill>
              <a:ln w="19050">
                <a:solidFill>
                  <a:schemeClr val="lt1"/>
                </a:solidFill>
              </a:ln>
              <a:effectLst/>
            </c:spPr>
            <c:extLst>
              <c:ext xmlns:c16="http://schemas.microsoft.com/office/drawing/2014/chart" uri="{C3380CC4-5D6E-409C-BE32-E72D297353CC}">
                <c16:uniqueId val="{00000001-9B51-44B1-8414-5E2FF8DE7E20}"/>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9B51-44B1-8414-5E2FF8DE7E20}"/>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9B51-44B1-8414-5E2FF8DE7E20}"/>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Analysis!$A$56:$A$59</c:f>
              <c:strCache>
                <c:ptCount val="3"/>
                <c:pt idx="0">
                  <c:v>Active</c:v>
                </c:pt>
                <c:pt idx="1">
                  <c:v>Left</c:v>
                </c:pt>
                <c:pt idx="2">
                  <c:v>Resigned</c:v>
                </c:pt>
              </c:strCache>
            </c:strRef>
          </c:cat>
          <c:val>
            <c:numRef>
              <c:f>Analysis!$B$56:$B$59</c:f>
              <c:numCache>
                <c:formatCode>General</c:formatCode>
                <c:ptCount val="3"/>
                <c:pt idx="0">
                  <c:v>90</c:v>
                </c:pt>
                <c:pt idx="1">
                  <c:v>18</c:v>
                </c:pt>
                <c:pt idx="2">
                  <c:v>9</c:v>
                </c:pt>
              </c:numCache>
            </c:numRef>
          </c:val>
          <c:extLst>
            <c:ext xmlns:c16="http://schemas.microsoft.com/office/drawing/2014/chart" uri="{C3380CC4-5D6E-409C-BE32-E72D297353CC}">
              <c16:uniqueId val="{00000006-9B51-44B1-8414-5E2FF8DE7E2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[HR_Capstone_Completed_(Oluokun Aishat Taiwo). xlsx..xlsx]Analysis!PivotTable20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 Trend By</a:t>
            </a:r>
            <a:r>
              <a:rPr lang="en-US" baseline="0"/>
              <a:t>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cmpd="sng">
            <a:solidFill>
              <a:srgbClr val="16601A"/>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820895522388062E-2"/>
          <c:y val="0.24069486316143537"/>
          <c:w val="0.91243781094527365"/>
          <c:h val="0.61903186273900035"/>
        </c:manualLayout>
      </c:layout>
      <c:lineChart>
        <c:grouping val="standard"/>
        <c:varyColors val="0"/>
        <c:ser>
          <c:idx val="0"/>
          <c:order val="0"/>
          <c:tx>
            <c:strRef>
              <c:f>Analysis!$E$88</c:f>
              <c:strCache>
                <c:ptCount val="1"/>
                <c:pt idx="0">
                  <c:v>Total</c:v>
                </c:pt>
              </c:strCache>
            </c:strRef>
          </c:tx>
          <c:spPr>
            <a:ln w="28575" cap="rnd" cmpd="sng">
              <a:solidFill>
                <a:srgbClr val="16601A"/>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Analysis!$D$89:$D$101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Analysis!$E$89:$E$101</c:f>
              <c:numCache>
                <c:formatCode>0</c:formatCode>
                <c:ptCount val="12"/>
                <c:pt idx="0">
                  <c:v>3</c:v>
                </c:pt>
                <c:pt idx="1">
                  <c:v>13</c:v>
                </c:pt>
                <c:pt idx="2">
                  <c:v>10</c:v>
                </c:pt>
                <c:pt idx="3">
                  <c:v>10</c:v>
                </c:pt>
                <c:pt idx="4">
                  <c:v>9</c:v>
                </c:pt>
                <c:pt idx="5">
                  <c:v>13</c:v>
                </c:pt>
                <c:pt idx="6">
                  <c:v>19</c:v>
                </c:pt>
                <c:pt idx="7">
                  <c:v>9</c:v>
                </c:pt>
                <c:pt idx="8">
                  <c:v>9</c:v>
                </c:pt>
                <c:pt idx="9">
                  <c:v>8</c:v>
                </c:pt>
                <c:pt idx="10">
                  <c:v>7</c:v>
                </c:pt>
                <c:pt idx="11">
                  <c:v>7</c:v>
                </c:pt>
              </c:numCache>
            </c:numRef>
          </c:val>
          <c:smooth val="0"/>
          <c:extLst>
            <c:ext xmlns:c16="http://schemas.microsoft.com/office/drawing/2014/chart" uri="{C3380CC4-5D6E-409C-BE32-E72D297353CC}">
              <c16:uniqueId val="{00000000-9028-4FF1-A278-35507A4D357B}"/>
            </c:ext>
          </c:extLst>
        </c:ser>
        <c:dLbls>
          <c:dLblPos val="t"/>
          <c:showLegendKey val="0"/>
          <c:showVal val="1"/>
          <c:showCatName val="0"/>
          <c:showSerName val="0"/>
          <c:showPercent val="0"/>
          <c:showBubbleSize val="0"/>
        </c:dLbls>
        <c:marker val="1"/>
        <c:smooth val="0"/>
        <c:axId val="740028207"/>
        <c:axId val="739999887"/>
      </c:lineChart>
      <c:catAx>
        <c:axId val="74002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999887"/>
        <c:crosses val="autoZero"/>
        <c:auto val="1"/>
        <c:lblAlgn val="ctr"/>
        <c:lblOffset val="100"/>
        <c:noMultiLvlLbl val="0"/>
      </c:catAx>
      <c:valAx>
        <c:axId val="739999887"/>
        <c:scaling>
          <c:orientation val="minMax"/>
        </c:scaling>
        <c:delete val="1"/>
        <c:axPos val="l"/>
        <c:numFmt formatCode="0" sourceLinked="1"/>
        <c:majorTickMark val="none"/>
        <c:minorTickMark val="none"/>
        <c:tickLblPos val="nextTo"/>
        <c:crossAx val="740028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[HR_Capstone_Completed_(Oluokun Aishat Taiwo). xlsx..xlsx]Analysis!PivotTable2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Attirition Rate By Department</a:t>
            </a:r>
            <a:r>
              <a:rPr lang="en-US" sz="1400" b="0" i="0" u="none" strike="noStrike" baseline="0"/>
              <a:t> </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660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Analysis!$B$28:$B$29</c:f>
              <c:strCache>
                <c:ptCount val="1"/>
                <c:pt idx="0">
                  <c:v>Active</c:v>
                </c:pt>
              </c:strCache>
            </c:strRef>
          </c:tx>
          <c:spPr>
            <a:solidFill>
              <a:srgbClr val="16601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Analysis!$A$30:$A$36</c:f>
              <c:strCache>
                <c:ptCount val="6"/>
                <c:pt idx="0">
                  <c:v>Finance</c:v>
                </c:pt>
                <c:pt idx="1">
                  <c:v>Human Resources</c:v>
                </c:pt>
                <c:pt idx="2">
                  <c:v>Information Technology</c:v>
                </c:pt>
                <c:pt idx="3">
                  <c:v>Marketing</c:v>
                </c:pt>
                <c:pt idx="4">
                  <c:v>Operations</c:v>
                </c:pt>
                <c:pt idx="5">
                  <c:v>Sales</c:v>
                </c:pt>
              </c:strCache>
            </c:strRef>
          </c:cat>
          <c:val>
            <c:numRef>
              <c:f>Analysis!$B$30:$B$36</c:f>
              <c:numCache>
                <c:formatCode>0%</c:formatCode>
                <c:ptCount val="6"/>
                <c:pt idx="0">
                  <c:v>1</c:v>
                </c:pt>
                <c:pt idx="1">
                  <c:v>1</c:v>
                </c:pt>
                <c:pt idx="2">
                  <c:v>0.6</c:v>
                </c:pt>
                <c:pt idx="3">
                  <c:v>0.66666666666666663</c:v>
                </c:pt>
                <c:pt idx="4">
                  <c:v>0.8</c:v>
                </c:pt>
                <c:pt idx="5">
                  <c:v>1</c:v>
                </c:pt>
              </c:numCache>
            </c:numRef>
          </c:val>
          <c:extLst>
            <c:ext xmlns:c16="http://schemas.microsoft.com/office/drawing/2014/chart" uri="{C3380CC4-5D6E-409C-BE32-E72D297353CC}">
              <c16:uniqueId val="{0000000F-8F57-4DAE-B2DB-D8BA825ED79B}"/>
            </c:ext>
          </c:extLst>
        </c:ser>
        <c:ser>
          <c:idx val="1"/>
          <c:order val="1"/>
          <c:tx>
            <c:strRef>
              <c:f>Analysis!$C$28:$C$29</c:f>
              <c:strCache>
                <c:ptCount val="1"/>
                <c:pt idx="0">
                  <c:v>Left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Analysis!$A$30:$A$36</c:f>
              <c:strCache>
                <c:ptCount val="6"/>
                <c:pt idx="0">
                  <c:v>Finance</c:v>
                </c:pt>
                <c:pt idx="1">
                  <c:v>Human Resources</c:v>
                </c:pt>
                <c:pt idx="2">
                  <c:v>Information Technology</c:v>
                </c:pt>
                <c:pt idx="3">
                  <c:v>Marketing</c:v>
                </c:pt>
                <c:pt idx="4">
                  <c:v>Operations</c:v>
                </c:pt>
                <c:pt idx="5">
                  <c:v>Sales</c:v>
                </c:pt>
              </c:strCache>
            </c:strRef>
          </c:cat>
          <c:val>
            <c:numRef>
              <c:f>Analysis!$C$30:$C$36</c:f>
              <c:numCache>
                <c:formatCode>0%</c:formatCode>
                <c:ptCount val="6"/>
                <c:pt idx="0">
                  <c:v>0</c:v>
                </c:pt>
                <c:pt idx="1">
                  <c:v>0</c:v>
                </c:pt>
                <c:pt idx="2">
                  <c:v>0.4</c:v>
                </c:pt>
                <c:pt idx="3">
                  <c:v>0.33333333333333331</c:v>
                </c:pt>
                <c:pt idx="4">
                  <c:v>0</c:v>
                </c:pt>
                <c:pt idx="5">
                  <c:v>0</c:v>
                </c:pt>
              </c:numCache>
            </c:numRef>
          </c:val>
          <c:extLst>
            <c:ext xmlns:c16="http://schemas.microsoft.com/office/drawing/2014/chart" uri="{C3380CC4-5D6E-409C-BE32-E72D297353CC}">
              <c16:uniqueId val="{00000010-8F57-4DAE-B2DB-D8BA825ED79B}"/>
            </c:ext>
          </c:extLst>
        </c:ser>
        <c:ser>
          <c:idx val="2"/>
          <c:order val="2"/>
          <c:tx>
            <c:strRef>
              <c:f>Analysis!$D$28:$D$29</c:f>
              <c:strCache>
                <c:ptCount val="1"/>
                <c:pt idx="0">
                  <c:v>Resigned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Analysis!$A$30:$A$36</c:f>
              <c:strCache>
                <c:ptCount val="6"/>
                <c:pt idx="0">
                  <c:v>Finance</c:v>
                </c:pt>
                <c:pt idx="1">
                  <c:v>Human Resources</c:v>
                </c:pt>
                <c:pt idx="2">
                  <c:v>Information Technology</c:v>
                </c:pt>
                <c:pt idx="3">
                  <c:v>Marketing</c:v>
                </c:pt>
                <c:pt idx="4">
                  <c:v>Operations</c:v>
                </c:pt>
                <c:pt idx="5">
                  <c:v>Sales</c:v>
                </c:pt>
              </c:strCache>
            </c:strRef>
          </c:cat>
          <c:val>
            <c:numRef>
              <c:f>Analysis!$D$30:$D$36</c:f>
              <c:numCache>
                <c:formatCode>0%</c:formatCode>
                <c:ptCount val="6"/>
                <c:pt idx="0">
                  <c:v>0</c:v>
                </c:pt>
                <c:pt idx="1">
                  <c:v>0</c:v>
                </c:pt>
                <c:pt idx="2">
                  <c:v>0</c:v>
                </c:pt>
                <c:pt idx="3">
                  <c:v>0</c:v>
                </c:pt>
                <c:pt idx="4">
                  <c:v>0.2</c:v>
                </c:pt>
                <c:pt idx="5">
                  <c:v>0</c:v>
                </c:pt>
              </c:numCache>
            </c:numRef>
          </c:val>
          <c:extLst>
            <c:ext xmlns:c16="http://schemas.microsoft.com/office/drawing/2014/chart" uri="{C3380CC4-5D6E-409C-BE32-E72D297353CC}">
              <c16:uniqueId val="{00000011-8F57-4DAE-B2DB-D8BA825ED79B}"/>
            </c:ext>
          </c:extLst>
        </c:ser>
        <c:dLbls>
          <c:dLblPos val="outEnd"/>
          <c:showLegendKey val="0"/>
          <c:showVal val="1"/>
          <c:showCatName val="0"/>
          <c:showSerName val="0"/>
          <c:showPercent val="0"/>
          <c:showBubbleSize val="0"/>
        </c:dLbls>
        <c:gapWidth val="219"/>
        <c:overlap val="-27"/>
        <c:axId val="804149520"/>
        <c:axId val="804150480"/>
      </c:barChart>
      <c:catAx>
        <c:axId val="804149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150480"/>
        <c:crosses val="autoZero"/>
        <c:auto val="1"/>
        <c:lblAlgn val="ctr"/>
        <c:lblOffset val="100"/>
        <c:noMultiLvlLbl val="0"/>
      </c:catAx>
      <c:valAx>
        <c:axId val="804150480"/>
        <c:scaling>
          <c:orientation val="minMax"/>
        </c:scaling>
        <c:delete val="1"/>
        <c:axPos val="l"/>
        <c:numFmt formatCode="0%" sourceLinked="1"/>
        <c:majorTickMark val="out"/>
        <c:minorTickMark val="none"/>
        <c:tickLblPos val="nextTo"/>
        <c:crossAx val="80414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[HR_Capstone_Completed_(Oluokun Aishat Taiwo). xlsx..xlsx]Analysis!PivotTable6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Bonus Payput By Performance Band</a:t>
            </a:r>
          </a:p>
        </c:rich>
      </c:tx>
      <c:layout>
        <c:manualLayout>
          <c:xMode val="edge"/>
          <c:yMode val="edge"/>
          <c:x val="0.14926571678540182"/>
          <c:y val="2.57400361738713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660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702233250620347E-2"/>
          <c:y val="0.19741209563994375"/>
          <c:w val="0.92721257237386268"/>
          <c:h val="0.59902499529330988"/>
        </c:manualLayout>
      </c:layout>
      <c:barChart>
        <c:barDir val="col"/>
        <c:grouping val="clustered"/>
        <c:varyColors val="0"/>
        <c:ser>
          <c:idx val="0"/>
          <c:order val="0"/>
          <c:tx>
            <c:strRef>
              <c:f>Analysis!$G$28</c:f>
              <c:strCache>
                <c:ptCount val="1"/>
                <c:pt idx="0">
                  <c:v>Total</c:v>
                </c:pt>
              </c:strCache>
            </c:strRef>
          </c:tx>
          <c:spPr>
            <a:solidFill>
              <a:srgbClr val="16601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Analysis!$F$29:$F$34</c:f>
              <c:strCache>
                <c:ptCount val="5"/>
                <c:pt idx="0">
                  <c:v>Achieving</c:v>
                </c:pt>
                <c:pt idx="1">
                  <c:v>Developing</c:v>
                </c:pt>
                <c:pt idx="2">
                  <c:v>Exceeding</c:v>
                </c:pt>
                <c:pt idx="3">
                  <c:v>Needs Improvement</c:v>
                </c:pt>
                <c:pt idx="4">
                  <c:v>Outstanding</c:v>
                </c:pt>
              </c:strCache>
            </c:strRef>
          </c:cat>
          <c:val>
            <c:numRef>
              <c:f>Analysis!$G$29:$G$34</c:f>
              <c:numCache>
                <c:formatCode>0%</c:formatCode>
                <c:ptCount val="5"/>
                <c:pt idx="0">
                  <c:v>1.7500000000000009</c:v>
                </c:pt>
                <c:pt idx="1">
                  <c:v>0.58000000000000018</c:v>
                </c:pt>
                <c:pt idx="2">
                  <c:v>1.6000000000000003</c:v>
                </c:pt>
                <c:pt idx="3">
                  <c:v>0</c:v>
                </c:pt>
                <c:pt idx="4">
                  <c:v>1.08</c:v>
                </c:pt>
              </c:numCache>
            </c:numRef>
          </c:val>
          <c:extLst>
            <c:ext xmlns:c16="http://schemas.microsoft.com/office/drawing/2014/chart" uri="{C3380CC4-5D6E-409C-BE32-E72D297353CC}">
              <c16:uniqueId val="{00000000-A6D5-419C-8BD8-7BD739B67CB8}"/>
            </c:ext>
          </c:extLst>
        </c:ser>
        <c:dLbls>
          <c:dLblPos val="outEnd"/>
          <c:showLegendKey val="0"/>
          <c:showVal val="1"/>
          <c:showCatName val="0"/>
          <c:showSerName val="0"/>
          <c:showPercent val="0"/>
          <c:showBubbleSize val="0"/>
        </c:dLbls>
        <c:gapWidth val="219"/>
        <c:overlap val="-27"/>
        <c:axId val="798043504"/>
        <c:axId val="798041584"/>
      </c:barChart>
      <c:catAx>
        <c:axId val="79804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041584"/>
        <c:crosses val="autoZero"/>
        <c:auto val="1"/>
        <c:lblAlgn val="ctr"/>
        <c:lblOffset val="100"/>
        <c:noMultiLvlLbl val="0"/>
      </c:catAx>
      <c:valAx>
        <c:axId val="798041584"/>
        <c:scaling>
          <c:orientation val="minMax"/>
        </c:scaling>
        <c:delete val="1"/>
        <c:axPos val="l"/>
        <c:numFmt formatCode="0%" sourceLinked="1"/>
        <c:majorTickMark val="none"/>
        <c:minorTickMark val="none"/>
        <c:tickLblPos val="nextTo"/>
        <c:crossAx val="798043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image" Target="../media/image4.png"/><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image" Target="../media/image3.png"/><Relationship Id="rId2" Type="http://schemas.openxmlformats.org/officeDocument/2006/relationships/chart" Target="../charts/chart14.xml"/><Relationship Id="rId1" Type="http://schemas.openxmlformats.org/officeDocument/2006/relationships/hyperlink" Target="#'Raw_Employee_Data (2)'!A1"/><Relationship Id="rId6" Type="http://schemas.openxmlformats.org/officeDocument/2006/relationships/chart" Target="../charts/chart18.xml"/><Relationship Id="rId11" Type="http://schemas.openxmlformats.org/officeDocument/2006/relationships/image" Target="../media/image2.png"/><Relationship Id="rId5" Type="http://schemas.openxmlformats.org/officeDocument/2006/relationships/chart" Target="../charts/chart17.xml"/><Relationship Id="rId15" Type="http://schemas.openxmlformats.org/officeDocument/2006/relationships/image" Target="../media/image6.png"/><Relationship Id="rId10" Type="http://schemas.openxmlformats.org/officeDocument/2006/relationships/image" Target="../media/image1.png"/><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133350</xdr:colOff>
      <xdr:row>1</xdr:row>
      <xdr:rowOff>76200</xdr:rowOff>
    </xdr:from>
    <xdr:to>
      <xdr:col>7</xdr:col>
      <xdr:colOff>438150</xdr:colOff>
      <xdr:row>15</xdr:row>
      <xdr:rowOff>152400</xdr:rowOff>
    </xdr:to>
    <xdr:graphicFrame macro="">
      <xdr:nvGraphicFramePr>
        <xdr:cNvPr id="2" name="Chart 1">
          <a:extLst>
            <a:ext uri="{FF2B5EF4-FFF2-40B4-BE49-F238E27FC236}">
              <a16:creationId xmlns:a16="http://schemas.microsoft.com/office/drawing/2014/main" id="{9AC00383-427B-42F3-9A52-2C1BDB188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xdr:row>
      <xdr:rowOff>0</xdr:rowOff>
    </xdr:from>
    <xdr:to>
      <xdr:col>17</xdr:col>
      <xdr:colOff>304800</xdr:colOff>
      <xdr:row>15</xdr:row>
      <xdr:rowOff>76200</xdr:rowOff>
    </xdr:to>
    <xdr:graphicFrame macro="">
      <xdr:nvGraphicFramePr>
        <xdr:cNvPr id="3" name="Chart 2">
          <a:extLst>
            <a:ext uri="{FF2B5EF4-FFF2-40B4-BE49-F238E27FC236}">
              <a16:creationId xmlns:a16="http://schemas.microsoft.com/office/drawing/2014/main" id="{7979AF42-5DEB-470B-BDAA-2F41ACDED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266700</xdr:colOff>
      <xdr:row>19</xdr:row>
      <xdr:rowOff>0</xdr:rowOff>
    </xdr:from>
    <xdr:to>
      <xdr:col>7</xdr:col>
      <xdr:colOff>571500</xdr:colOff>
      <xdr:row>33</xdr:row>
      <xdr:rowOff>76200</xdr:rowOff>
    </xdr:to>
    <xdr:graphicFrame macro="">
      <xdr:nvGraphicFramePr>
        <xdr:cNvPr id="4" name="Chart 3">
          <a:extLst>
            <a:ext uri="{FF2B5EF4-FFF2-40B4-BE49-F238E27FC236}">
              <a16:creationId xmlns:a16="http://schemas.microsoft.com/office/drawing/2014/main" id="{37DECA56-9780-4DA3-B034-9766FB5E6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19</xdr:row>
      <xdr:rowOff>0</xdr:rowOff>
    </xdr:from>
    <xdr:to>
      <xdr:col>16</xdr:col>
      <xdr:colOff>304800</xdr:colOff>
      <xdr:row>33</xdr:row>
      <xdr:rowOff>76200</xdr:rowOff>
    </xdr:to>
    <xdr:graphicFrame macro="">
      <xdr:nvGraphicFramePr>
        <xdr:cNvPr id="5" name="Chart 4">
          <a:extLst>
            <a:ext uri="{FF2B5EF4-FFF2-40B4-BE49-F238E27FC236}">
              <a16:creationId xmlns:a16="http://schemas.microsoft.com/office/drawing/2014/main" id="{1BD56B5E-24BF-4C12-B077-B292D8BBE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0</xdr:colOff>
      <xdr:row>1</xdr:row>
      <xdr:rowOff>0</xdr:rowOff>
    </xdr:from>
    <xdr:to>
      <xdr:col>25</xdr:col>
      <xdr:colOff>304800</xdr:colOff>
      <xdr:row>15</xdr:row>
      <xdr:rowOff>76200</xdr:rowOff>
    </xdr:to>
    <xdr:graphicFrame macro="">
      <xdr:nvGraphicFramePr>
        <xdr:cNvPr id="6" name="Chart 5">
          <a:extLst>
            <a:ext uri="{FF2B5EF4-FFF2-40B4-BE49-F238E27FC236}">
              <a16:creationId xmlns:a16="http://schemas.microsoft.com/office/drawing/2014/main" id="{43A76C64-28B7-44B3-AE9B-381D2F584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19</xdr:row>
      <xdr:rowOff>0</xdr:rowOff>
    </xdr:from>
    <xdr:to>
      <xdr:col>25</xdr:col>
      <xdr:colOff>304800</xdr:colOff>
      <xdr:row>33</xdr:row>
      <xdr:rowOff>76200</xdr:rowOff>
    </xdr:to>
    <xdr:graphicFrame macro="">
      <xdr:nvGraphicFramePr>
        <xdr:cNvPr id="7" name="Chart 6">
          <a:extLst>
            <a:ext uri="{FF2B5EF4-FFF2-40B4-BE49-F238E27FC236}">
              <a16:creationId xmlns:a16="http://schemas.microsoft.com/office/drawing/2014/main" id="{79321E52-98C3-4413-B186-3C3060A47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295274</xdr:colOff>
      <xdr:row>36</xdr:row>
      <xdr:rowOff>0</xdr:rowOff>
    </xdr:from>
    <xdr:to>
      <xdr:col>8</xdr:col>
      <xdr:colOff>438149</xdr:colOff>
      <xdr:row>50</xdr:row>
      <xdr:rowOff>76200</xdr:rowOff>
    </xdr:to>
    <xdr:graphicFrame macro="">
      <xdr:nvGraphicFramePr>
        <xdr:cNvPr id="8" name="Chart 7">
          <a:extLst>
            <a:ext uri="{FF2B5EF4-FFF2-40B4-BE49-F238E27FC236}">
              <a16:creationId xmlns:a16="http://schemas.microsoft.com/office/drawing/2014/main" id="{C23E1E0A-1904-460B-8E36-1E176C8BA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0</xdr:colOff>
      <xdr:row>36</xdr:row>
      <xdr:rowOff>0</xdr:rowOff>
    </xdr:from>
    <xdr:to>
      <xdr:col>17</xdr:col>
      <xdr:colOff>304800</xdr:colOff>
      <xdr:row>50</xdr:row>
      <xdr:rowOff>76200</xdr:rowOff>
    </xdr:to>
    <xdr:graphicFrame macro="">
      <xdr:nvGraphicFramePr>
        <xdr:cNvPr id="9" name="Chart 8">
          <a:extLst>
            <a:ext uri="{FF2B5EF4-FFF2-40B4-BE49-F238E27FC236}">
              <a16:creationId xmlns:a16="http://schemas.microsoft.com/office/drawing/2014/main" id="{8E36576E-1A54-49BC-8F37-473DD6769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0</xdr:colOff>
      <xdr:row>36</xdr:row>
      <xdr:rowOff>0</xdr:rowOff>
    </xdr:from>
    <xdr:to>
      <xdr:col>25</xdr:col>
      <xdr:colOff>304800</xdr:colOff>
      <xdr:row>50</xdr:row>
      <xdr:rowOff>76200</xdr:rowOff>
    </xdr:to>
    <xdr:graphicFrame macro="">
      <xdr:nvGraphicFramePr>
        <xdr:cNvPr id="10" name="Chart 9">
          <a:extLst>
            <a:ext uri="{FF2B5EF4-FFF2-40B4-BE49-F238E27FC236}">
              <a16:creationId xmlns:a16="http://schemas.microsoft.com/office/drawing/2014/main" id="{DEB110C4-B7EF-4A61-9055-1E020E991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419100</xdr:colOff>
      <xdr:row>53</xdr:row>
      <xdr:rowOff>152400</xdr:rowOff>
    </xdr:from>
    <xdr:to>
      <xdr:col>8</xdr:col>
      <xdr:colOff>114300</xdr:colOff>
      <xdr:row>68</xdr:row>
      <xdr:rowOff>38100</xdr:rowOff>
    </xdr:to>
    <xdr:graphicFrame macro="">
      <xdr:nvGraphicFramePr>
        <xdr:cNvPr id="11" name="Chart 10">
          <a:extLst>
            <a:ext uri="{FF2B5EF4-FFF2-40B4-BE49-F238E27FC236}">
              <a16:creationId xmlns:a16="http://schemas.microsoft.com/office/drawing/2014/main" id="{01A02F9B-0885-43E6-8971-E6385EEB1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0</xdr:colOff>
      <xdr:row>54</xdr:row>
      <xdr:rowOff>0</xdr:rowOff>
    </xdr:from>
    <xdr:to>
      <xdr:col>17</xdr:col>
      <xdr:colOff>304800</xdr:colOff>
      <xdr:row>68</xdr:row>
      <xdr:rowOff>76200</xdr:rowOff>
    </xdr:to>
    <xdr:graphicFrame macro="">
      <xdr:nvGraphicFramePr>
        <xdr:cNvPr id="13" name="Chart 12">
          <a:extLst>
            <a:ext uri="{FF2B5EF4-FFF2-40B4-BE49-F238E27FC236}">
              <a16:creationId xmlns:a16="http://schemas.microsoft.com/office/drawing/2014/main" id="{5BE09622-C165-4261-8A61-CC66B18E1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0</xdr:colOff>
      <xdr:row>70</xdr:row>
      <xdr:rowOff>0</xdr:rowOff>
    </xdr:from>
    <xdr:to>
      <xdr:col>8</xdr:col>
      <xdr:colOff>304800</xdr:colOff>
      <xdr:row>86</xdr:row>
      <xdr:rowOff>0</xdr:rowOff>
    </xdr:to>
    <xdr:graphicFrame macro="">
      <xdr:nvGraphicFramePr>
        <xdr:cNvPr id="12" name="Chart 11">
          <a:extLst>
            <a:ext uri="{FF2B5EF4-FFF2-40B4-BE49-F238E27FC236}">
              <a16:creationId xmlns:a16="http://schemas.microsoft.com/office/drawing/2014/main" id="{F965BFB2-D149-4697-85A3-ED16A35A7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0</xdr:colOff>
      <xdr:row>71</xdr:row>
      <xdr:rowOff>0</xdr:rowOff>
    </xdr:from>
    <xdr:to>
      <xdr:col>17</xdr:col>
      <xdr:colOff>321469</xdr:colOff>
      <xdr:row>85</xdr:row>
      <xdr:rowOff>76200</xdr:rowOff>
    </xdr:to>
    <xdr:graphicFrame macro="">
      <xdr:nvGraphicFramePr>
        <xdr:cNvPr id="14" name="Chart 13">
          <a:extLst>
            <a:ext uri="{FF2B5EF4-FFF2-40B4-BE49-F238E27FC236}">
              <a16:creationId xmlns:a16="http://schemas.microsoft.com/office/drawing/2014/main" id="{CB17A391-D768-4DBB-8963-C578ED59A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38098</xdr:colOff>
      <xdr:row>0</xdr:row>
      <xdr:rowOff>38098</xdr:rowOff>
    </xdr:from>
    <xdr:to>
      <xdr:col>18</xdr:col>
      <xdr:colOff>161924</xdr:colOff>
      <xdr:row>64</xdr:row>
      <xdr:rowOff>114299</xdr:rowOff>
    </xdr:to>
    <xdr:sp macro="" textlink="">
      <xdr:nvSpPr>
        <xdr:cNvPr id="2" name="Rectangle: Rounded Corners 1">
          <a:extLst>
            <a:ext uri="{FF2B5EF4-FFF2-40B4-BE49-F238E27FC236}">
              <a16:creationId xmlns:a16="http://schemas.microsoft.com/office/drawing/2014/main" id="{A7089266-0755-BC4B-12CE-68CA6484A42C}"/>
            </a:ext>
          </a:extLst>
        </xdr:cNvPr>
        <xdr:cNvSpPr/>
      </xdr:nvSpPr>
      <xdr:spPr>
        <a:xfrm>
          <a:off x="38098" y="38098"/>
          <a:ext cx="11258551" cy="12268201"/>
        </a:xfrm>
        <a:prstGeom prst="roundRect">
          <a:avLst>
            <a:gd name="adj" fmla="val 1171"/>
          </a:avLst>
        </a:prstGeom>
        <a:solidFill>
          <a:srgbClr val="00B050">
            <a:alpha val="1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123824</xdr:colOff>
      <xdr:row>3</xdr:row>
      <xdr:rowOff>142875</xdr:rowOff>
    </xdr:from>
    <xdr:to>
      <xdr:col>2</xdr:col>
      <xdr:colOff>228600</xdr:colOff>
      <xdr:row>46</xdr:row>
      <xdr:rowOff>9525</xdr:rowOff>
    </xdr:to>
    <xdr:sp macro="" textlink="">
      <xdr:nvSpPr>
        <xdr:cNvPr id="3" name="Rectangle: Rounded Corners 2">
          <a:extLst>
            <a:ext uri="{FF2B5EF4-FFF2-40B4-BE49-F238E27FC236}">
              <a16:creationId xmlns:a16="http://schemas.microsoft.com/office/drawing/2014/main" id="{891C5D50-EB27-5882-B4CC-F16952B3654B}"/>
            </a:ext>
          </a:extLst>
        </xdr:cNvPr>
        <xdr:cNvSpPr/>
      </xdr:nvSpPr>
      <xdr:spPr>
        <a:xfrm>
          <a:off x="123824" y="714375"/>
          <a:ext cx="1323976" cy="8058150"/>
        </a:xfrm>
        <a:prstGeom prst="roundRect">
          <a:avLst>
            <a:gd name="adj" fmla="val 5980"/>
          </a:avLst>
        </a:prstGeom>
        <a:solidFill>
          <a:srgbClr val="16601A">
            <a:alpha val="9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238123</xdr:colOff>
      <xdr:row>4</xdr:row>
      <xdr:rowOff>66674</xdr:rowOff>
    </xdr:from>
    <xdr:to>
      <xdr:col>5</xdr:col>
      <xdr:colOff>180974</xdr:colOff>
      <xdr:row>9</xdr:row>
      <xdr:rowOff>57149</xdr:rowOff>
    </xdr:to>
    <xdr:sp macro="" textlink="">
      <xdr:nvSpPr>
        <xdr:cNvPr id="4" name="Rectangle: Rounded Corners 3">
          <a:extLst>
            <a:ext uri="{FF2B5EF4-FFF2-40B4-BE49-F238E27FC236}">
              <a16:creationId xmlns:a16="http://schemas.microsoft.com/office/drawing/2014/main" id="{12E027E6-9267-0999-1A42-B16F9CCB22B4}"/>
            </a:ext>
          </a:extLst>
        </xdr:cNvPr>
        <xdr:cNvSpPr/>
      </xdr:nvSpPr>
      <xdr:spPr>
        <a:xfrm>
          <a:off x="1457323" y="828674"/>
          <a:ext cx="1771651" cy="942975"/>
        </a:xfrm>
        <a:prstGeom prst="roundRect">
          <a:avLst>
            <a:gd name="adj" fmla="val 13542"/>
          </a:avLst>
        </a:prstGeom>
        <a:solidFill>
          <a:srgbClr val="16601A">
            <a:alpha val="26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304800</xdr:colOff>
      <xdr:row>4</xdr:row>
      <xdr:rowOff>104775</xdr:rowOff>
    </xdr:from>
    <xdr:to>
      <xdr:col>5</xdr:col>
      <xdr:colOff>95250</xdr:colOff>
      <xdr:row>6</xdr:row>
      <xdr:rowOff>123825</xdr:rowOff>
    </xdr:to>
    <xdr:sp macro="" textlink="">
      <xdr:nvSpPr>
        <xdr:cNvPr id="10" name="Rectangle: Rounded Corners 9">
          <a:extLst>
            <a:ext uri="{FF2B5EF4-FFF2-40B4-BE49-F238E27FC236}">
              <a16:creationId xmlns:a16="http://schemas.microsoft.com/office/drawing/2014/main" id="{BBA25539-B98A-16EB-9219-B8CD7BE3E271}"/>
            </a:ext>
          </a:extLst>
        </xdr:cNvPr>
        <xdr:cNvSpPr/>
      </xdr:nvSpPr>
      <xdr:spPr>
        <a:xfrm>
          <a:off x="1524000" y="866775"/>
          <a:ext cx="1619250" cy="400050"/>
        </a:xfrm>
        <a:prstGeom prst="roundRect">
          <a:avLst>
            <a:gd name="adj" fmla="val 12667"/>
          </a:avLst>
        </a:prstGeom>
        <a:solidFill>
          <a:srgbClr val="16601A">
            <a:alpha val="2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Count</a:t>
          </a:r>
          <a:r>
            <a:rPr lang="en-US" sz="1400" b="1" baseline="0"/>
            <a:t> of Employee</a:t>
          </a:r>
          <a:endParaRPr lang="en-US" sz="1400" b="1"/>
        </a:p>
      </xdr:txBody>
    </xdr:sp>
    <xdr:clientData/>
  </xdr:twoCellAnchor>
  <xdr:twoCellAnchor>
    <xdr:from>
      <xdr:col>2</xdr:col>
      <xdr:colOff>400050</xdr:colOff>
      <xdr:row>6</xdr:row>
      <xdr:rowOff>161925</xdr:rowOff>
    </xdr:from>
    <xdr:to>
      <xdr:col>4</xdr:col>
      <xdr:colOff>581025</xdr:colOff>
      <xdr:row>8</xdr:row>
      <xdr:rowOff>161925</xdr:rowOff>
    </xdr:to>
    <xdr:sp macro="" textlink="">
      <xdr:nvSpPr>
        <xdr:cNvPr id="11" name="Rectangle: Rounded Corners 10">
          <a:extLst>
            <a:ext uri="{FF2B5EF4-FFF2-40B4-BE49-F238E27FC236}">
              <a16:creationId xmlns:a16="http://schemas.microsoft.com/office/drawing/2014/main" id="{59839050-5E12-83E1-B71C-85FB63C3FD0A}"/>
            </a:ext>
          </a:extLst>
        </xdr:cNvPr>
        <xdr:cNvSpPr/>
      </xdr:nvSpPr>
      <xdr:spPr>
        <a:xfrm>
          <a:off x="1619250" y="1304925"/>
          <a:ext cx="1400175" cy="381000"/>
        </a:xfrm>
        <a:prstGeom prst="roundRect">
          <a:avLst/>
        </a:prstGeom>
        <a:solidFill>
          <a:srgbClr val="16601A">
            <a:alpha val="6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117</a:t>
          </a:r>
        </a:p>
      </xdr:txBody>
    </xdr:sp>
    <xdr:clientData/>
  </xdr:twoCellAnchor>
  <xdr:twoCellAnchor>
    <xdr:from>
      <xdr:col>5</xdr:col>
      <xdr:colOff>276224</xdr:colOff>
      <xdr:row>4</xdr:row>
      <xdr:rowOff>85724</xdr:rowOff>
    </xdr:from>
    <xdr:to>
      <xdr:col>8</xdr:col>
      <xdr:colOff>114299</xdr:colOff>
      <xdr:row>9</xdr:row>
      <xdr:rowOff>76199</xdr:rowOff>
    </xdr:to>
    <xdr:sp macro="" textlink="">
      <xdr:nvSpPr>
        <xdr:cNvPr id="12" name="Rectangle: Rounded Corners 11">
          <a:extLst>
            <a:ext uri="{FF2B5EF4-FFF2-40B4-BE49-F238E27FC236}">
              <a16:creationId xmlns:a16="http://schemas.microsoft.com/office/drawing/2014/main" id="{37271D32-BDE5-43D0-BDC5-240EFDD36EC0}"/>
            </a:ext>
          </a:extLst>
        </xdr:cNvPr>
        <xdr:cNvSpPr/>
      </xdr:nvSpPr>
      <xdr:spPr>
        <a:xfrm>
          <a:off x="3324224" y="847724"/>
          <a:ext cx="1666875" cy="942975"/>
        </a:xfrm>
        <a:prstGeom prst="roundRect">
          <a:avLst>
            <a:gd name="adj" fmla="val 13542"/>
          </a:avLst>
        </a:prstGeom>
        <a:solidFill>
          <a:srgbClr val="16601A">
            <a:alpha val="26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361951</xdr:colOff>
      <xdr:row>4</xdr:row>
      <xdr:rowOff>161925</xdr:rowOff>
    </xdr:from>
    <xdr:to>
      <xdr:col>8</xdr:col>
      <xdr:colOff>9525</xdr:colOff>
      <xdr:row>6</xdr:row>
      <xdr:rowOff>114300</xdr:rowOff>
    </xdr:to>
    <xdr:sp macro="" textlink="">
      <xdr:nvSpPr>
        <xdr:cNvPr id="13" name="Rectangle: Rounded Corners 12">
          <a:extLst>
            <a:ext uri="{FF2B5EF4-FFF2-40B4-BE49-F238E27FC236}">
              <a16:creationId xmlns:a16="http://schemas.microsoft.com/office/drawing/2014/main" id="{82DC944B-5E90-49C7-B0F6-C61C9E4E6E16}"/>
            </a:ext>
          </a:extLst>
        </xdr:cNvPr>
        <xdr:cNvSpPr/>
      </xdr:nvSpPr>
      <xdr:spPr>
        <a:xfrm>
          <a:off x="3409951" y="923925"/>
          <a:ext cx="1476374" cy="333375"/>
        </a:xfrm>
        <a:prstGeom prst="roundRect">
          <a:avLst>
            <a:gd name="adj" fmla="val 12667"/>
          </a:avLst>
        </a:prstGeom>
        <a:solidFill>
          <a:srgbClr val="16601A">
            <a:alpha val="2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Payroll</a:t>
          </a:r>
        </a:p>
      </xdr:txBody>
    </xdr:sp>
    <xdr:clientData/>
  </xdr:twoCellAnchor>
  <xdr:twoCellAnchor>
    <xdr:from>
      <xdr:col>5</xdr:col>
      <xdr:colOff>381001</xdr:colOff>
      <xdr:row>6</xdr:row>
      <xdr:rowOff>161925</xdr:rowOff>
    </xdr:from>
    <xdr:to>
      <xdr:col>7</xdr:col>
      <xdr:colOff>561974</xdr:colOff>
      <xdr:row>8</xdr:row>
      <xdr:rowOff>152401</xdr:rowOff>
    </xdr:to>
    <xdr:sp macro="" textlink="Salary">
      <xdr:nvSpPr>
        <xdr:cNvPr id="14" name="Rectangle: Rounded Corners 13">
          <a:extLst>
            <a:ext uri="{FF2B5EF4-FFF2-40B4-BE49-F238E27FC236}">
              <a16:creationId xmlns:a16="http://schemas.microsoft.com/office/drawing/2014/main" id="{987E0B02-D0B9-47E9-A668-DF6CE027826B}"/>
            </a:ext>
          </a:extLst>
        </xdr:cNvPr>
        <xdr:cNvSpPr/>
      </xdr:nvSpPr>
      <xdr:spPr>
        <a:xfrm>
          <a:off x="3429001" y="1304925"/>
          <a:ext cx="1400173" cy="371476"/>
        </a:xfrm>
        <a:prstGeom prst="roundRect">
          <a:avLst/>
        </a:prstGeom>
        <a:solidFill>
          <a:srgbClr val="16601A">
            <a:alpha val="6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9300B7A-1640-4960-BDAA-54438B71DCA5}" type="TxLink">
            <a:rPr lang="en-US" sz="1400" b="1" i="0" u="none" strike="noStrike">
              <a:solidFill>
                <a:schemeClr val="bg1"/>
              </a:solidFill>
              <a:latin typeface="Calibri"/>
              <a:cs typeface="Calibri"/>
            </a:rPr>
            <a:pPr algn="ctr"/>
            <a:t> $9,735,532 </a:t>
          </a:fld>
          <a:endParaRPr lang="en-US" sz="1400" b="1">
            <a:solidFill>
              <a:schemeClr val="bg1"/>
            </a:solidFill>
          </a:endParaRPr>
        </a:p>
      </xdr:txBody>
    </xdr:sp>
    <xdr:clientData/>
  </xdr:twoCellAnchor>
  <xdr:twoCellAnchor>
    <xdr:from>
      <xdr:col>8</xdr:col>
      <xdr:colOff>171449</xdr:colOff>
      <xdr:row>4</xdr:row>
      <xdr:rowOff>95250</xdr:rowOff>
    </xdr:from>
    <xdr:to>
      <xdr:col>10</xdr:col>
      <xdr:colOff>600074</xdr:colOff>
      <xdr:row>9</xdr:row>
      <xdr:rowOff>76199</xdr:rowOff>
    </xdr:to>
    <xdr:sp macro="" textlink="">
      <xdr:nvSpPr>
        <xdr:cNvPr id="15" name="Rectangle: Rounded Corners 14">
          <a:extLst>
            <a:ext uri="{FF2B5EF4-FFF2-40B4-BE49-F238E27FC236}">
              <a16:creationId xmlns:a16="http://schemas.microsoft.com/office/drawing/2014/main" id="{29A9A5CB-79D2-4394-A62C-7C9A3302E5F2}"/>
            </a:ext>
          </a:extLst>
        </xdr:cNvPr>
        <xdr:cNvSpPr/>
      </xdr:nvSpPr>
      <xdr:spPr>
        <a:xfrm>
          <a:off x="5048249" y="857250"/>
          <a:ext cx="1647825" cy="933449"/>
        </a:xfrm>
        <a:prstGeom prst="roundRect">
          <a:avLst>
            <a:gd name="adj" fmla="val 13542"/>
          </a:avLst>
        </a:prstGeom>
        <a:solidFill>
          <a:srgbClr val="16601A">
            <a:alpha val="26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295276</xdr:colOff>
      <xdr:row>4</xdr:row>
      <xdr:rowOff>152400</xdr:rowOff>
    </xdr:from>
    <xdr:to>
      <xdr:col>10</xdr:col>
      <xdr:colOff>419100</xdr:colOff>
      <xdr:row>6</xdr:row>
      <xdr:rowOff>114301</xdr:rowOff>
    </xdr:to>
    <xdr:sp macro="" textlink="">
      <xdr:nvSpPr>
        <xdr:cNvPr id="16" name="Rectangle: Rounded Corners 15">
          <a:extLst>
            <a:ext uri="{FF2B5EF4-FFF2-40B4-BE49-F238E27FC236}">
              <a16:creationId xmlns:a16="http://schemas.microsoft.com/office/drawing/2014/main" id="{4EEA7445-B2B8-4AEF-B842-88FF9E333BA8}"/>
            </a:ext>
          </a:extLst>
        </xdr:cNvPr>
        <xdr:cNvSpPr/>
      </xdr:nvSpPr>
      <xdr:spPr>
        <a:xfrm>
          <a:off x="5172076" y="914400"/>
          <a:ext cx="1343024" cy="342901"/>
        </a:xfrm>
        <a:prstGeom prst="roundRect">
          <a:avLst>
            <a:gd name="adj" fmla="val 16667"/>
          </a:avLst>
        </a:prstGeom>
        <a:solidFill>
          <a:srgbClr val="16601A">
            <a:alpha val="2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Average Salary</a:t>
          </a:r>
        </a:p>
      </xdr:txBody>
    </xdr:sp>
    <xdr:clientData/>
  </xdr:twoCellAnchor>
  <xdr:twoCellAnchor>
    <xdr:from>
      <xdr:col>8</xdr:col>
      <xdr:colOff>219077</xdr:colOff>
      <xdr:row>7</xdr:row>
      <xdr:rowOff>9525</xdr:rowOff>
    </xdr:from>
    <xdr:to>
      <xdr:col>10</xdr:col>
      <xdr:colOff>371475</xdr:colOff>
      <xdr:row>9</xdr:row>
      <xdr:rowOff>1</xdr:rowOff>
    </xdr:to>
    <xdr:sp macro="" textlink="avger">
      <xdr:nvSpPr>
        <xdr:cNvPr id="17" name="Rectangle: Rounded Corners 16">
          <a:extLst>
            <a:ext uri="{FF2B5EF4-FFF2-40B4-BE49-F238E27FC236}">
              <a16:creationId xmlns:a16="http://schemas.microsoft.com/office/drawing/2014/main" id="{CCD95359-1C39-4ACB-8F25-5F73C473E559}"/>
            </a:ext>
          </a:extLst>
        </xdr:cNvPr>
        <xdr:cNvSpPr/>
      </xdr:nvSpPr>
      <xdr:spPr>
        <a:xfrm>
          <a:off x="5095877" y="1343025"/>
          <a:ext cx="1371598" cy="371476"/>
        </a:xfrm>
        <a:prstGeom prst="roundRect">
          <a:avLst/>
        </a:prstGeom>
        <a:solidFill>
          <a:srgbClr val="16601A">
            <a:alpha val="6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EB5B53E-E050-4F8E-922E-272C243C1140}" type="TxLink">
            <a:rPr lang="en-US" sz="1400" b="1" i="0" u="none" strike="noStrike">
              <a:solidFill>
                <a:schemeClr val="bg1"/>
              </a:solidFill>
              <a:latin typeface="Calibri"/>
              <a:cs typeface="Calibri"/>
            </a:rPr>
            <a:pPr algn="ctr"/>
            <a:t>83210</a:t>
          </a:fld>
          <a:endParaRPr lang="en-US" sz="1400" b="1">
            <a:solidFill>
              <a:schemeClr val="bg1"/>
            </a:solidFill>
          </a:endParaRPr>
        </a:p>
      </xdr:txBody>
    </xdr:sp>
    <xdr:clientData/>
  </xdr:twoCellAnchor>
  <xdr:twoCellAnchor>
    <xdr:from>
      <xdr:col>2</xdr:col>
      <xdr:colOff>295274</xdr:colOff>
      <xdr:row>9</xdr:row>
      <xdr:rowOff>171449</xdr:rowOff>
    </xdr:from>
    <xdr:to>
      <xdr:col>8</xdr:col>
      <xdr:colOff>38100</xdr:colOff>
      <xdr:row>22</xdr:row>
      <xdr:rowOff>28575</xdr:rowOff>
    </xdr:to>
    <xdr:sp macro="" textlink="">
      <xdr:nvSpPr>
        <xdr:cNvPr id="24" name="Rectangle: Rounded Corners 23">
          <a:extLst>
            <a:ext uri="{FF2B5EF4-FFF2-40B4-BE49-F238E27FC236}">
              <a16:creationId xmlns:a16="http://schemas.microsoft.com/office/drawing/2014/main" id="{1625FFE7-5881-79C4-F458-937F34938770}"/>
            </a:ext>
          </a:extLst>
        </xdr:cNvPr>
        <xdr:cNvSpPr/>
      </xdr:nvSpPr>
      <xdr:spPr>
        <a:xfrm>
          <a:off x="1514474" y="1885949"/>
          <a:ext cx="3400426" cy="2333626"/>
        </a:xfrm>
        <a:prstGeom prst="roundRect">
          <a:avLst>
            <a:gd name="adj" fmla="val 4952"/>
          </a:avLst>
        </a:prstGeom>
        <a:solidFill>
          <a:srgbClr val="16601A">
            <a:alpha val="10196"/>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276224</xdr:colOff>
      <xdr:row>22</xdr:row>
      <xdr:rowOff>123825</xdr:rowOff>
    </xdr:from>
    <xdr:to>
      <xdr:col>8</xdr:col>
      <xdr:colOff>47625</xdr:colOff>
      <xdr:row>34</xdr:row>
      <xdr:rowOff>38100</xdr:rowOff>
    </xdr:to>
    <xdr:sp macro="" textlink="">
      <xdr:nvSpPr>
        <xdr:cNvPr id="26" name="Rectangle: Rounded Corners 25">
          <a:extLst>
            <a:ext uri="{FF2B5EF4-FFF2-40B4-BE49-F238E27FC236}">
              <a16:creationId xmlns:a16="http://schemas.microsoft.com/office/drawing/2014/main" id="{166C4BB5-6D61-42F9-B64F-A394025C7329}"/>
            </a:ext>
          </a:extLst>
        </xdr:cNvPr>
        <xdr:cNvSpPr/>
      </xdr:nvSpPr>
      <xdr:spPr>
        <a:xfrm>
          <a:off x="1495424" y="4314825"/>
          <a:ext cx="3429001" cy="2200275"/>
        </a:xfrm>
        <a:prstGeom prst="roundRect">
          <a:avLst>
            <a:gd name="adj" fmla="val 4952"/>
          </a:avLst>
        </a:prstGeom>
        <a:solidFill>
          <a:srgbClr val="16601A">
            <a:alpha val="10196"/>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133350</xdr:colOff>
      <xdr:row>34</xdr:row>
      <xdr:rowOff>114298</xdr:rowOff>
    </xdr:from>
    <xdr:to>
      <xdr:col>13</xdr:col>
      <xdr:colOff>523875</xdr:colOff>
      <xdr:row>46</xdr:row>
      <xdr:rowOff>85725</xdr:rowOff>
    </xdr:to>
    <xdr:sp macro="" textlink="">
      <xdr:nvSpPr>
        <xdr:cNvPr id="27" name="Rectangle: Rounded Corners 26">
          <a:extLst>
            <a:ext uri="{FF2B5EF4-FFF2-40B4-BE49-F238E27FC236}">
              <a16:creationId xmlns:a16="http://schemas.microsoft.com/office/drawing/2014/main" id="{FD0A8AD3-8A5B-47B5-B294-FFCC2E829C66}"/>
            </a:ext>
          </a:extLst>
        </xdr:cNvPr>
        <xdr:cNvSpPr/>
      </xdr:nvSpPr>
      <xdr:spPr>
        <a:xfrm>
          <a:off x="5010150" y="6591298"/>
          <a:ext cx="3438525" cy="2257427"/>
        </a:xfrm>
        <a:prstGeom prst="roundRect">
          <a:avLst>
            <a:gd name="adj" fmla="val 4952"/>
          </a:avLst>
        </a:prstGeom>
        <a:solidFill>
          <a:srgbClr val="16601A">
            <a:alpha val="10196"/>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295274</xdr:colOff>
      <xdr:row>34</xdr:row>
      <xdr:rowOff>95249</xdr:rowOff>
    </xdr:from>
    <xdr:to>
      <xdr:col>8</xdr:col>
      <xdr:colOff>47625</xdr:colOff>
      <xdr:row>46</xdr:row>
      <xdr:rowOff>38100</xdr:rowOff>
    </xdr:to>
    <xdr:sp macro="" textlink="">
      <xdr:nvSpPr>
        <xdr:cNvPr id="28" name="Rectangle: Rounded Corners 27">
          <a:extLst>
            <a:ext uri="{FF2B5EF4-FFF2-40B4-BE49-F238E27FC236}">
              <a16:creationId xmlns:a16="http://schemas.microsoft.com/office/drawing/2014/main" id="{4895B119-C538-4A0C-AA32-AF248C57C511}"/>
            </a:ext>
          </a:extLst>
        </xdr:cNvPr>
        <xdr:cNvSpPr/>
      </xdr:nvSpPr>
      <xdr:spPr>
        <a:xfrm>
          <a:off x="1514474" y="6572249"/>
          <a:ext cx="3409951" cy="2228851"/>
        </a:xfrm>
        <a:prstGeom prst="roundRect">
          <a:avLst>
            <a:gd name="adj" fmla="val 4952"/>
          </a:avLst>
        </a:prstGeom>
        <a:solidFill>
          <a:srgbClr val="16601A">
            <a:alpha val="10196"/>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114300</xdr:colOff>
      <xdr:row>22</xdr:row>
      <xdr:rowOff>114300</xdr:rowOff>
    </xdr:from>
    <xdr:to>
      <xdr:col>13</xdr:col>
      <xdr:colOff>485775</xdr:colOff>
      <xdr:row>34</xdr:row>
      <xdr:rowOff>66673</xdr:rowOff>
    </xdr:to>
    <xdr:sp macro="" textlink="">
      <xdr:nvSpPr>
        <xdr:cNvPr id="29" name="Rectangle: Rounded Corners 28">
          <a:extLst>
            <a:ext uri="{FF2B5EF4-FFF2-40B4-BE49-F238E27FC236}">
              <a16:creationId xmlns:a16="http://schemas.microsoft.com/office/drawing/2014/main" id="{EB3D4AB5-CE38-48A5-9B6C-A0C86D33A724}"/>
            </a:ext>
          </a:extLst>
        </xdr:cNvPr>
        <xdr:cNvSpPr/>
      </xdr:nvSpPr>
      <xdr:spPr>
        <a:xfrm>
          <a:off x="4991100" y="4305300"/>
          <a:ext cx="3419475" cy="2238373"/>
        </a:xfrm>
        <a:prstGeom prst="roundRect">
          <a:avLst>
            <a:gd name="adj" fmla="val 4952"/>
          </a:avLst>
        </a:prstGeom>
        <a:solidFill>
          <a:srgbClr val="16601A">
            <a:alpha val="10196"/>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285750</xdr:colOff>
      <xdr:row>9</xdr:row>
      <xdr:rowOff>95250</xdr:rowOff>
    </xdr:from>
    <xdr:to>
      <xdr:col>2</xdr:col>
      <xdr:colOff>161925</xdr:colOff>
      <xdr:row>11</xdr:row>
      <xdr:rowOff>76200</xdr:rowOff>
    </xdr:to>
    <xdr:sp macro="" textlink="">
      <xdr:nvSpPr>
        <xdr:cNvPr id="30" name="Rectangle: Rounded Corners 29">
          <a:hlinkClick xmlns:r="http://schemas.openxmlformats.org/officeDocument/2006/relationships" r:id="rId1"/>
          <a:extLst>
            <a:ext uri="{FF2B5EF4-FFF2-40B4-BE49-F238E27FC236}">
              <a16:creationId xmlns:a16="http://schemas.microsoft.com/office/drawing/2014/main" id="{9CC79F2D-1C5E-E01B-C99E-5B8E74F47719}"/>
            </a:ext>
          </a:extLst>
        </xdr:cNvPr>
        <xdr:cNvSpPr/>
      </xdr:nvSpPr>
      <xdr:spPr>
        <a:xfrm>
          <a:off x="285750" y="1809750"/>
          <a:ext cx="1095375" cy="361950"/>
        </a:xfrm>
        <a:prstGeom prst="roundRect">
          <a:avLst/>
        </a:prstGeom>
        <a:solidFill>
          <a:srgbClr val="16601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DATASET</a:t>
          </a:r>
        </a:p>
      </xdr:txBody>
    </xdr:sp>
    <xdr:clientData/>
  </xdr:twoCellAnchor>
  <xdr:twoCellAnchor>
    <xdr:from>
      <xdr:col>0</xdr:col>
      <xdr:colOff>142875</xdr:colOff>
      <xdr:row>5</xdr:row>
      <xdr:rowOff>76201</xdr:rowOff>
    </xdr:from>
    <xdr:to>
      <xdr:col>2</xdr:col>
      <xdr:colOff>190500</xdr:colOff>
      <xdr:row>7</xdr:row>
      <xdr:rowOff>133351</xdr:rowOff>
    </xdr:to>
    <xdr:sp macro="" textlink="">
      <xdr:nvSpPr>
        <xdr:cNvPr id="31" name="Rectangle: Rounded Corners 30">
          <a:extLst>
            <a:ext uri="{FF2B5EF4-FFF2-40B4-BE49-F238E27FC236}">
              <a16:creationId xmlns:a16="http://schemas.microsoft.com/office/drawing/2014/main" id="{1FC4ACC7-EEB4-4811-AC9D-5F54110532D2}"/>
            </a:ext>
          </a:extLst>
        </xdr:cNvPr>
        <xdr:cNvSpPr/>
      </xdr:nvSpPr>
      <xdr:spPr>
        <a:xfrm>
          <a:off x="142875" y="1028701"/>
          <a:ext cx="1266825" cy="438150"/>
        </a:xfrm>
        <a:prstGeom prst="roundRect">
          <a:avLst/>
        </a:prstGeom>
        <a:solidFill>
          <a:srgbClr val="16601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DASHBOARD  </a:t>
          </a:r>
        </a:p>
      </xdr:txBody>
    </xdr:sp>
    <xdr:clientData/>
  </xdr:twoCellAnchor>
  <xdr:twoCellAnchor>
    <xdr:from>
      <xdr:col>0</xdr:col>
      <xdr:colOff>123825</xdr:colOff>
      <xdr:row>0</xdr:row>
      <xdr:rowOff>95250</xdr:rowOff>
    </xdr:from>
    <xdr:to>
      <xdr:col>11</xdr:col>
      <xdr:colOff>238125</xdr:colOff>
      <xdr:row>3</xdr:row>
      <xdr:rowOff>28575</xdr:rowOff>
    </xdr:to>
    <xdr:sp macro="" textlink="">
      <xdr:nvSpPr>
        <xdr:cNvPr id="34" name="Rectangle: Rounded Corners 33">
          <a:extLst>
            <a:ext uri="{FF2B5EF4-FFF2-40B4-BE49-F238E27FC236}">
              <a16:creationId xmlns:a16="http://schemas.microsoft.com/office/drawing/2014/main" id="{7D3A549B-660E-754B-1414-473AA5276946}"/>
            </a:ext>
          </a:extLst>
        </xdr:cNvPr>
        <xdr:cNvSpPr/>
      </xdr:nvSpPr>
      <xdr:spPr>
        <a:xfrm>
          <a:off x="123825" y="95250"/>
          <a:ext cx="6819900" cy="504825"/>
        </a:xfrm>
        <a:prstGeom prst="roundRect">
          <a:avLst>
            <a:gd name="adj" fmla="val 9120"/>
          </a:avLst>
        </a:prstGeom>
        <a:solidFill>
          <a:srgbClr val="16601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HR</a:t>
          </a:r>
          <a:r>
            <a:rPr lang="en-US" sz="2000" b="1" baseline="0"/>
            <a:t> ANALYSIS</a:t>
          </a:r>
          <a:endParaRPr lang="en-US" sz="2000" b="1"/>
        </a:p>
      </xdr:txBody>
    </xdr:sp>
    <xdr:clientData/>
  </xdr:twoCellAnchor>
  <xdr:twoCellAnchor>
    <xdr:from>
      <xdr:col>8</xdr:col>
      <xdr:colOff>123825</xdr:colOff>
      <xdr:row>9</xdr:row>
      <xdr:rowOff>180976</xdr:rowOff>
    </xdr:from>
    <xdr:to>
      <xdr:col>13</xdr:col>
      <xdr:colOff>495300</xdr:colOff>
      <xdr:row>21</xdr:row>
      <xdr:rowOff>171451</xdr:rowOff>
    </xdr:to>
    <xdr:sp macro="" textlink="">
      <xdr:nvSpPr>
        <xdr:cNvPr id="35" name="Rectangle: Rounded Corners 34">
          <a:extLst>
            <a:ext uri="{FF2B5EF4-FFF2-40B4-BE49-F238E27FC236}">
              <a16:creationId xmlns:a16="http://schemas.microsoft.com/office/drawing/2014/main" id="{53716B4E-D8F3-46A5-B7A0-C6449FC3AB7A}"/>
            </a:ext>
          </a:extLst>
        </xdr:cNvPr>
        <xdr:cNvSpPr/>
      </xdr:nvSpPr>
      <xdr:spPr>
        <a:xfrm>
          <a:off x="5000625" y="1895476"/>
          <a:ext cx="3419475" cy="2276475"/>
        </a:xfrm>
        <a:prstGeom prst="roundRect">
          <a:avLst>
            <a:gd name="adj" fmla="val 4952"/>
          </a:avLst>
        </a:prstGeom>
        <a:solidFill>
          <a:srgbClr val="16601A">
            <a:alpha val="10196"/>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361949</xdr:colOff>
      <xdr:row>10</xdr:row>
      <xdr:rowOff>19050</xdr:rowOff>
    </xdr:from>
    <xdr:to>
      <xdr:col>7</xdr:col>
      <xdr:colOff>561975</xdr:colOff>
      <xdr:row>21</xdr:row>
      <xdr:rowOff>161925</xdr:rowOff>
    </xdr:to>
    <xdr:graphicFrame macro="">
      <xdr:nvGraphicFramePr>
        <xdr:cNvPr id="36" name="Chart 35">
          <a:extLst>
            <a:ext uri="{FF2B5EF4-FFF2-40B4-BE49-F238E27FC236}">
              <a16:creationId xmlns:a16="http://schemas.microsoft.com/office/drawing/2014/main" id="{37B5461E-584F-4F33-82DA-B52A688A0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180975</xdr:colOff>
      <xdr:row>10</xdr:row>
      <xdr:rowOff>28576</xdr:rowOff>
    </xdr:from>
    <xdr:to>
      <xdr:col>13</xdr:col>
      <xdr:colOff>390525</xdr:colOff>
      <xdr:row>21</xdr:row>
      <xdr:rowOff>133350</xdr:rowOff>
    </xdr:to>
    <xdr:graphicFrame macro="">
      <xdr:nvGraphicFramePr>
        <xdr:cNvPr id="37" name="Chart 36">
          <a:extLst>
            <a:ext uri="{FF2B5EF4-FFF2-40B4-BE49-F238E27FC236}">
              <a16:creationId xmlns:a16="http://schemas.microsoft.com/office/drawing/2014/main" id="{703D00AD-2CBC-41F4-9EAB-29DED0F833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342899</xdr:colOff>
      <xdr:row>23</xdr:row>
      <xdr:rowOff>28575</xdr:rowOff>
    </xdr:from>
    <xdr:to>
      <xdr:col>8</xdr:col>
      <xdr:colOff>0</xdr:colOff>
      <xdr:row>33</xdr:row>
      <xdr:rowOff>161925</xdr:rowOff>
    </xdr:to>
    <xdr:graphicFrame macro="">
      <xdr:nvGraphicFramePr>
        <xdr:cNvPr id="38" name="Chart 37">
          <a:extLst>
            <a:ext uri="{FF2B5EF4-FFF2-40B4-BE49-F238E27FC236}">
              <a16:creationId xmlns:a16="http://schemas.microsoft.com/office/drawing/2014/main" id="{7DDE4469-96D1-4E68-A697-9066DDE91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219075</xdr:colOff>
      <xdr:row>22</xdr:row>
      <xdr:rowOff>152400</xdr:rowOff>
    </xdr:from>
    <xdr:to>
      <xdr:col>13</xdr:col>
      <xdr:colOff>390525</xdr:colOff>
      <xdr:row>34</xdr:row>
      <xdr:rowOff>0</xdr:rowOff>
    </xdr:to>
    <xdr:graphicFrame macro="">
      <xdr:nvGraphicFramePr>
        <xdr:cNvPr id="39" name="Chart 38">
          <a:extLst>
            <a:ext uri="{FF2B5EF4-FFF2-40B4-BE49-F238E27FC236}">
              <a16:creationId xmlns:a16="http://schemas.microsoft.com/office/drawing/2014/main" id="{43146E61-BFC3-4D46-9081-5069C3D9B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409574</xdr:colOff>
      <xdr:row>34</xdr:row>
      <xdr:rowOff>180974</xdr:rowOff>
    </xdr:from>
    <xdr:to>
      <xdr:col>7</xdr:col>
      <xdr:colOff>504825</xdr:colOff>
      <xdr:row>45</xdr:row>
      <xdr:rowOff>123825</xdr:rowOff>
    </xdr:to>
    <xdr:graphicFrame macro="">
      <xdr:nvGraphicFramePr>
        <xdr:cNvPr id="40" name="Chart 39">
          <a:extLst>
            <a:ext uri="{FF2B5EF4-FFF2-40B4-BE49-F238E27FC236}">
              <a16:creationId xmlns:a16="http://schemas.microsoft.com/office/drawing/2014/main" id="{9FB5768F-F1E5-4C82-8AB2-07F17AA66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238125</xdr:colOff>
      <xdr:row>35</xdr:row>
      <xdr:rowOff>66673</xdr:rowOff>
    </xdr:from>
    <xdr:to>
      <xdr:col>13</xdr:col>
      <xdr:colOff>381000</xdr:colOff>
      <xdr:row>45</xdr:row>
      <xdr:rowOff>171450</xdr:rowOff>
    </xdr:to>
    <xdr:graphicFrame macro="">
      <xdr:nvGraphicFramePr>
        <xdr:cNvPr id="41" name="Chart 40">
          <a:extLst>
            <a:ext uri="{FF2B5EF4-FFF2-40B4-BE49-F238E27FC236}">
              <a16:creationId xmlns:a16="http://schemas.microsoft.com/office/drawing/2014/main" id="{01F37F16-5D79-4D87-A06B-5E6406ED2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295275</xdr:colOff>
      <xdr:row>47</xdr:row>
      <xdr:rowOff>38100</xdr:rowOff>
    </xdr:from>
    <xdr:to>
      <xdr:col>8</xdr:col>
      <xdr:colOff>114301</xdr:colOff>
      <xdr:row>61</xdr:row>
      <xdr:rowOff>161924</xdr:rowOff>
    </xdr:to>
    <xdr:sp macro="" textlink="">
      <xdr:nvSpPr>
        <xdr:cNvPr id="5" name="Rectangle: Rounded Corners 4">
          <a:extLst>
            <a:ext uri="{FF2B5EF4-FFF2-40B4-BE49-F238E27FC236}">
              <a16:creationId xmlns:a16="http://schemas.microsoft.com/office/drawing/2014/main" id="{6E6D821D-5C59-489C-B13A-FEE61E1CB07C}"/>
            </a:ext>
          </a:extLst>
        </xdr:cNvPr>
        <xdr:cNvSpPr/>
      </xdr:nvSpPr>
      <xdr:spPr>
        <a:xfrm>
          <a:off x="1514475" y="8991600"/>
          <a:ext cx="3476626" cy="2790824"/>
        </a:xfrm>
        <a:prstGeom prst="roundRect">
          <a:avLst>
            <a:gd name="adj" fmla="val 6322"/>
          </a:avLst>
        </a:prstGeom>
        <a:solidFill>
          <a:srgbClr val="16601A">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447674</xdr:colOff>
      <xdr:row>47</xdr:row>
      <xdr:rowOff>171450</xdr:rowOff>
    </xdr:from>
    <xdr:to>
      <xdr:col>8</xdr:col>
      <xdr:colOff>66675</xdr:colOff>
      <xdr:row>60</xdr:row>
      <xdr:rowOff>152399</xdr:rowOff>
    </xdr:to>
    <xdr:graphicFrame macro="">
      <xdr:nvGraphicFramePr>
        <xdr:cNvPr id="6" name="Chart 5">
          <a:extLst>
            <a:ext uri="{FF2B5EF4-FFF2-40B4-BE49-F238E27FC236}">
              <a16:creationId xmlns:a16="http://schemas.microsoft.com/office/drawing/2014/main" id="{4D6C22AA-62AD-4398-97C6-DC4817831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219075</xdr:colOff>
      <xdr:row>47</xdr:row>
      <xdr:rowOff>85725</xdr:rowOff>
    </xdr:from>
    <xdr:to>
      <xdr:col>13</xdr:col>
      <xdr:colOff>581024</xdr:colOff>
      <xdr:row>61</xdr:row>
      <xdr:rowOff>152400</xdr:rowOff>
    </xdr:to>
    <xdr:sp macro="" textlink="">
      <xdr:nvSpPr>
        <xdr:cNvPr id="7" name="Rectangle: Rounded Corners 6">
          <a:extLst>
            <a:ext uri="{FF2B5EF4-FFF2-40B4-BE49-F238E27FC236}">
              <a16:creationId xmlns:a16="http://schemas.microsoft.com/office/drawing/2014/main" id="{10BC97EA-4C52-C3D6-4A24-06585EEE35D6}"/>
            </a:ext>
          </a:extLst>
        </xdr:cNvPr>
        <xdr:cNvSpPr/>
      </xdr:nvSpPr>
      <xdr:spPr>
        <a:xfrm>
          <a:off x="5095875" y="9039225"/>
          <a:ext cx="3409949" cy="2733675"/>
        </a:xfrm>
        <a:prstGeom prst="roundRect">
          <a:avLst>
            <a:gd name="adj" fmla="val 6562"/>
          </a:avLst>
        </a:prstGeom>
        <a:solidFill>
          <a:srgbClr val="16601A">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314325</xdr:colOff>
      <xdr:row>48</xdr:row>
      <xdr:rowOff>19050</xdr:rowOff>
    </xdr:from>
    <xdr:to>
      <xdr:col>13</xdr:col>
      <xdr:colOff>466725</xdr:colOff>
      <xdr:row>61</xdr:row>
      <xdr:rowOff>9524</xdr:rowOff>
    </xdr:to>
    <xdr:graphicFrame macro="">
      <xdr:nvGraphicFramePr>
        <xdr:cNvPr id="8" name="Chart 7">
          <a:extLst>
            <a:ext uri="{FF2B5EF4-FFF2-40B4-BE49-F238E27FC236}">
              <a16:creationId xmlns:a16="http://schemas.microsoft.com/office/drawing/2014/main" id="{186416E1-878D-45CC-9565-7D1FEC15F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171450</xdr:colOff>
      <xdr:row>8</xdr:row>
      <xdr:rowOff>90335</xdr:rowOff>
    </xdr:from>
    <xdr:to>
      <xdr:col>0</xdr:col>
      <xdr:colOff>409020</xdr:colOff>
      <xdr:row>9</xdr:row>
      <xdr:rowOff>85293</xdr:rowOff>
    </xdr:to>
    <xdr:pic>
      <xdr:nvPicPr>
        <xdr:cNvPr id="9" name="Picture 8">
          <a:extLst>
            <a:ext uri="{FF2B5EF4-FFF2-40B4-BE49-F238E27FC236}">
              <a16:creationId xmlns:a16="http://schemas.microsoft.com/office/drawing/2014/main" id="{68999889-45C6-E5CC-585E-C7B9582451AD}"/>
            </a:ext>
          </a:extLst>
        </xdr:cNvPr>
        <xdr:cNvPicPr>
          <a:picLocks noChangeAspect="1"/>
        </xdr:cNvPicPr>
      </xdr:nvPicPr>
      <xdr:blipFill>
        <a:blip xmlns:r="http://schemas.openxmlformats.org/officeDocument/2006/relationships" r:embed="rId10"/>
        <a:stretch>
          <a:fillRect/>
        </a:stretch>
      </xdr:blipFill>
      <xdr:spPr>
        <a:xfrm>
          <a:off x="171450" y="1614335"/>
          <a:ext cx="237570" cy="185458"/>
        </a:xfrm>
        <a:prstGeom prst="rect">
          <a:avLst/>
        </a:prstGeom>
      </xdr:spPr>
    </xdr:pic>
    <xdr:clientData/>
  </xdr:twoCellAnchor>
  <xdr:twoCellAnchor editAs="oneCell">
    <xdr:from>
      <xdr:col>0</xdr:col>
      <xdr:colOff>123214</xdr:colOff>
      <xdr:row>3</xdr:row>
      <xdr:rowOff>171450</xdr:rowOff>
    </xdr:from>
    <xdr:to>
      <xdr:col>0</xdr:col>
      <xdr:colOff>389304</xdr:colOff>
      <xdr:row>5</xdr:row>
      <xdr:rowOff>56540</xdr:rowOff>
    </xdr:to>
    <xdr:pic>
      <xdr:nvPicPr>
        <xdr:cNvPr id="21" name="Picture 20">
          <a:extLst>
            <a:ext uri="{FF2B5EF4-FFF2-40B4-BE49-F238E27FC236}">
              <a16:creationId xmlns:a16="http://schemas.microsoft.com/office/drawing/2014/main" id="{DF125CFC-0EF8-8BFE-F97C-BFD89F5F7A48}"/>
            </a:ext>
          </a:extLst>
        </xdr:cNvPr>
        <xdr:cNvPicPr>
          <a:picLocks noChangeAspect="1"/>
        </xdr:cNvPicPr>
      </xdr:nvPicPr>
      <xdr:blipFill>
        <a:blip xmlns:r="http://schemas.openxmlformats.org/officeDocument/2006/relationships" r:embed="rId11"/>
        <a:stretch>
          <a:fillRect/>
        </a:stretch>
      </xdr:blipFill>
      <xdr:spPr>
        <a:xfrm flipH="1">
          <a:off x="123214" y="742950"/>
          <a:ext cx="266090" cy="266090"/>
        </a:xfrm>
        <a:prstGeom prst="rect">
          <a:avLst/>
        </a:prstGeom>
      </xdr:spPr>
    </xdr:pic>
    <xdr:clientData/>
  </xdr:twoCellAnchor>
  <xdr:twoCellAnchor editAs="oneCell">
    <xdr:from>
      <xdr:col>3</xdr:col>
      <xdr:colOff>476250</xdr:colOff>
      <xdr:row>3</xdr:row>
      <xdr:rowOff>104115</xdr:rowOff>
    </xdr:from>
    <xdr:to>
      <xdr:col>4</xdr:col>
      <xdr:colOff>200024</xdr:colOff>
      <xdr:row>5</xdr:row>
      <xdr:rowOff>56489</xdr:rowOff>
    </xdr:to>
    <xdr:pic>
      <xdr:nvPicPr>
        <xdr:cNvPr id="22" name="Picture 21">
          <a:extLst>
            <a:ext uri="{FF2B5EF4-FFF2-40B4-BE49-F238E27FC236}">
              <a16:creationId xmlns:a16="http://schemas.microsoft.com/office/drawing/2014/main" id="{9F664412-B607-69C5-E263-2D5B4ADDA52A}"/>
            </a:ext>
          </a:extLst>
        </xdr:cNvPr>
        <xdr:cNvPicPr>
          <a:picLocks noChangeAspect="1"/>
        </xdr:cNvPicPr>
      </xdr:nvPicPr>
      <xdr:blipFill>
        <a:blip xmlns:r="http://schemas.openxmlformats.org/officeDocument/2006/relationships" r:embed="rId12"/>
        <a:stretch>
          <a:fillRect/>
        </a:stretch>
      </xdr:blipFill>
      <xdr:spPr>
        <a:xfrm>
          <a:off x="2305050" y="675615"/>
          <a:ext cx="333374" cy="333374"/>
        </a:xfrm>
        <a:prstGeom prst="rect">
          <a:avLst/>
        </a:prstGeom>
      </xdr:spPr>
    </xdr:pic>
    <xdr:clientData/>
  </xdr:twoCellAnchor>
  <xdr:twoCellAnchor editAs="oneCell">
    <xdr:from>
      <xdr:col>9</xdr:col>
      <xdr:colOff>149870</xdr:colOff>
      <xdr:row>3</xdr:row>
      <xdr:rowOff>95250</xdr:rowOff>
    </xdr:from>
    <xdr:to>
      <xdr:col>10</xdr:col>
      <xdr:colOff>70921</xdr:colOff>
      <xdr:row>5</xdr:row>
      <xdr:rowOff>3696</xdr:rowOff>
    </xdr:to>
    <xdr:pic>
      <xdr:nvPicPr>
        <xdr:cNvPr id="23" name="Picture 22">
          <a:extLst>
            <a:ext uri="{FF2B5EF4-FFF2-40B4-BE49-F238E27FC236}">
              <a16:creationId xmlns:a16="http://schemas.microsoft.com/office/drawing/2014/main" id="{21BD0D0B-EF5D-0D14-B766-170CB42A6269}"/>
            </a:ext>
          </a:extLst>
        </xdr:cNvPr>
        <xdr:cNvPicPr>
          <a:picLocks noChangeAspect="1"/>
        </xdr:cNvPicPr>
      </xdr:nvPicPr>
      <xdr:blipFill>
        <a:blip xmlns:r="http://schemas.openxmlformats.org/officeDocument/2006/relationships" r:embed="rId13"/>
        <a:stretch>
          <a:fillRect/>
        </a:stretch>
      </xdr:blipFill>
      <xdr:spPr>
        <a:xfrm flipH="1">
          <a:off x="5636270" y="666750"/>
          <a:ext cx="530651" cy="289446"/>
        </a:xfrm>
        <a:prstGeom prst="rect">
          <a:avLst/>
        </a:prstGeom>
      </xdr:spPr>
    </xdr:pic>
    <xdr:clientData/>
  </xdr:twoCellAnchor>
  <xdr:twoCellAnchor editAs="oneCell">
    <xdr:from>
      <xdr:col>1</xdr:col>
      <xdr:colOff>266700</xdr:colOff>
      <xdr:row>1</xdr:row>
      <xdr:rowOff>4103</xdr:rowOff>
    </xdr:from>
    <xdr:to>
      <xdr:col>2</xdr:col>
      <xdr:colOff>132586</xdr:colOff>
      <xdr:row>2</xdr:row>
      <xdr:rowOff>170218</xdr:rowOff>
    </xdr:to>
    <xdr:pic>
      <xdr:nvPicPr>
        <xdr:cNvPr id="25" name="Picture 24">
          <a:extLst>
            <a:ext uri="{FF2B5EF4-FFF2-40B4-BE49-F238E27FC236}">
              <a16:creationId xmlns:a16="http://schemas.microsoft.com/office/drawing/2014/main" id="{5DF01D6A-4099-F4BF-EE9F-55D936773A06}"/>
            </a:ext>
          </a:extLst>
        </xdr:cNvPr>
        <xdr:cNvPicPr>
          <a:picLocks noChangeAspect="1"/>
        </xdr:cNvPicPr>
      </xdr:nvPicPr>
      <xdr:blipFill>
        <a:blip xmlns:r="http://schemas.openxmlformats.org/officeDocument/2006/relationships" r:embed="rId14"/>
        <a:stretch>
          <a:fillRect/>
        </a:stretch>
      </xdr:blipFill>
      <xdr:spPr>
        <a:xfrm>
          <a:off x="876300" y="194603"/>
          <a:ext cx="475486" cy="356615"/>
        </a:xfrm>
        <a:prstGeom prst="rect">
          <a:avLst/>
        </a:prstGeom>
      </xdr:spPr>
    </xdr:pic>
    <xdr:clientData/>
  </xdr:twoCellAnchor>
  <xdr:twoCellAnchor editAs="oneCell">
    <xdr:from>
      <xdr:col>6</xdr:col>
      <xdr:colOff>390525</xdr:colOff>
      <xdr:row>3</xdr:row>
      <xdr:rowOff>19050</xdr:rowOff>
    </xdr:from>
    <xdr:to>
      <xdr:col>7</xdr:col>
      <xdr:colOff>94982</xdr:colOff>
      <xdr:row>4</xdr:row>
      <xdr:rowOff>142607</xdr:rowOff>
    </xdr:to>
    <xdr:pic>
      <xdr:nvPicPr>
        <xdr:cNvPr id="33" name="Picture 32">
          <a:extLst>
            <a:ext uri="{FF2B5EF4-FFF2-40B4-BE49-F238E27FC236}">
              <a16:creationId xmlns:a16="http://schemas.microsoft.com/office/drawing/2014/main" id="{98127923-1372-34AB-0481-B2AD6537676F}"/>
            </a:ext>
          </a:extLst>
        </xdr:cNvPr>
        <xdr:cNvPicPr>
          <a:picLocks noChangeAspect="1"/>
        </xdr:cNvPicPr>
      </xdr:nvPicPr>
      <xdr:blipFill>
        <a:blip xmlns:r="http://schemas.openxmlformats.org/officeDocument/2006/relationships" r:embed="rId15"/>
        <a:stretch>
          <a:fillRect/>
        </a:stretch>
      </xdr:blipFill>
      <xdr:spPr>
        <a:xfrm>
          <a:off x="4048125" y="590550"/>
          <a:ext cx="314057" cy="314057"/>
        </a:xfrm>
        <a:prstGeom prst="rect">
          <a:avLst/>
        </a:prstGeom>
      </xdr:spPr>
    </xdr:pic>
    <xdr:clientData/>
  </xdr:twoCellAnchor>
  <xdr:twoCellAnchor>
    <xdr:from>
      <xdr:col>11</xdr:col>
      <xdr:colOff>66673</xdr:colOff>
      <xdr:row>4</xdr:row>
      <xdr:rowOff>123823</xdr:rowOff>
    </xdr:from>
    <xdr:to>
      <xdr:col>13</xdr:col>
      <xdr:colOff>495298</xdr:colOff>
      <xdr:row>9</xdr:row>
      <xdr:rowOff>104772</xdr:rowOff>
    </xdr:to>
    <xdr:sp macro="" textlink="">
      <xdr:nvSpPr>
        <xdr:cNvPr id="43" name="Rectangle: Rounded Corners 42">
          <a:extLst>
            <a:ext uri="{FF2B5EF4-FFF2-40B4-BE49-F238E27FC236}">
              <a16:creationId xmlns:a16="http://schemas.microsoft.com/office/drawing/2014/main" id="{EA36DDFE-264B-4B1B-8843-FB75D5739F71}"/>
            </a:ext>
          </a:extLst>
        </xdr:cNvPr>
        <xdr:cNvSpPr/>
      </xdr:nvSpPr>
      <xdr:spPr>
        <a:xfrm>
          <a:off x="6772273" y="885823"/>
          <a:ext cx="1647825" cy="933449"/>
        </a:xfrm>
        <a:prstGeom prst="roundRect">
          <a:avLst>
            <a:gd name="adj" fmla="val 13542"/>
          </a:avLst>
        </a:prstGeom>
        <a:solidFill>
          <a:srgbClr val="16601A">
            <a:alpha val="26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200025</xdr:colOff>
      <xdr:row>4</xdr:row>
      <xdr:rowOff>180973</xdr:rowOff>
    </xdr:from>
    <xdr:to>
      <xdr:col>13</xdr:col>
      <xdr:colOff>323849</xdr:colOff>
      <xdr:row>6</xdr:row>
      <xdr:rowOff>142874</xdr:rowOff>
    </xdr:to>
    <xdr:sp macro="" textlink="">
      <xdr:nvSpPr>
        <xdr:cNvPr id="44" name="Rectangle: Rounded Corners 43">
          <a:extLst>
            <a:ext uri="{FF2B5EF4-FFF2-40B4-BE49-F238E27FC236}">
              <a16:creationId xmlns:a16="http://schemas.microsoft.com/office/drawing/2014/main" id="{4B8EC0B2-3947-4058-86EC-60DEEEE58520}"/>
            </a:ext>
          </a:extLst>
        </xdr:cNvPr>
        <xdr:cNvSpPr/>
      </xdr:nvSpPr>
      <xdr:spPr>
        <a:xfrm>
          <a:off x="6905625" y="942973"/>
          <a:ext cx="1343024" cy="342901"/>
        </a:xfrm>
        <a:prstGeom prst="roundRect">
          <a:avLst>
            <a:gd name="adj" fmla="val 16667"/>
          </a:avLst>
        </a:prstGeom>
        <a:solidFill>
          <a:srgbClr val="16601A">
            <a:alpha val="2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Attrition</a:t>
          </a:r>
          <a:r>
            <a:rPr lang="en-US" sz="1400" b="1" baseline="0"/>
            <a:t> Rate</a:t>
          </a:r>
          <a:endParaRPr lang="en-US" sz="1400" b="1"/>
        </a:p>
      </xdr:txBody>
    </xdr:sp>
    <xdr:clientData/>
  </xdr:twoCellAnchor>
  <xdr:twoCellAnchor>
    <xdr:from>
      <xdr:col>11</xdr:col>
      <xdr:colOff>209551</xdr:colOff>
      <xdr:row>7</xdr:row>
      <xdr:rowOff>19048</xdr:rowOff>
    </xdr:from>
    <xdr:to>
      <xdr:col>13</xdr:col>
      <xdr:colOff>361949</xdr:colOff>
      <xdr:row>9</xdr:row>
      <xdr:rowOff>9524</xdr:rowOff>
    </xdr:to>
    <xdr:sp macro="" textlink="avger">
      <xdr:nvSpPr>
        <xdr:cNvPr id="45" name="Rectangle: Rounded Corners 44">
          <a:extLst>
            <a:ext uri="{FF2B5EF4-FFF2-40B4-BE49-F238E27FC236}">
              <a16:creationId xmlns:a16="http://schemas.microsoft.com/office/drawing/2014/main" id="{D07890D6-8119-45C2-8DAF-E8AD3DC7D37C}"/>
            </a:ext>
          </a:extLst>
        </xdr:cNvPr>
        <xdr:cNvSpPr/>
      </xdr:nvSpPr>
      <xdr:spPr>
        <a:xfrm>
          <a:off x="6915151" y="1352548"/>
          <a:ext cx="1371598" cy="371476"/>
        </a:xfrm>
        <a:prstGeom prst="roundRect">
          <a:avLst/>
        </a:prstGeom>
        <a:solidFill>
          <a:srgbClr val="16601A">
            <a:alpha val="6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rPr>
            <a:t>100%</a:t>
          </a:r>
        </a:p>
      </xdr:txBody>
    </xdr:sp>
    <xdr:clientData/>
  </xdr:twoCellAnchor>
  <xdr:twoCellAnchor editAs="oneCell">
    <xdr:from>
      <xdr:col>15</xdr:col>
      <xdr:colOff>123823</xdr:colOff>
      <xdr:row>6</xdr:row>
      <xdr:rowOff>104773</xdr:rowOff>
    </xdr:from>
    <xdr:to>
      <xdr:col>17</xdr:col>
      <xdr:colOff>733423</xdr:colOff>
      <xdr:row>12</xdr:row>
      <xdr:rowOff>57150</xdr:rowOff>
    </xdr:to>
    <mc:AlternateContent xmlns:mc="http://schemas.openxmlformats.org/markup-compatibility/2006" xmlns:a14="http://schemas.microsoft.com/office/drawing/2010/main">
      <mc:Choice Requires="a14">
        <xdr:graphicFrame macro="">
          <xdr:nvGraphicFramePr>
            <xdr:cNvPr id="46" name="Employment status">
              <a:extLst>
                <a:ext uri="{FF2B5EF4-FFF2-40B4-BE49-F238E27FC236}">
                  <a16:creationId xmlns:a16="http://schemas.microsoft.com/office/drawing/2014/main" id="{BBEADED9-05FD-4870-AD13-D5D99AFC8CA3}"/>
                </a:ext>
              </a:extLst>
            </xdr:cNvPr>
            <xdr:cNvGraphicFramePr/>
          </xdr:nvGraphicFramePr>
          <xdr:xfrm>
            <a:off x="0" y="0"/>
            <a:ext cx="0" cy="0"/>
          </xdr:xfrm>
          <a:graphic>
            <a:graphicData uri="http://schemas.microsoft.com/office/drawing/2010/slicer">
              <sle:slicer xmlns:sle="http://schemas.microsoft.com/office/drawing/2010/slicer" name="Employment status"/>
            </a:graphicData>
          </a:graphic>
        </xdr:graphicFrame>
      </mc:Choice>
      <mc:Fallback xmlns="">
        <xdr:sp macro="" textlink="">
          <xdr:nvSpPr>
            <xdr:cNvPr id="0" name=""/>
            <xdr:cNvSpPr>
              <a:spLocks noTextEdit="1"/>
            </xdr:cNvSpPr>
          </xdr:nvSpPr>
          <xdr:spPr>
            <a:xfrm>
              <a:off x="9267823" y="1247773"/>
              <a:ext cx="1828800" cy="1095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142873</xdr:colOff>
      <xdr:row>12</xdr:row>
      <xdr:rowOff>152399</xdr:rowOff>
    </xdr:from>
    <xdr:to>
      <xdr:col>17</xdr:col>
      <xdr:colOff>752473</xdr:colOff>
      <xdr:row>18</xdr:row>
      <xdr:rowOff>38101</xdr:rowOff>
    </xdr:to>
    <mc:AlternateContent xmlns:mc="http://schemas.openxmlformats.org/markup-compatibility/2006" xmlns:a14="http://schemas.microsoft.com/office/drawing/2010/main">
      <mc:Choice Requires="a14">
        <xdr:graphicFrame macro="">
          <xdr:nvGraphicFramePr>
            <xdr:cNvPr id="47" name="Hire Date">
              <a:extLst>
                <a:ext uri="{FF2B5EF4-FFF2-40B4-BE49-F238E27FC236}">
                  <a16:creationId xmlns:a16="http://schemas.microsoft.com/office/drawing/2014/main" id="{BF6778C4-939F-460F-847A-5792BEAF430B}"/>
                </a:ext>
              </a:extLst>
            </xdr:cNvPr>
            <xdr:cNvGraphicFramePr/>
          </xdr:nvGraphicFramePr>
          <xdr:xfrm>
            <a:off x="0" y="0"/>
            <a:ext cx="0" cy="0"/>
          </xdr:xfrm>
          <a:graphic>
            <a:graphicData uri="http://schemas.microsoft.com/office/drawing/2010/slicer">
              <sle:slicer xmlns:sle="http://schemas.microsoft.com/office/drawing/2010/slicer" name="Hire Date"/>
            </a:graphicData>
          </a:graphic>
        </xdr:graphicFrame>
      </mc:Choice>
      <mc:Fallback xmlns="">
        <xdr:sp macro="" textlink="">
          <xdr:nvSpPr>
            <xdr:cNvPr id="0" name=""/>
            <xdr:cNvSpPr>
              <a:spLocks noTextEdit="1"/>
            </xdr:cNvSpPr>
          </xdr:nvSpPr>
          <xdr:spPr>
            <a:xfrm>
              <a:off x="9286873" y="2438399"/>
              <a:ext cx="1828800" cy="10287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123823</xdr:colOff>
      <xdr:row>30</xdr:row>
      <xdr:rowOff>19049</xdr:rowOff>
    </xdr:from>
    <xdr:to>
      <xdr:col>17</xdr:col>
      <xdr:colOff>733423</xdr:colOff>
      <xdr:row>36</xdr:row>
      <xdr:rowOff>57151</xdr:rowOff>
    </xdr:to>
    <mc:AlternateContent xmlns:mc="http://schemas.openxmlformats.org/markup-compatibility/2006" xmlns:a14="http://schemas.microsoft.com/office/drawing/2010/main">
      <mc:Choice Requires="a14">
        <xdr:graphicFrame macro="">
          <xdr:nvGraphicFramePr>
            <xdr:cNvPr id="48" name="Salary">
              <a:extLst>
                <a:ext uri="{FF2B5EF4-FFF2-40B4-BE49-F238E27FC236}">
                  <a16:creationId xmlns:a16="http://schemas.microsoft.com/office/drawing/2014/main" id="{7F776A0F-FBC3-4210-82C1-5DDFA3C8F6CE}"/>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mlns="">
        <xdr:sp macro="" textlink="">
          <xdr:nvSpPr>
            <xdr:cNvPr id="0" name=""/>
            <xdr:cNvSpPr>
              <a:spLocks noTextEdit="1"/>
            </xdr:cNvSpPr>
          </xdr:nvSpPr>
          <xdr:spPr>
            <a:xfrm>
              <a:off x="9267823" y="5734049"/>
              <a:ext cx="1828800" cy="1181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123823</xdr:colOff>
      <xdr:row>24</xdr:row>
      <xdr:rowOff>66676</xdr:rowOff>
    </xdr:from>
    <xdr:to>
      <xdr:col>17</xdr:col>
      <xdr:colOff>733423</xdr:colOff>
      <xdr:row>29</xdr:row>
      <xdr:rowOff>161926</xdr:rowOff>
    </xdr:to>
    <mc:AlternateContent xmlns:mc="http://schemas.openxmlformats.org/markup-compatibility/2006" xmlns:a14="http://schemas.microsoft.com/office/drawing/2010/main">
      <mc:Choice Requires="a14">
        <xdr:graphicFrame macro="">
          <xdr:nvGraphicFramePr>
            <xdr:cNvPr id="49" name="Performance Band">
              <a:extLst>
                <a:ext uri="{FF2B5EF4-FFF2-40B4-BE49-F238E27FC236}">
                  <a16:creationId xmlns:a16="http://schemas.microsoft.com/office/drawing/2014/main" id="{79DF0F74-1196-4E51-A665-79A5E6DB870C}"/>
                </a:ext>
              </a:extLst>
            </xdr:cNvPr>
            <xdr:cNvGraphicFramePr/>
          </xdr:nvGraphicFramePr>
          <xdr:xfrm>
            <a:off x="0" y="0"/>
            <a:ext cx="0" cy="0"/>
          </xdr:xfrm>
          <a:graphic>
            <a:graphicData uri="http://schemas.microsoft.com/office/drawing/2010/slicer">
              <sle:slicer xmlns:sle="http://schemas.microsoft.com/office/drawing/2010/slicer" name="Performance Band"/>
            </a:graphicData>
          </a:graphic>
        </xdr:graphicFrame>
      </mc:Choice>
      <mc:Fallback xmlns="">
        <xdr:sp macro="" textlink="">
          <xdr:nvSpPr>
            <xdr:cNvPr id="0" name=""/>
            <xdr:cNvSpPr>
              <a:spLocks noTextEdit="1"/>
            </xdr:cNvSpPr>
          </xdr:nvSpPr>
          <xdr:spPr>
            <a:xfrm>
              <a:off x="9267823" y="4638676"/>
              <a:ext cx="182880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142873</xdr:colOff>
      <xdr:row>18</xdr:row>
      <xdr:rowOff>9523</xdr:rowOff>
    </xdr:from>
    <xdr:to>
      <xdr:col>17</xdr:col>
      <xdr:colOff>752473</xdr:colOff>
      <xdr:row>24</xdr:row>
      <xdr:rowOff>0</xdr:rowOff>
    </xdr:to>
    <mc:AlternateContent xmlns:mc="http://schemas.openxmlformats.org/markup-compatibility/2006" xmlns:a14="http://schemas.microsoft.com/office/drawing/2010/main">
      <mc:Choice Requires="a14">
        <xdr:graphicFrame macro="">
          <xdr:nvGraphicFramePr>
            <xdr:cNvPr id="50" name="Department Name">
              <a:extLst>
                <a:ext uri="{FF2B5EF4-FFF2-40B4-BE49-F238E27FC236}">
                  <a16:creationId xmlns:a16="http://schemas.microsoft.com/office/drawing/2014/main" id="{371827E9-5F4F-44C2-8A95-325706A20AA7}"/>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9286873" y="3438523"/>
              <a:ext cx="1828800" cy="11334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171451</xdr:colOff>
      <xdr:row>0</xdr:row>
      <xdr:rowOff>0</xdr:rowOff>
    </xdr:from>
    <xdr:to>
      <xdr:col>10</xdr:col>
      <xdr:colOff>1400177</xdr:colOff>
      <xdr:row>42</xdr:row>
      <xdr:rowOff>57150</xdr:rowOff>
    </xdr:to>
    <xdr:sp macro="" textlink="">
      <xdr:nvSpPr>
        <xdr:cNvPr id="5" name="Rectangle: Rounded Corners 4">
          <a:extLst>
            <a:ext uri="{FF2B5EF4-FFF2-40B4-BE49-F238E27FC236}">
              <a16:creationId xmlns:a16="http://schemas.microsoft.com/office/drawing/2014/main" id="{B209B1B8-D4F1-4DB5-8E17-D8B0C50F6812}"/>
            </a:ext>
          </a:extLst>
        </xdr:cNvPr>
        <xdr:cNvSpPr/>
      </xdr:nvSpPr>
      <xdr:spPr>
        <a:xfrm>
          <a:off x="8020051" y="0"/>
          <a:ext cx="1228726" cy="8058150"/>
        </a:xfrm>
        <a:prstGeom prst="roundRect">
          <a:avLst>
            <a:gd name="adj" fmla="val 5980"/>
          </a:avLst>
        </a:prstGeom>
        <a:solidFill>
          <a:srgbClr val="16601A">
            <a:alpha val="9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238125</xdr:colOff>
      <xdr:row>5</xdr:row>
      <xdr:rowOff>47625</xdr:rowOff>
    </xdr:from>
    <xdr:to>
      <xdr:col>10</xdr:col>
      <xdr:colOff>1285874</xdr:colOff>
      <xdr:row>7</xdr:row>
      <xdr:rowOff>28575</xdr:rowOff>
    </xdr:to>
    <xdr:sp macro="" textlink="">
      <xdr:nvSpPr>
        <xdr:cNvPr id="6" name="Rectangle: Rounded Corners 5">
          <a:extLst>
            <a:ext uri="{FF2B5EF4-FFF2-40B4-BE49-F238E27FC236}">
              <a16:creationId xmlns:a16="http://schemas.microsoft.com/office/drawing/2014/main" id="{36EF6ECC-C972-43FF-98D0-F826360F020C}"/>
            </a:ext>
          </a:extLst>
        </xdr:cNvPr>
        <xdr:cNvSpPr/>
      </xdr:nvSpPr>
      <xdr:spPr>
        <a:xfrm>
          <a:off x="8086725" y="1000125"/>
          <a:ext cx="1047749" cy="361950"/>
        </a:xfrm>
        <a:prstGeom prst="roundRect">
          <a:avLst/>
        </a:prstGeom>
        <a:solidFill>
          <a:srgbClr val="16601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DATASET</a:t>
          </a:r>
        </a:p>
      </xdr:txBody>
    </xdr:sp>
    <xdr:clientData/>
  </xdr:twoCellAnchor>
  <xdr:twoCellAnchor>
    <xdr:from>
      <xdr:col>10</xdr:col>
      <xdr:colOff>209550</xdr:colOff>
      <xdr:row>1</xdr:row>
      <xdr:rowOff>66676</xdr:rowOff>
    </xdr:from>
    <xdr:to>
      <xdr:col>10</xdr:col>
      <xdr:colOff>1409700</xdr:colOff>
      <xdr:row>3</xdr:row>
      <xdr:rowOff>123826</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8B754D7A-84E8-4ACD-88B8-B9B68B3ACEE4}"/>
            </a:ext>
          </a:extLst>
        </xdr:cNvPr>
        <xdr:cNvSpPr/>
      </xdr:nvSpPr>
      <xdr:spPr>
        <a:xfrm>
          <a:off x="8058150" y="257176"/>
          <a:ext cx="1200150" cy="438150"/>
        </a:xfrm>
        <a:prstGeom prst="roundRect">
          <a:avLst/>
        </a:prstGeom>
        <a:solidFill>
          <a:srgbClr val="16601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DASHBOARD  </a:t>
          </a:r>
        </a:p>
      </xdr:txBody>
    </xdr:sp>
    <xdr:clientData/>
  </xdr:twoCellAnchor>
  <xdr:twoCellAnchor editAs="oneCell">
    <xdr:from>
      <xdr:col>10</xdr:col>
      <xdr:colOff>257176</xdr:colOff>
      <xdr:row>4</xdr:row>
      <xdr:rowOff>85725</xdr:rowOff>
    </xdr:from>
    <xdr:to>
      <xdr:col>10</xdr:col>
      <xdr:colOff>628650</xdr:colOff>
      <xdr:row>5</xdr:row>
      <xdr:rowOff>185215</xdr:rowOff>
    </xdr:to>
    <xdr:pic>
      <xdr:nvPicPr>
        <xdr:cNvPr id="9" name="Picture 8">
          <a:extLst>
            <a:ext uri="{FF2B5EF4-FFF2-40B4-BE49-F238E27FC236}">
              <a16:creationId xmlns:a16="http://schemas.microsoft.com/office/drawing/2014/main" id="{50A3857F-7238-4AB9-A9F9-C776540662BB}"/>
            </a:ext>
          </a:extLst>
        </xdr:cNvPr>
        <xdr:cNvPicPr>
          <a:picLocks noChangeAspect="1"/>
        </xdr:cNvPicPr>
      </xdr:nvPicPr>
      <xdr:blipFill>
        <a:blip xmlns:r="http://schemas.openxmlformats.org/officeDocument/2006/relationships" r:embed="rId2"/>
        <a:stretch>
          <a:fillRect/>
        </a:stretch>
      </xdr:blipFill>
      <xdr:spPr>
        <a:xfrm>
          <a:off x="8105776" y="847725"/>
          <a:ext cx="371474" cy="289990"/>
        </a:xfrm>
        <a:prstGeom prst="rect">
          <a:avLst/>
        </a:prstGeom>
      </xdr:spPr>
    </xdr:pic>
    <xdr:clientData/>
  </xdr:twoCellAnchor>
  <xdr:twoCellAnchor editAs="oneCell">
    <xdr:from>
      <xdr:col>10</xdr:col>
      <xdr:colOff>171451</xdr:colOff>
      <xdr:row>0</xdr:row>
      <xdr:rowOff>76199</xdr:rowOff>
    </xdr:from>
    <xdr:to>
      <xdr:col>10</xdr:col>
      <xdr:colOff>523875</xdr:colOff>
      <xdr:row>2</xdr:row>
      <xdr:rowOff>28574</xdr:rowOff>
    </xdr:to>
    <xdr:pic>
      <xdr:nvPicPr>
        <xdr:cNvPr id="11" name="Picture 10">
          <a:extLst>
            <a:ext uri="{FF2B5EF4-FFF2-40B4-BE49-F238E27FC236}">
              <a16:creationId xmlns:a16="http://schemas.microsoft.com/office/drawing/2014/main" id="{C157D726-0302-470E-8CB7-5B33DEFDA637}"/>
            </a:ext>
          </a:extLst>
        </xdr:cNvPr>
        <xdr:cNvPicPr>
          <a:picLocks noChangeAspect="1"/>
        </xdr:cNvPicPr>
      </xdr:nvPicPr>
      <xdr:blipFill>
        <a:blip xmlns:r="http://schemas.openxmlformats.org/officeDocument/2006/relationships" r:embed="rId3"/>
        <a:stretch>
          <a:fillRect/>
        </a:stretch>
      </xdr:blipFill>
      <xdr:spPr>
        <a:xfrm flipH="1">
          <a:off x="8020051" y="76199"/>
          <a:ext cx="352424" cy="3333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project\healthcare_dataset.xlsx" TargetMode="External"/><Relationship Id="rId1" Type="http://schemas.openxmlformats.org/officeDocument/2006/relationships/externalLinkPath" Target="healthcare_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4)"/>
      <sheetName val="Dashboard (3)"/>
      <sheetName val="Dashboard"/>
      <sheetName val="Dashboard (2)"/>
      <sheetName val="charts"/>
      <sheetName val="Sheet3"/>
      <sheetName val="pivot tables"/>
      <sheetName val="healthcare_dataset"/>
    </sheetNames>
    <sheetDataSet>
      <sheetData sheetId="0"/>
      <sheetData sheetId="1"/>
      <sheetData sheetId="2"/>
      <sheetData sheetId="3"/>
      <sheetData sheetId="4"/>
      <sheetData sheetId="5"/>
      <sheetData sheetId="6">
        <row r="5">
          <cell r="A5">
            <v>54966</v>
          </cell>
        </row>
        <row r="40">
          <cell r="A40">
            <v>1404068339.2274475</v>
          </cell>
        </row>
      </sheetData>
      <sheetData sheetId="7"/>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8336689812" backgroundQuery="1" createdVersion="8" refreshedVersion="8" minRefreshableVersion="3" recordCount="0" supportSubquery="1" supportAdvancedDrill="1" xr:uid="{5217E9A7-F8B5-40A3-8653-BD83BF6F371E}">
  <cacheSource type="external" connectionId="1"/>
  <cacheFields count="3">
    <cacheField name="[Measures].[Count of Employees ID]" caption="Count of Employees ID" numFmtId="0" hierarchy="19" level="32767"/>
    <cacheField name="[Table1].[Department Name].[Department Name]" caption="Department Name" numFmtId="0" hierarchy="9" level="1">
      <sharedItems count="6">
        <s v="Finance"/>
        <s v="Human Resources"/>
        <s v="Information Technology"/>
        <s v="Marketing"/>
        <s v="Operations"/>
        <s v="Sales"/>
      </sharedItems>
    </cacheField>
    <cacheField name="[Measures].[Average of Salary]" caption="Average of Salary" numFmtId="0" hierarchy="21" level="32767"/>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1"/>
      </fieldsUsage>
    </cacheHierarchy>
    <cacheHierarchy uniqueName="[Table1].[Performance Band]" caption="Performance Band" attribute="1" defaultMemberUniqueName="[Table1].[Performance Band].[All]" allUniqueName="[Table1].[Performance Band].[All]" dimensionUniqueName="[Table1]" displayFolder="" count="0" memberValueDatatype="130"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0" memberValueDatatype="130" unbalanced="0"/>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8337384259" backgroundQuery="1" createdVersion="8" refreshedVersion="8" minRefreshableVersion="3" recordCount="0" supportSubquery="1" supportAdvancedDrill="1" xr:uid="{0270FD52-6248-45D9-99DB-1C7F25CB718E}">
  <cacheSource type="external" connectionId="1"/>
  <cacheFields count="2">
    <cacheField name="[Table1].[Department Name].[Department Name]" caption="Department Name" numFmtId="0" hierarchy="9" level="1">
      <sharedItems count="6">
        <s v="Finance"/>
        <s v="Human Resources"/>
        <s v="Information Technology"/>
        <s v="Marketing"/>
        <s v="Operations"/>
        <s v="Sales"/>
      </sharedItems>
    </cacheField>
    <cacheField name="[Measures].[Sum of Salary]" caption="Sum of Salary" numFmtId="0" hierarchy="20" level="32767"/>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0"/>
      </fieldsUsage>
    </cacheHierarchy>
    <cacheHierarchy uniqueName="[Table1].[Performance Band]" caption="Performance Band" attribute="1" defaultMemberUniqueName="[Table1].[Performance Band].[All]" allUniqueName="[Table1].[Performance Band].[All]" dimensionUniqueName="[Table1]" displayFolder="" count="0" memberValueDatatype="130"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0" memberValueDatatype="130" unbalanced="0"/>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8338078705" backgroundQuery="1" createdVersion="8" refreshedVersion="8" minRefreshableVersion="3" recordCount="0" supportSubquery="1" supportAdvancedDrill="1" xr:uid="{E5A53D3B-B905-42D6-BD9C-07DF695C1C8F}">
  <cacheSource type="external" connectionId="1"/>
  <cacheFields count="2">
    <cacheField name="[Table1].[Department Name].[Department Name]" caption="Department Name" numFmtId="0" hierarchy="9" level="1">
      <sharedItems count="6">
        <s v="Finance"/>
        <s v="Human Resources"/>
        <s v="Information Technology"/>
        <s v="Marketing"/>
        <s v="Operations"/>
        <s v="Sales"/>
      </sharedItems>
    </cacheField>
    <cacheField name="[Measures].[Average of Salary]" caption="Average of Salary" numFmtId="0" hierarchy="21" level="32767"/>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0"/>
      </fieldsUsage>
    </cacheHierarchy>
    <cacheHierarchy uniqueName="[Table1].[Performance Band]" caption="Performance Band" attribute="1" defaultMemberUniqueName="[Table1].[Performance Band].[All]" allUniqueName="[Table1].[Performance Band].[All]" dimensionUniqueName="[Table1]" displayFolder="" count="0" memberValueDatatype="130"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0" memberValueDatatype="130" unbalanced="0"/>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833888889" backgroundQuery="1" createdVersion="8" refreshedVersion="8" minRefreshableVersion="3" recordCount="0" supportSubquery="1" supportAdvancedDrill="1" xr:uid="{79A73A61-05CB-456A-BF05-D89029AF00AD}">
  <cacheSource type="external" connectionId="1"/>
  <cacheFields count="2">
    <cacheField name="[Table1].[Department Name].[Department Name]" caption="Department Name" numFmtId="0" hierarchy="9" level="1">
      <sharedItems count="6">
        <s v="Finance"/>
        <s v="Human Resources"/>
        <s v="Information Technology"/>
        <s v="Marketing"/>
        <s v="Operations"/>
        <s v="Sales"/>
      </sharedItems>
    </cacheField>
    <cacheField name="[Measures].[Count of Employees ID]" caption="Count of Employees ID" numFmtId="0" hierarchy="19" level="32767"/>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0"/>
      </fieldsUsage>
    </cacheHierarchy>
    <cacheHierarchy uniqueName="[Table1].[Performance Band]" caption="Performance Band" attribute="1" defaultMemberUniqueName="[Table1].[Performance Band].[All]" allUniqueName="[Table1].[Performance Band].[All]" dimensionUniqueName="[Table1]" displayFolder="" count="0" memberValueDatatype="130"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0" memberValueDatatype="130" unbalanced="0"/>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8339583337" backgroundQuery="1" createdVersion="8" refreshedVersion="8" minRefreshableVersion="3" recordCount="0" supportSubquery="1" supportAdvancedDrill="1" xr:uid="{F3B30221-1089-4302-A709-12BC23F45719}">
  <cacheSource type="external" connectionId="1"/>
  <cacheFields count="3">
    <cacheField name="[Measures].[Count of Employees ID]" caption="Count of Employees ID" numFmtId="0" hierarchy="19" level="32767"/>
    <cacheField name="[Table1].[Employment status].[Employment status]" caption="Employment status" numFmtId="0" hierarchy="8" level="1">
      <sharedItems count="3">
        <s v="Active"/>
        <s v="Left"/>
        <s v="Resigned"/>
      </sharedItems>
    </cacheField>
    <cacheField name="[Table1].[Department Name].[Department Name]" caption="Department Name" numFmtId="0" hierarchy="9" level="1">
      <sharedItems containsSemiMixedTypes="0" containsNonDate="0" containsString="0"/>
    </cacheField>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2" memberValueDatatype="130" unbalanced="0">
      <fieldsUsage count="2">
        <fieldUsage x="-1"/>
        <fieldUsage x="1"/>
      </fieldsUsage>
    </cacheHierarchy>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2"/>
      </fieldsUsage>
    </cacheHierarchy>
    <cacheHierarchy uniqueName="[Table1].[Performance Band]" caption="Performance Band" attribute="1" defaultMemberUniqueName="[Table1].[Performance Band].[All]" allUniqueName="[Table1].[Performance Band].[All]" dimensionUniqueName="[Table1]" displayFolder="" count="0" memberValueDatatype="130"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0" memberValueDatatype="130" unbalanced="0"/>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8340509261" backgroundQuery="1" createdVersion="8" refreshedVersion="8" minRefreshableVersion="3" recordCount="0" supportSubquery="1" supportAdvancedDrill="1" xr:uid="{D17D5601-7F4F-40D7-831C-B753EAA26479}">
  <cacheSource type="external" connectionId="1"/>
  <cacheFields count="2">
    <cacheField name="[Measures].[Count of Employees ID]" caption="Count of Employees ID" numFmtId="0" hierarchy="19" level="32767"/>
    <cacheField name="[Table1].[Department Name].[Department Name]" caption="Department Name" numFmtId="0" hierarchy="9" level="1">
      <sharedItems count="6">
        <s v="Finance"/>
        <s v="Human Resources"/>
        <s v="Information Technology"/>
        <s v="Marketing"/>
        <s v="Operations"/>
        <s v="Sales"/>
      </sharedItems>
    </cacheField>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1"/>
      </fieldsUsage>
    </cacheHierarchy>
    <cacheHierarchy uniqueName="[Table1].[Performance Band]" caption="Performance Band" attribute="1" defaultMemberUniqueName="[Table1].[Performance Band].[All]" allUniqueName="[Table1].[Performance Band].[All]" dimensionUniqueName="[Table1]" displayFolder="" count="0" memberValueDatatype="130"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0" memberValueDatatype="130" unbalanced="0"/>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8341203707" backgroundQuery="1" createdVersion="8" refreshedVersion="8" minRefreshableVersion="3" recordCount="0" supportSubquery="1" supportAdvancedDrill="1" xr:uid="{DC40306D-1F8A-49DB-8D92-1C05602600E8}">
  <cacheSource type="external" connectionId="1"/>
  <cacheFields count="3">
    <cacheField name="[Table1].[Department Name].[Department Name]" caption="Department Name" numFmtId="0" hierarchy="9" level="1">
      <sharedItems count="6">
        <s v="Finance"/>
        <s v="Human Resources"/>
        <s v="Information Technology"/>
        <s v="Marketing"/>
        <s v="Operations"/>
        <s v="Sales"/>
      </sharedItems>
    </cacheField>
    <cacheField name="[Measures].[Count of Employees ID]" caption="Count of Employees ID" numFmtId="0" hierarchy="19" level="32767"/>
    <cacheField name="[Table1].[Employment status].[Employment status]" caption="Employment status" numFmtId="0" hierarchy="8" level="1">
      <sharedItems count="3">
        <s v="Active"/>
        <s v="Left"/>
        <s v="Resigned"/>
      </sharedItems>
    </cacheField>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2" memberValueDatatype="130" unbalanced="0">
      <fieldsUsage count="2">
        <fieldUsage x="-1"/>
        <fieldUsage x="2"/>
      </fieldsUsage>
    </cacheHierarchy>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0"/>
      </fieldsUsage>
    </cacheHierarchy>
    <cacheHierarchy uniqueName="[Table1].[Performance Band]" caption="Performance Band" attribute="1" defaultMemberUniqueName="[Table1].[Performance Band].[All]" allUniqueName="[Table1].[Performance Band].[All]" dimensionUniqueName="[Table1]" displayFolder="" count="0" memberValueDatatype="130"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0" memberValueDatatype="130" unbalanced="0"/>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8342129631" backgroundQuery="1" createdVersion="8" refreshedVersion="8" minRefreshableVersion="3" recordCount="0" supportSubquery="1" supportAdvancedDrill="1" xr:uid="{137C9C8B-3239-4D44-A63A-6A0B0DEB614D}">
  <cacheSource type="external" connectionId="1"/>
  <cacheFields count="2">
    <cacheField name="[Table1].[Department Name].[Department Name]" caption="Department Name" numFmtId="0" hierarchy="9" level="1">
      <sharedItems count="6">
        <s v="Finance"/>
        <s v="Human Resources"/>
        <s v="Information Technology"/>
        <s v="Marketing"/>
        <s v="Operations"/>
        <s v="Sales"/>
      </sharedItems>
    </cacheField>
    <cacheField name="[Measures].[Average of Eligible Bonus Amount]" caption="Average of Eligible Bonus Amount" numFmtId="0" hierarchy="26" level="32767"/>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0"/>
      </fieldsUsage>
    </cacheHierarchy>
    <cacheHierarchy uniqueName="[Table1].[Performance Band]" caption="Performance Band" attribute="1" defaultMemberUniqueName="[Table1].[Performance Band].[All]" allUniqueName="[Table1].[Performance Band].[All]" dimensionUniqueName="[Table1]" displayFolder="" count="0" memberValueDatatype="130"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0" memberValueDatatype="130" unbalanced="0"/>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8342824077" backgroundQuery="1" createdVersion="8" refreshedVersion="8" minRefreshableVersion="3" recordCount="0" supportSubquery="1" supportAdvancedDrill="1" xr:uid="{426D7729-DFF6-4370-8CEA-FA27BA24C935}">
  <cacheSource type="external" connectionId="1"/>
  <cacheFields count="3">
    <cacheField name="[Table1].[Hire Date (Year)].[Hire Date (Year)]" caption="Hire Date (Year)" numFmtId="0" hierarchy="13" level="1">
      <sharedItems count="9">
        <s v="2015"/>
        <s v="2016"/>
        <s v="2017"/>
        <s v="2018"/>
        <s v="2019"/>
        <s v="2020"/>
        <s v="2021"/>
        <s v="2022"/>
        <s v="2023"/>
      </sharedItems>
    </cacheField>
    <cacheField name="[Measures].[Count of Employees ID]" caption="Count of Employees ID" numFmtId="0" hierarchy="19" level="32767"/>
    <cacheField name="[Table1].[Department Name].[Department Name]" caption="Department Name" numFmtId="0" hierarchy="9" level="1">
      <sharedItems containsSemiMixedTypes="0" containsNonDate="0" containsString="0"/>
    </cacheField>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2"/>
      </fieldsUsage>
    </cacheHierarchy>
    <cacheHierarchy uniqueName="[Table1].[Performance Band]" caption="Performance Band" attribute="1" defaultMemberUniqueName="[Table1].[Performance Band].[All]" allUniqueName="[Table1].[Performance Band].[All]" dimensionUniqueName="[Table1]" displayFolder="" count="0" memberValueDatatype="130"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2" memberValueDatatype="130" unbalanced="0">
      <fieldsUsage count="2">
        <fieldUsage x="-1"/>
        <fieldUsage x="0"/>
      </fieldsUsage>
    </cacheHierarchy>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8343518517" backgroundQuery="1" createdVersion="8" refreshedVersion="8" minRefreshableVersion="3" recordCount="0" supportSubquery="1" supportAdvancedDrill="1" xr:uid="{566373A5-9AC9-4600-8C1A-248CE8BFBB33}">
  <cacheSource type="external" connectionId="1"/>
  <cacheFields count="4">
    <cacheField name="[Table1].[Hire Date (Year)].[Hire Date (Year)]" caption="Hire Date (Year)" numFmtId="0" hierarchy="13" level="1">
      <sharedItems count="9">
        <s v="2017"/>
        <s v="2018"/>
        <s v="2022"/>
        <s v="2016"/>
        <s v="2019"/>
        <s v="2020"/>
        <s v="2021"/>
        <s v="2023"/>
        <s v="2015"/>
      </sharedItems>
    </cacheField>
    <cacheField name="[Measures].[Count of Employees ID]" caption="Count of Employees ID" numFmtId="0" hierarchy="19" level="32767"/>
    <cacheField name="[Table1].[Hire Date (Month)].[Hire Date (Month)]" caption="Hire Date (Month)" numFmtId="0" hierarchy="15" level="1">
      <sharedItems count="12">
        <s v="Jan"/>
        <s v="Feb"/>
        <s v="Mar"/>
        <s v="Apr"/>
        <s v="May"/>
        <s v="Jun"/>
        <s v="Jul"/>
        <s v="Aug"/>
        <s v="Sep"/>
        <s v="Oct"/>
        <s v="Nov"/>
        <s v="Dec"/>
      </sharedItems>
    </cacheField>
    <cacheField name="[Table1].[Department Name].[Department Name]" caption="Department Name" numFmtId="0" hierarchy="9" level="1">
      <sharedItems containsSemiMixedTypes="0" containsNonDate="0" containsString="0"/>
    </cacheField>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3"/>
      </fieldsUsage>
    </cacheHierarchy>
    <cacheHierarchy uniqueName="[Table1].[Performance Band]" caption="Performance Band" attribute="1" defaultMemberUniqueName="[Table1].[Performance Band].[All]" allUniqueName="[Table1].[Performance Band].[All]" dimensionUniqueName="[Table1]" displayFolder="" count="0" memberValueDatatype="130"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2" memberValueDatatype="130" unbalanced="0">
      <fieldsUsage count="2">
        <fieldUsage x="-1"/>
        <fieldUsage x="0"/>
      </fieldsUsage>
    </cacheHierarchy>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2" memberValueDatatype="130" unbalanced="0">
      <fieldsUsage count="2">
        <fieldUsage x="-1"/>
        <fieldUsage x="2"/>
      </fieldsUsage>
    </cacheHierarchy>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8344444448" backgroundQuery="1" createdVersion="8" refreshedVersion="8" minRefreshableVersion="3" recordCount="0" supportSubquery="1" supportAdvancedDrill="1" xr:uid="{5B3DBD15-3002-4D85-9D0F-0CE8E815C868}">
  <cacheSource type="external" connectionId="1"/>
  <cacheFields count="3">
    <cacheField name="[Table1].[Department Name].[Department Name]" caption="Department Name" numFmtId="0" hierarchy="9" level="1">
      <sharedItems count="6">
        <s v="Finance"/>
        <s v="Human Resources"/>
        <s v="Information Technology"/>
        <s v="Marketing"/>
        <s v="Operations"/>
        <s v="Sales"/>
      </sharedItems>
    </cacheField>
    <cacheField name="[Measures].[Sum of Salary]" caption="Sum of Salary" numFmtId="0" hierarchy="20" level="32767"/>
    <cacheField name="[Table1].[Performance Band].[Performance Band]" caption="Performance Band" numFmtId="0" hierarchy="10" level="1">
      <sharedItems count="5">
        <s v="Achieving"/>
        <s v="Developing"/>
        <s v="Exceeding"/>
        <s v="Needs Improvement"/>
        <s v="Outstanding"/>
      </sharedItems>
    </cacheField>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0"/>
      </fieldsUsage>
    </cacheHierarchy>
    <cacheHierarchy uniqueName="[Table1].[Performance Band]" caption="Performance Band" attribute="1" defaultMemberUniqueName="[Table1].[Performance Band].[All]" allUniqueName="[Table1].[Performance Band].[All]" dimensionUniqueName="[Table1]" displayFolder="" count="2" memberValueDatatype="130" unbalanced="0">
      <fieldsUsage count="2">
        <fieldUsage x="-1"/>
        <fieldUsage x="2"/>
      </fieldsUsage>
    </cacheHierarchy>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0" memberValueDatatype="130" unbalanced="0"/>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8345023148" backgroundQuery="1" createdVersion="8" refreshedVersion="8" minRefreshableVersion="3" recordCount="0" supportSubquery="1" supportAdvancedDrill="1" xr:uid="{77470E38-B83A-4E6A-86BC-B69A73980C5A}">
  <cacheSource type="external" connectionId="1"/>
  <cacheFields count="3">
    <cacheField name="[Measures].[Count of Employees ID]" caption="Count of Employees ID" numFmtId="0" hierarchy="19" level="32767"/>
    <cacheField name="[Table1].[Employment status].[Employment status]" caption="Employment status" numFmtId="0" hierarchy="8" level="1">
      <sharedItems count="2">
        <s v="Active"/>
        <s v="Left"/>
      </sharedItems>
    </cacheField>
    <cacheField name="[Table1].[Department Name].[Department Name]" caption="Department Name" numFmtId="0" hierarchy="9" level="1">
      <sharedItems containsSemiMixedTypes="0" containsNonDate="0" containsString="0"/>
    </cacheField>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2" memberValueDatatype="130" unbalanced="0">
      <fieldsUsage count="2">
        <fieldUsage x="-1"/>
        <fieldUsage x="1"/>
      </fieldsUsage>
    </cacheHierarchy>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2"/>
      </fieldsUsage>
    </cacheHierarchy>
    <cacheHierarchy uniqueName="[Table1].[Performance Band]" caption="Performance Band" attribute="1" defaultMemberUniqueName="[Table1].[Performance Band].[All]" allUniqueName="[Table1].[Performance Band].[All]" dimensionUniqueName="[Table1]" displayFolder="" count="0" memberValueDatatype="130"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0" memberValueDatatype="130" unbalanced="0"/>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8345370372" backgroundQuery="1" createdVersion="8" refreshedVersion="8" minRefreshableVersion="3" recordCount="0" supportSubquery="1" supportAdvancedDrill="1" xr:uid="{C9A5ABB3-BEE1-49C5-8BE1-74892D2D58B2}">
  <cacheSource type="external" connectionId="1"/>
  <cacheFields count="3">
    <cacheField name="[Table1].[Employment status].[Employment status]" caption="Employment status" numFmtId="0" hierarchy="8" level="1">
      <sharedItems count="2">
        <s v="Active"/>
        <s v="Left"/>
      </sharedItems>
    </cacheField>
    <cacheField name="[Measures].[Sum of Salary]" caption="Sum of Salary" numFmtId="0" hierarchy="20" level="32767"/>
    <cacheField name="[Table1].[Department Name].[Department Name]" caption="Department Name" numFmtId="0" hierarchy="9" level="1">
      <sharedItems containsSemiMixedTypes="0" containsNonDate="0" containsString="0"/>
    </cacheField>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2" memberValueDatatype="130" unbalanced="0">
      <fieldsUsage count="2">
        <fieldUsage x="-1"/>
        <fieldUsage x="0"/>
      </fieldsUsage>
    </cacheHierarchy>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2"/>
      </fieldsUsage>
    </cacheHierarchy>
    <cacheHierarchy uniqueName="[Table1].[Performance Band]" caption="Performance Band" attribute="1" defaultMemberUniqueName="[Table1].[Performance Band].[All]" allUniqueName="[Table1].[Performance Band].[All]" dimensionUniqueName="[Table1]" displayFolder="" count="0" memberValueDatatype="130"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0" memberValueDatatype="130" unbalanced="0"/>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8345833333" backgroundQuery="1" createdVersion="8" refreshedVersion="8" minRefreshableVersion="3" recordCount="0" supportSubquery="1" supportAdvancedDrill="1" xr:uid="{CA37A5B0-819D-46D6-BCFF-24EE7EB1791C}">
  <cacheSource type="external" connectionId="1"/>
  <cacheFields count="3">
    <cacheField name="[Table1].[Employment status].[Employment status]" caption="Employment status" numFmtId="0" hierarchy="8" level="1">
      <sharedItems count="2">
        <s v="Active"/>
        <s v="Left"/>
      </sharedItems>
    </cacheField>
    <cacheField name="[Measures].[Average of Salary]" caption="Average of Salary" numFmtId="0" hierarchy="21" level="32767"/>
    <cacheField name="[Table1].[Department Name].[Department Name]" caption="Department Name" numFmtId="0" hierarchy="9" level="1">
      <sharedItems containsSemiMixedTypes="0" containsNonDate="0" containsString="0"/>
    </cacheField>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2" memberValueDatatype="130" unbalanced="0">
      <fieldsUsage count="2">
        <fieldUsage x="-1"/>
        <fieldUsage x="0"/>
      </fieldsUsage>
    </cacheHierarchy>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2"/>
      </fieldsUsage>
    </cacheHierarchy>
    <cacheHierarchy uniqueName="[Table1].[Performance Band]" caption="Performance Band" attribute="1" defaultMemberUniqueName="[Table1].[Performance Band].[All]" allUniqueName="[Table1].[Performance Band].[All]" dimensionUniqueName="[Table1]" displayFolder="" count="0" memberValueDatatype="130"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0" memberValueDatatype="130" unbalanced="0"/>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8346643519" backgroundQuery="1" createdVersion="8" refreshedVersion="8" minRefreshableVersion="3" recordCount="0" supportSubquery="1" supportAdvancedDrill="1" xr:uid="{464C66AE-54F4-47DB-BDC2-CC2A0EA53FD9}">
  <cacheSource type="external" connectionId="1"/>
  <cacheFields count="4">
    <cacheField name="[Table1].[Employment status].[Employment status]" caption="Employment status" numFmtId="0" hierarchy="8" level="1">
      <sharedItems count="2">
        <s v="Active"/>
        <s v="Left"/>
      </sharedItems>
    </cacheField>
    <cacheField name="[Measures].[Count of Employees ID]" caption="Count of Employees ID" numFmtId="0" hierarchy="19" level="32767"/>
    <cacheField name="[Measures].[Sum of Eligible Bonus Amount]" caption="Sum of Eligible Bonus Amount" numFmtId="0" hierarchy="23" level="32767"/>
    <cacheField name="[Table1].[Department Name].[Department Name]" caption="Department Name" numFmtId="0" hierarchy="9" level="1">
      <sharedItems containsSemiMixedTypes="0" containsNonDate="0" containsString="0"/>
    </cacheField>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2" memberValueDatatype="130" unbalanced="0">
      <fieldsUsage count="2">
        <fieldUsage x="-1"/>
        <fieldUsage x="0"/>
      </fieldsUsage>
    </cacheHierarchy>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3"/>
      </fieldsUsage>
    </cacheHierarchy>
    <cacheHierarchy uniqueName="[Table1].[Performance Band]" caption="Performance Band" attribute="1" defaultMemberUniqueName="[Table1].[Performance Band].[All]" allUniqueName="[Table1].[Performance Band].[All]" dimensionUniqueName="[Table1]" displayFolder="" count="0" memberValueDatatype="130"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0" memberValueDatatype="130" unbalanced="0"/>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8347337965" backgroundQuery="1" createdVersion="8" refreshedVersion="8" minRefreshableVersion="3" recordCount="0" supportSubquery="1" supportAdvancedDrill="1" xr:uid="{AC4E981F-DF13-4A26-94A0-50EDA9E43AFC}">
  <cacheSource type="external" connectionId="1"/>
  <cacheFields count="4">
    <cacheField name="[Table1].[Employment status].[Employment status]" caption="Employment status" numFmtId="0" hierarchy="8" level="1">
      <sharedItems count="2">
        <s v="Active"/>
        <s v="Left"/>
      </sharedItems>
    </cacheField>
    <cacheField name="[Measures].[Count of Employees ID]" caption="Count of Employees ID" numFmtId="0" hierarchy="19" level="32767"/>
    <cacheField name="[Table1].[Department Name].[Department Name]" caption="Department Name" numFmtId="0" hierarchy="9" level="1">
      <sharedItems count="6">
        <s v="Finance"/>
        <s v="Human Resources"/>
        <s v="Information Technology"/>
        <s v="Marketing"/>
        <s v="Operations"/>
        <s v="Sales"/>
      </sharedItems>
    </cacheField>
    <cacheField name="[Table1].[Performance Band].[Performance Band]" caption="Performance Band" numFmtId="0" hierarchy="10" level="1">
      <sharedItems count="5">
        <s v="Achieving"/>
        <s v="Developing"/>
        <s v="Exceeding"/>
        <s v="Needs Improvement"/>
        <s v="Outstanding"/>
      </sharedItems>
    </cacheField>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2" memberValueDatatype="130" unbalanced="0">
      <fieldsUsage count="2">
        <fieldUsage x="-1"/>
        <fieldUsage x="0"/>
      </fieldsUsage>
    </cacheHierarchy>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2"/>
      </fieldsUsage>
    </cacheHierarchy>
    <cacheHierarchy uniqueName="[Table1].[Performance Band]" caption="Performance Band" attribute="1" defaultMemberUniqueName="[Table1].[Performance Band].[All]" allUniqueName="[Table1].[Performance Band].[All]" dimensionUniqueName="[Table1]" displayFolder="" count="2" memberValueDatatype="130" unbalanced="0">
      <fieldsUsage count="2">
        <fieldUsage x="-1"/>
        <fieldUsage x="3"/>
      </fieldsUsage>
    </cacheHierarchy>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0" memberValueDatatype="130" unbalanced="0"/>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8347916666" backgroundQuery="1" createdVersion="8" refreshedVersion="8" minRefreshableVersion="3" recordCount="0" supportSubquery="1" supportAdvancedDrill="1" xr:uid="{CC62AD68-BB27-4980-A57D-C32D28A03602}">
  <cacheSource type="external" connectionId="1"/>
  <cacheFields count="2">
    <cacheField name="[Table1].[Department Name].[Department Name]" caption="Department Name" numFmtId="0" hierarchy="9" level="1">
      <sharedItems count="6">
        <s v="Finance"/>
        <s v="Human Resources"/>
        <s v="Information Technology"/>
        <s v="Marketing"/>
        <s v="Operations"/>
        <s v="Sales"/>
      </sharedItems>
    </cacheField>
    <cacheField name="[Measures].[Sum of Eligible Bonus Amount]" caption="Sum of Eligible Bonus Amount" numFmtId="0" hierarchy="23" level="32767"/>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0"/>
      </fieldsUsage>
    </cacheHierarchy>
    <cacheHierarchy uniqueName="[Table1].[Performance Band]" caption="Performance Band" attribute="1" defaultMemberUniqueName="[Table1].[Performance Band].[All]" allUniqueName="[Table1].[Performance Band].[All]" dimensionUniqueName="[Table1]" displayFolder="" count="0" memberValueDatatype="130"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0" memberValueDatatype="130" unbalanced="0"/>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8348379628" backgroundQuery="1" createdVersion="8" refreshedVersion="8" minRefreshableVersion="3" recordCount="0" supportSubquery="1" supportAdvancedDrill="1" xr:uid="{C97B4C57-38ED-4FFE-B167-89BE2FC89835}">
  <cacheSource type="external" connectionId="1"/>
  <cacheFields count="2">
    <cacheField name="[Measures].[Count of Employees ID]" caption="Count of Employees ID" numFmtId="0" hierarchy="19" level="32767"/>
    <cacheField name="[Table1].[Department Name].[Department Name]" caption="Department Name" numFmtId="0" hierarchy="9" level="1">
      <sharedItems containsSemiMixedTypes="0" containsNonDate="0" containsString="0"/>
    </cacheField>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1"/>
      </fieldsUsage>
    </cacheHierarchy>
    <cacheHierarchy uniqueName="[Table1].[Performance Band]" caption="Performance Band" attribute="1" defaultMemberUniqueName="[Table1].[Performance Band].[All]" allUniqueName="[Table1].[Performance Band].[All]" dimensionUniqueName="[Table1]" displayFolder="" count="0" memberValueDatatype="130"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0" memberValueDatatype="130" unbalanced="0"/>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8349189813" backgroundQuery="1" createdVersion="8" refreshedVersion="8" minRefreshableVersion="3" recordCount="0" supportSubquery="1" supportAdvancedDrill="1" xr:uid="{51C1C9A0-2368-4BB8-82B4-68AEFCF2FFBF}">
  <cacheSource type="external" connectionId="1"/>
  <cacheFields count="3">
    <cacheField name="[Table1].[Employment status].[Employment status]" caption="Employment status" numFmtId="0" hierarchy="8" level="1">
      <sharedItems count="3">
        <s v="Active"/>
        <s v="Left"/>
        <s v="Resigned"/>
      </sharedItems>
    </cacheField>
    <cacheField name="[Measures].[Average of Performance Score]" caption="Average of Performance Score" numFmtId="0" hierarchy="29" level="32767"/>
    <cacheField name="[Table1].[Department Name].[Department Name]" caption="Department Name" numFmtId="0" hierarchy="9" level="1">
      <sharedItems containsSemiMixedTypes="0" containsNonDate="0" containsString="0"/>
    </cacheField>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2" memberValueDatatype="130" unbalanced="0">
      <fieldsUsage count="2">
        <fieldUsage x="-1"/>
        <fieldUsage x="0"/>
      </fieldsUsage>
    </cacheHierarchy>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2"/>
      </fieldsUsage>
    </cacheHierarchy>
    <cacheHierarchy uniqueName="[Table1].[Performance Band]" caption="Performance Band" attribute="1" defaultMemberUniqueName="[Table1].[Performance Band].[All]" allUniqueName="[Table1].[Performance Band].[All]" dimensionUniqueName="[Table1]" displayFolder="" count="0" memberValueDatatype="130"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0" memberValueDatatype="130" unbalanced="0"/>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8349305559" backgroundQuery="1" createdVersion="8" refreshedVersion="8" minRefreshableVersion="3" recordCount="0" supportSubquery="1" supportAdvancedDrill="1" xr:uid="{7871ED46-8CB4-4A67-8E24-4C11184B34A4}">
  <cacheSource type="external" connectionId="1"/>
  <cacheFields count="2">
    <cacheField name="[Table1].[Employment status].[Employment status]" caption="Employment status" numFmtId="0" hierarchy="8" level="1">
      <sharedItems count="2">
        <s v="Active"/>
        <s v="Left"/>
      </sharedItems>
    </cacheField>
    <cacheField name="[Table1].[Department Name].[Department Name]" caption="Department Name" numFmtId="0" hierarchy="9" level="1">
      <sharedItems containsSemiMixedTypes="0" containsNonDate="0" containsString="0"/>
    </cacheField>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2" memberValueDatatype="130" unbalanced="0">
      <fieldsUsage count="2">
        <fieldUsage x="-1"/>
        <fieldUsage x="0"/>
      </fieldsUsage>
    </cacheHierarchy>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1"/>
      </fieldsUsage>
    </cacheHierarchy>
    <cacheHierarchy uniqueName="[Table1].[Performance Band]" caption="Performance Band" attribute="1" defaultMemberUniqueName="[Table1].[Performance Band].[All]" allUniqueName="[Table1].[Performance Band].[All]" dimensionUniqueName="[Table1]" displayFolder="" count="0" memberValueDatatype="130"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0" memberValueDatatype="130" unbalanced="0"/>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8349999998" backgroundQuery="1" createdVersion="8" refreshedVersion="8" minRefreshableVersion="3" recordCount="0" supportSubquery="1" supportAdvancedDrill="1" xr:uid="{6D472C83-4481-45C0-99AE-4E82DB0F67F3}">
  <cacheSource type="external" connectionId="1"/>
  <cacheFields count="4">
    <cacheField name="[Table1].[Employment status].[Employment status]" caption="Employment status" numFmtId="0" hierarchy="8" level="1">
      <sharedItems count="2">
        <s v="Active"/>
        <s v="Left"/>
      </sharedItems>
    </cacheField>
    <cacheField name="[Measures].[Sum of Eligible Bonus Amount]" caption="Sum of Eligible Bonus Amount" numFmtId="0" hierarchy="23" level="32767"/>
    <cacheField name="[Table1].[Performance Band].[Performance Band]" caption="Performance Band" numFmtId="0" hierarchy="10" level="1">
      <sharedItems count="5">
        <s v="Achieving"/>
        <s v="Developing"/>
        <s v="Exceeding"/>
        <s v="Needs Improvement"/>
        <s v="Outstanding"/>
      </sharedItems>
    </cacheField>
    <cacheField name="[Table1].[Department Name].[Department Name]" caption="Department Name" numFmtId="0" hierarchy="9" level="1">
      <sharedItems containsSemiMixedTypes="0" containsNonDate="0" containsString="0"/>
    </cacheField>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2" memberValueDatatype="130" unbalanced="0">
      <fieldsUsage count="2">
        <fieldUsage x="-1"/>
        <fieldUsage x="0"/>
      </fieldsUsage>
    </cacheHierarchy>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3"/>
      </fieldsUsage>
    </cacheHierarchy>
    <cacheHierarchy uniqueName="[Table1].[Performance Band]" caption="Performance Band" attribute="1" defaultMemberUniqueName="[Table1].[Performance Band].[All]" allUniqueName="[Table1].[Performance Band].[All]" dimensionUniqueName="[Table1]" displayFolder="" count="2" memberValueDatatype="130" unbalanced="0">
      <fieldsUsage count="2">
        <fieldUsage x="-1"/>
        <fieldUsage x="2"/>
      </fieldsUsage>
    </cacheHierarchy>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0" memberValueDatatype="130" unbalanced="0"/>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8350810183" backgroundQuery="1" createdVersion="8" refreshedVersion="8" minRefreshableVersion="3" recordCount="0" supportSubquery="1" supportAdvancedDrill="1" xr:uid="{925B1038-8B65-4056-B54E-197A26236F77}">
  <cacheSource type="external" connectionId="1"/>
  <cacheFields count="3">
    <cacheField name="[Measures].[Count of Employees ID]" caption="Count of Employees ID" numFmtId="0" hierarchy="19" level="32767"/>
    <cacheField name="[Table1].[Performance Band].[Performance Band]" caption="Performance Band" numFmtId="0" hierarchy="10" level="1">
      <sharedItems count="5">
        <s v="Achieving"/>
        <s v="Developing"/>
        <s v="Exceeding"/>
        <s v="Needs Improvement"/>
        <s v="Outstanding"/>
      </sharedItems>
    </cacheField>
    <cacheField name="[Table1].[Department Name].[Department Name]" caption="Department Name" numFmtId="0" hierarchy="9" level="1">
      <sharedItems containsSemiMixedTypes="0" containsNonDate="0" containsString="0"/>
    </cacheField>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2"/>
      </fieldsUsage>
    </cacheHierarchy>
    <cacheHierarchy uniqueName="[Table1].[Performance Band]" caption="Performance Band" attribute="1" defaultMemberUniqueName="[Table1].[Performance Band].[All]" allUniqueName="[Table1].[Performance Band].[All]" dimensionUniqueName="[Table1]" displayFolder="" count="2" memberValueDatatype="130" unbalanced="0">
      <fieldsUsage count="2">
        <fieldUsage x="-1"/>
        <fieldUsage x="1"/>
      </fieldsUsage>
    </cacheHierarchy>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0" memberValueDatatype="130" unbalanced="0"/>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10734606485" backgroundQuery="1" createdVersion="8" refreshedVersion="8" minRefreshableVersion="3" recordCount="0" supportSubquery="1" supportAdvancedDrill="1" xr:uid="{F4CEA6E2-4592-4261-A441-39FCA31096DB}">
  <cacheSource type="external" connectionId="1"/>
  <cacheFields count="5">
    <cacheField name="[Measures].[Count of Employees ID]" caption="Count of Employees ID" numFmtId="0" hierarchy="19" level="32767"/>
    <cacheField name="[Table1].[Department Name].[Department Name]" caption="Department Name" numFmtId="0" hierarchy="9" level="1">
      <sharedItems count="6">
        <s v="Finance"/>
        <s v="Human Resources"/>
        <s v="Information Technology"/>
        <s v="Marketing"/>
        <s v="Operations"/>
        <s v="Sales"/>
      </sharedItems>
    </cacheField>
    <cacheField name="[Table1].[Employment status].[Employment status]" caption="Employment status" numFmtId="0" hierarchy="8" level="1">
      <sharedItems count="3">
        <s v="Active"/>
        <s v="Left"/>
        <s v="Resigned"/>
      </sharedItems>
    </cacheField>
    <cacheField name="[Table1].[Hire Date].[Hire Date]" caption="Hire Date" numFmtId="0" hierarchy="5" level="1">
      <sharedItems containsSemiMixedTypes="0" containsNonDate="0" containsString="0"/>
    </cacheField>
    <cacheField name="[Table1].[Performance Band].[Performance Band]" caption="Performance Band" numFmtId="0" hierarchy="10" level="1">
      <sharedItems containsSemiMixedTypes="0" containsNonDate="0" containsString="0"/>
    </cacheField>
  </cacheFields>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2" memberValueDatatype="7" unbalanced="0">
      <fieldsUsage count="2">
        <fieldUsage x="-1"/>
        <fieldUsage x="3"/>
      </fieldsUsage>
    </cacheHierarchy>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2" memberValueDatatype="130" unbalanced="0">
      <fieldsUsage count="2">
        <fieldUsage x="-1"/>
        <fieldUsage x="2"/>
      </fieldsUsage>
    </cacheHierarchy>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1"/>
      </fieldsUsage>
    </cacheHierarchy>
    <cacheHierarchy uniqueName="[Table1].[Performance Band]" caption="Performance Band" attribute="1" defaultMemberUniqueName="[Table1].[Performance Band].[All]" allUniqueName="[Table1].[Performance Band].[All]" dimensionUniqueName="[Table1]" displayFolder="" count="2" memberValueDatatype="130" unbalanced="0">
      <fieldsUsage count="2">
        <fieldUsage x="-1"/>
        <fieldUsage x="4"/>
      </fieldsUsage>
    </cacheHierarchy>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0" memberValueDatatype="130" unbalanced="0"/>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904338078704" backgroundQuery="1" createdVersion="3" refreshedVersion="8" minRefreshableVersion="3" recordCount="0" supportSubquery="1" supportAdvancedDrill="1" xr:uid="{F76B3C74-CDF8-4F11-A75C-B454B834C00B}">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Table1].[Employees ID]" caption="Employees ID" attribute="1" defaultMemberUniqueName="[Table1].[Employees ID].[All]" allUniqueName="[Table1].[Employees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Last Name]" caption="Last Name" attribute="1" defaultMemberUniqueName="[Table1].[Last Name].[All]" allUniqueName="[Table1].[Last 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Department code]" caption="Department code" attribute="1" defaultMemberUniqueName="[Table1].[Department code].[All]" allUniqueName="[Table1].[Department code].[All]" dimensionUniqueName="[Table1]" displayFolder="" count="0" memberValueDatatype="130" unbalanced="0"/>
    <cacheHierarchy uniqueName="[Table1].[Hire Date]" caption="Hire Date" attribute="1" time="1" defaultMemberUniqueName="[Table1].[Hire Date].[All]" allUniqueName="[Table1].[Hire Date].[All]" dimensionUniqueName="[Table1]" displayFolder="" count="2" memberValueDatatype="7"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Salary]" caption="Salary" attribute="1" defaultMemberUniqueName="[Table1].[Salary].[All]" allUniqueName="[Table1].[Salary].[All]" dimensionUniqueName="[Table1]" displayFolder="" count="2" memberValueDatatype="20" unbalanced="0"/>
    <cacheHierarchy uniqueName="[Table1].[Employment status]" caption="Employment status" attribute="1" defaultMemberUniqueName="[Table1].[Employment status].[All]" allUniqueName="[Table1].[Employment status].[All]" dimensionUniqueName="[Table1]" displayFolder="" count="2" memberValueDatatype="130" unbalanced="0"/>
    <cacheHierarchy uniqueName="[Table1].[Department Name]" caption="Department Name" attribute="1" defaultMemberUniqueName="[Table1].[Department Name].[All]" allUniqueName="[Table1].[Department Name].[All]" dimensionUniqueName="[Table1]" displayFolder="" count="2" memberValueDatatype="130" unbalanced="0"/>
    <cacheHierarchy uniqueName="[Table1].[Performance Band]" caption="Performance Band" attribute="1" defaultMemberUniqueName="[Table1].[Performance Band].[All]" allUniqueName="[Table1].[Performance Band].[All]" dimensionUniqueName="[Table1]" displayFolder="" count="2" memberValueDatatype="130" unbalanced="0"/>
    <cacheHierarchy uniqueName="[Table1].[Eligible Bonus Amount]" caption="Eligible Bonus Amount" attribute="1" defaultMemberUniqueName="[Table1].[Eligible Bonus Amount].[All]" allUniqueName="[Table1].[Eligible Bonus Amount].[All]" dimensionUniqueName="[Table1]" displayFolder="" count="0" memberValueDatatype="5"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Hire Date (Year)]" caption="Hire Date (Year)" attribute="1" defaultMemberUniqueName="[Table1].[Hire Date (Year)].[All]" allUniqueName="[Table1].[Hire Date (Year)].[All]" dimensionUniqueName="[Table1]" displayFolder="" count="0" memberValueDatatype="130" unbalanced="0"/>
    <cacheHierarchy uniqueName="[Table1].[Hire Date (Quarter)]" caption="Hire Date (Quarter)" attribute="1" defaultMemberUniqueName="[Table1].[Hire Date (Quarter)].[All]" allUniqueName="[Table1].[Hire Date (Quarter)].[All]" dimensionUniqueName="[Table1]" displayFolder="" count="0" memberValueDatatype="130" unbalanced="0"/>
    <cacheHierarchy uniqueName="[Table1].[Hire Date (Month)]" caption="Hire Date (Month)" attribute="1" defaultMemberUniqueName="[Table1].[Hire Date (Month)].[All]" allUniqueName="[Table1].[Hire Date (Month)].[All]" dimensionUniqueName="[Table1]" displayFolder="" count="0" memberValueDatatype="130" unbalanced="0"/>
    <cacheHierarchy uniqueName="[Table1].[Hire Date (Month Index)]" caption="Hire Date (Month Index)" attribute="1" defaultMemberUniqueName="[Table1].[Hire Date (Month Index)].[All]" allUniqueName="[Table1].[Hir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s ID]" caption="Count of Employees 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7"/>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8"/>
        </ext>
      </extLst>
    </cacheHierarchy>
    <cacheHierarchy uniqueName="[Measures].[Sum of Eligible Bonus Amount]" caption="Sum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Year of service]" caption="Count of Year of service" measure="1" displayFolder="" measureGroup="Table1"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6"/>
        </ext>
      </extLst>
    </cacheHierarchy>
    <cacheHierarchy uniqueName="[Measures].[Average of Eligible Bonus Amount]" caption="Average of Eligible Bonus Amount" measure="1" displayFolder="" measureGroup="Table1" count="0" hidden="1">
      <extLst>
        <ext xmlns:x15="http://schemas.microsoft.com/office/spreadsheetml/2010/11/main" uri="{B97F6D7D-B522-45F9-BDA1-12C45D357490}">
          <x15:cacheHierarchy aggregatedColumn="11"/>
        </ext>
      </extLst>
    </cacheHierarchy>
    <cacheHierarchy uniqueName="[Measures].[Count of Performance Band]" caption="Count of Performance Band" measure="1" displayFolder="" measureGroup="Table1" count="0" hidden="1">
      <extLst>
        <ext xmlns:x15="http://schemas.microsoft.com/office/spreadsheetml/2010/11/main" uri="{B97F6D7D-B522-45F9-BDA1-12C45D357490}">
          <x15:cacheHierarchy aggregatedColumn="10"/>
        </ext>
      </extLst>
    </cacheHierarchy>
    <cacheHierarchy uniqueName="[Measures].[Count of Full Name]" caption="Count of Full Name" measure="1" displayFolder="" measureGroup="Table1" count="0" hidden="1">
      <extLst>
        <ext xmlns:x15="http://schemas.microsoft.com/office/spreadsheetml/2010/11/main" uri="{B97F6D7D-B522-45F9-BDA1-12C45D357490}">
          <x15:cacheHierarchy aggregatedColumn="3"/>
        </ext>
      </extLst>
    </cacheHierarchy>
    <cacheHierarchy uniqueName="[Measures].[Average of Performance Score]" caption="Average of Performance Score" measure="1" displayFolder="" measureGroup="Table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5467672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9A91CF-EF62-4F7C-AF99-C60CDA3E1D02}" name="PivotTable22"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4:B20" firstHeaderRow="1" firstDataRow="1" firstDataCol="1"/>
  <pivotFields count="3">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i>
    <i>
      <x v="1"/>
    </i>
    <i>
      <x v="3"/>
    </i>
    <i>
      <x v="2"/>
    </i>
    <i>
      <x v="4"/>
    </i>
    <i t="grand">
      <x/>
    </i>
  </rowItems>
  <colItems count="1">
    <i/>
  </colItems>
  <dataFields count="1">
    <dataField name="Sum of Salary" fld="1" baseField="0" baseItem="0" numFmtId="167"/>
  </dataFields>
  <formats count="2">
    <format dxfId="7">
      <pivotArea grandRow="1" outline="0" collapsedLevelsAreSubtotals="1" fieldPosition="0"/>
    </format>
    <format dxfId="6">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Salary"/>
    <pivotHierarchy dragToData="1" caption="Average of Salary"/>
    <pivotHierarchy dragToData="1"/>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A51B57-8094-4B01-9149-53466956E5E0}" name="PivotTable1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55:B59"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Employees ID" fld="0" subtotal="count" baseField="0" baseItem="0"/>
  </dataFields>
  <formats count="2">
    <format dxfId="9">
      <pivotArea grandRow="1" outline="0" collapsedLevelsAreSubtotals="1" fieldPosition="0"/>
    </format>
    <format dxfId="8">
      <pivotArea outline="0" collapsedLevelsAreSubtotals="1" fieldPosition="0"/>
    </format>
  </format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1" count="1" selected="0">
            <x v="0"/>
          </reference>
        </references>
      </pivotArea>
    </chartFormat>
    <chartFormat chart="5" format="15">
      <pivotArea type="data" outline="0" fieldPosition="0">
        <references count="2">
          <reference field="4294967294" count="1" selected="0">
            <x v="0"/>
          </reference>
          <reference field="1" count="1" selected="0">
            <x v="1"/>
          </reference>
        </references>
      </pivotArea>
    </chartFormat>
    <chartFormat chart="5" format="16">
      <pivotArea type="data" outline="0" fieldPosition="0">
        <references count="2">
          <reference field="4294967294" count="1" selected="0">
            <x v="0"/>
          </reference>
          <reference field="1"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E1B238-7CED-44C2-B13E-7B62C1717E71}" name="PivotTable17"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65:E73" firstHeaderRow="1" firstDataRow="2"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7">
    <i>
      <x v="2"/>
    </i>
    <i>
      <x v="4"/>
    </i>
    <i>
      <x v="5"/>
    </i>
    <i>
      <x v="1"/>
    </i>
    <i>
      <x v="3"/>
    </i>
    <i>
      <x/>
    </i>
    <i t="grand">
      <x/>
    </i>
  </rowItems>
  <colFields count="1">
    <field x="2"/>
  </colFields>
  <colItems count="4">
    <i>
      <x/>
    </i>
    <i>
      <x v="1"/>
    </i>
    <i>
      <x v="2"/>
    </i>
    <i t="grand">
      <x/>
    </i>
  </colItems>
  <dataFields count="1">
    <dataField name="Count of Employees ID" fld="1" subtotal="count" baseField="0" baseItem="0"/>
  </dataFields>
  <formats count="2">
    <format dxfId="11">
      <pivotArea grandRow="1" outline="0" collapsedLevelsAreSubtotals="1" fieldPosition="0"/>
    </format>
    <format dxfId="10">
      <pivotArea outline="0" collapsedLevelsAreSubtotals="1" fieldPosition="0"/>
    </format>
  </formats>
  <chartFormats count="6">
    <chartFormat chart="9" format="6" series="1">
      <pivotArea type="data" outline="0" fieldPosition="0">
        <references count="2">
          <reference field="4294967294" count="1" selected="0">
            <x v="0"/>
          </reference>
          <reference field="2" count="1" selected="0">
            <x v="0"/>
          </reference>
        </references>
      </pivotArea>
    </chartFormat>
    <chartFormat chart="9" format="7" series="1">
      <pivotArea type="data" outline="0" fieldPosition="0">
        <references count="2">
          <reference field="4294967294" count="1" selected="0">
            <x v="0"/>
          </reference>
          <reference field="2" count="1" selected="0">
            <x v="1"/>
          </reference>
        </references>
      </pivotArea>
    </chartFormat>
    <chartFormat chart="9" format="8" series="1">
      <pivotArea type="data" outline="0" fieldPosition="0">
        <references count="2">
          <reference field="4294967294" count="1" selected="0">
            <x v="0"/>
          </reference>
          <reference field="2" count="1" selected="0">
            <x v="2"/>
          </reference>
        </references>
      </pivotArea>
    </chartFormat>
    <chartFormat chart="17" format="12" series="1">
      <pivotArea type="data" outline="0" fieldPosition="0">
        <references count="2">
          <reference field="4294967294" count="1" selected="0">
            <x v="0"/>
          </reference>
          <reference field="2" count="1" selected="0">
            <x v="0"/>
          </reference>
        </references>
      </pivotArea>
    </chartFormat>
    <chartFormat chart="17" format="13" series="1">
      <pivotArea type="data" outline="0" fieldPosition="0">
        <references count="2">
          <reference field="4294967294" count="1" selected="0">
            <x v="0"/>
          </reference>
          <reference field="2" count="1" selected="0">
            <x v="1"/>
          </reference>
        </references>
      </pivotArea>
    </chartFormat>
    <chartFormat chart="17" format="14" series="1">
      <pivotArea type="data" outline="0" fieldPosition="0">
        <references count="2">
          <reference field="4294967294" count="1" selected="0">
            <x v="0"/>
          </reference>
          <reference field="2"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A488C4-526D-4214-B48B-2FBA91629423}" name="PivotTable5"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U26:W43" firstHeaderRow="1" firstDataRow="1" firstDataCol="0"/>
  <pivotFields count="2">
    <pivotField allDrilled="1" subtotalTop="0" showAll="0" dataSourceSort="1" defaultSubtotal="0" defaultAttributeDrillState="1">
      <items count="2">
        <item s="1" x="0"/>
        <item s="1" x="1"/>
      </items>
    </pivotField>
    <pivotField allDrilled="1" subtotalTop="0" showAll="0" dataSourceSort="1" defaultSubtotal="0" defaultAttributeDrillState="1"/>
  </pivotFields>
  <formats count="1">
    <format dxfId="12">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326D2F-4636-452F-90B8-87C760F9E072}"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10" firstHeaderRow="0"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2"/>
  </colFields>
  <colItems count="2">
    <i>
      <x/>
    </i>
    <i i="1">
      <x v="1"/>
    </i>
  </colItems>
  <dataFields count="2">
    <dataField name="Count of Employees ID" fld="0" subtotal="count" baseField="0" baseItem="0"/>
    <dataField name="Average of Salary" fld="2" subtotal="average" baseField="1" baseItem="0"/>
  </dataFields>
  <formats count="2">
    <format dxfId="14">
      <pivotArea collapsedLevelsAreSubtotals="1" fieldPosition="0">
        <references count="2">
          <reference field="4294967294" count="1" selected="0">
            <x v="1"/>
          </reference>
          <reference field="1" count="0"/>
        </references>
      </pivotArea>
    </format>
    <format dxfId="13">
      <pivotArea field="1" grandRow="1" outline="0" collapsedLevelsAreSubtotals="1" axis="axisRow" fieldPosition="0">
        <references count="1">
          <reference field="4294967294" count="1" selected="0">
            <x v="1"/>
          </reference>
        </references>
      </pivotArea>
    </format>
  </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385ECF-61FF-4E63-B04A-17ED1586F357}" name="PivotTable27"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6:G84" firstHeaderRow="1" firstDataRow="2" firstDataCol="1"/>
  <pivotFields count="4">
    <pivotField allDrilled="1" subtotalTop="0" showAll="0" dataSourceSort="1" defaultSubtotal="0" defaultAttributeDrillState="1">
      <items count="2">
        <item s="1" x="0"/>
        <item s="1" x="1"/>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5">
        <item x="0"/>
        <item x="1"/>
        <item x="2"/>
        <item x="3"/>
        <item x="4"/>
      </items>
    </pivotField>
  </pivotFields>
  <rowFields count="1">
    <field x="2"/>
  </rowFields>
  <rowItems count="7">
    <i>
      <x/>
    </i>
    <i>
      <x v="1"/>
    </i>
    <i>
      <x v="2"/>
    </i>
    <i>
      <x v="3"/>
    </i>
    <i>
      <x v="4"/>
    </i>
    <i>
      <x v="5"/>
    </i>
    <i t="grand">
      <x/>
    </i>
  </rowItems>
  <colFields count="1">
    <field x="3"/>
  </colFields>
  <colItems count="6">
    <i>
      <x/>
    </i>
    <i>
      <x v="1"/>
    </i>
    <i>
      <x v="2"/>
    </i>
    <i>
      <x v="3"/>
    </i>
    <i>
      <x v="4"/>
    </i>
    <i t="grand">
      <x/>
    </i>
  </colItems>
  <dataFields count="1">
    <dataField name="Count of Employees ID" fld="1" subtotal="count" baseField="0" baseItem="0"/>
  </dataField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041728-E115-4DD8-B98C-DD5C3F261503}" name="PivotTable1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D16:E23"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i>
    <i>
      <x v="5"/>
    </i>
    <i>
      <x v="1"/>
    </i>
    <i>
      <x v="3"/>
    </i>
    <i>
      <x v="4"/>
    </i>
    <i>
      <x v="2"/>
    </i>
    <i t="grand">
      <x/>
    </i>
  </rowItems>
  <colItems count="1">
    <i/>
  </colItems>
  <dataFields count="1">
    <dataField name="Average of Salary" fld="1" subtotal="average" baseField="0" baseItem="5"/>
  </dataFields>
  <formats count="2">
    <format dxfId="16">
      <pivotArea collapsedLevelsAreSubtotals="1" fieldPosition="0">
        <references count="1">
          <reference field="0" count="0"/>
        </references>
      </pivotArea>
    </format>
    <format dxfId="15">
      <pivotArea grandRow="1"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E60F2D-834C-433A-8EDB-43FDC6370396}" name="PivotTable10"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G3:H10"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2"/>
    </i>
    <i>
      <x v="4"/>
    </i>
    <i>
      <x v="5"/>
    </i>
    <i>
      <x v="1"/>
    </i>
    <i>
      <x v="3"/>
    </i>
    <i>
      <x/>
    </i>
    <i t="grand">
      <x/>
    </i>
  </rowItems>
  <colItems count="1">
    <i/>
  </colItems>
  <dataFields count="1">
    <dataField name="Sum of Salary" fld="1" baseField="0" baseItem="0"/>
  </dataFields>
  <formats count="2">
    <format dxfId="18">
      <pivotArea collapsedLevelsAreSubtotals="1" fieldPosition="0">
        <references count="1">
          <reference field="0" count="0"/>
        </references>
      </pivotArea>
    </format>
    <format dxfId="17">
      <pivotArea grandRow="1" outline="0" collapsedLevelsAreSubtotals="1" fieldPosition="0"/>
    </format>
  </formats>
  <chartFormats count="7">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3"/>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5"/>
          </reference>
        </references>
      </pivotArea>
    </chartFormat>
    <chartFormat chart="3" format="7">
      <pivotArea type="data" outline="0" fieldPosition="0">
        <references count="2">
          <reference field="4294967294" count="1" selected="0">
            <x v="0"/>
          </reference>
          <reference field="0" count="1" selected="0">
            <x v="4"/>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40AC1C-E0EF-4783-BDE2-4C6FD4FF4A3C}" name="PivotTable3"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65:G6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Employees ID" fld="0" subtotal="count" baseField="0" baseItem="0"/>
  </dataFields>
  <formats count="1">
    <format dxfId="19">
      <pivotArea dataOnly="0" labelOnly="1" outline="0" axis="axisValues" fieldPosition="0"/>
    </format>
  </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60B298-54E2-429E-8299-8834F3625160}" name="PivotTable1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G55:H62"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2"/>
    </i>
    <i>
      <x v="4"/>
    </i>
    <i>
      <x v="5"/>
    </i>
    <i>
      <x v="1"/>
    </i>
    <i>
      <x v="3"/>
    </i>
    <i>
      <x/>
    </i>
    <i t="grand">
      <x/>
    </i>
  </rowItems>
  <colItems count="1">
    <i/>
  </colItems>
  <dataFields count="1">
    <dataField name="Count of Employees ID" fld="1" subtotal="count" baseField="0" baseItem="0"/>
  </dataFields>
  <formats count="2">
    <format dxfId="21">
      <pivotArea grandRow="1" outline="0" collapsedLevelsAreSubtotals="1" fieldPosition="0"/>
    </format>
    <format dxfId="2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A82409-324B-4639-9259-FB993B22B8BA}" name="PivotTable4"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D106:E110"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Average of Performance Score" fld="1" subtotal="average" baseField="0" baseItem="1" numFmtId="2"/>
  </dataFields>
  <formats count="1">
    <format dxfId="22">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Data="1"/>
    <pivotHierarchy dragToData="1"/>
    <pivotHierarchy dragToData="1"/>
    <pivotHierarchy dragToData="1" caption="Average of Performance Score"/>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D4B4F1A-9847-40F4-88EC-A34171557BB8}" name="PivotTable23"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3:E4" firstHeaderRow="1" firstDataRow="1" firstDataCol="0"/>
  <pivotFields count="3">
    <pivotField dataField="1" subtotalTop="0" showAll="0" defaultSubtotal="0"/>
    <pivotField allDrilled="1" subtotalTop="0" showAll="0" dataSourceSort="1" defaultSubtotal="0" defaultAttributeDrillState="1">
      <items count="2">
        <item s="1" x="0"/>
        <item s="1" x="1"/>
      </items>
    </pivotField>
    <pivotField allDrilled="1" subtotalTop="0" showAll="0" dataSourceSort="1" defaultSubtotal="0" defaultAttributeDrillState="1"/>
  </pivotFields>
  <rowItems count="1">
    <i/>
  </rowItems>
  <colItems count="1">
    <i/>
  </colItems>
  <dataFields count="1">
    <dataField name="Count of Employees ID" fld="0" subtotal="count" baseField="0" baseItem="0"/>
  </dataField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B46EDD5-1AA2-47D0-8E9E-598B10D232E0}" name="PivotTable6"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F28:G34" firstHeaderRow="1" firstDataRow="1" firstDataCol="1"/>
  <pivotFields count="4">
    <pivotField allDrilled="1" subtotalTop="0" showAll="0" dataSourceSort="1" defaultSubtotal="0" defaultAttributeDrillState="1">
      <items count="2">
        <item s="1" x="0"/>
        <item s="1"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Eligible Bonus Amount" fld="1" baseField="0" baseItem="0" numFmtId="9"/>
  </dataFields>
  <formats count="1">
    <format dxfId="2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7C5ED16-9D69-4D48-A644-58D3D1DA2309}" name="PivotTable24"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9:E10" firstHeaderRow="1" firstDataRow="1" firstDataCol="0"/>
  <pivotFields count="3">
    <pivotField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Salary" fld="1" baseField="0" baseItem="0" numFmtId="167"/>
  </dataFields>
  <formats count="1">
    <format dxfId="24">
      <pivotArea outline="0" collapsedLevelsAreSubtotals="1" fieldPosition="0">
        <references count="1">
          <reference field="4294967294" count="1" selected="0">
            <x v="0"/>
          </reference>
        </references>
      </pivotArea>
    </format>
  </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733DC2A-6A4D-4E27-97B2-BEF72D38DAA4}" name="PivotTable26"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9:B40" firstHeaderRow="0" firstDataRow="1" firstDataCol="0"/>
  <pivotFields count="4">
    <pivotField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Count of Employees ID" fld="1" subtotal="count" baseField="0" baseItem="0"/>
    <dataField name="Sum of Eligible Bonus Amount" fld="2" baseField="0" baseItem="0" numFmtId="9"/>
  </dataFields>
  <formats count="1">
    <format dxfId="25">
      <pivotArea outline="0" collapsedLevelsAreSubtotals="1" fieldPosition="0">
        <references count="1">
          <reference field="4294967294" count="1" selected="0">
            <x v="1"/>
          </reference>
        </references>
      </pivotArea>
    </format>
  </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9D491EB-5B4C-4B18-815B-5AFDA5266A29}" name="PivotTable2"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28:E36" firstHeaderRow="1" firstDataRow="2" firstDataCol="1"/>
  <pivotFields count="5">
    <pivotField dataField="1" subtotalTop="0" showAll="0" defaultSubtotal="0"/>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Fields count="1">
    <field x="2"/>
  </colFields>
  <colItems count="4">
    <i>
      <x/>
    </i>
    <i>
      <x v="1"/>
    </i>
    <i>
      <x v="2"/>
    </i>
    <i t="grand">
      <x/>
    </i>
  </colItems>
  <dataFields count="1">
    <dataField name="Count of Employees ID" fld="0" subtotal="count" showDataAs="percentOfRow" baseField="1" baseItem="3" numFmtId="9"/>
  </dataFields>
  <formats count="2">
    <format dxfId="27">
      <pivotArea collapsedLevelsAreSubtotals="1" fieldPosition="0">
        <references count="2">
          <reference field="1" count="1">
            <x v="0"/>
          </reference>
          <reference field="2" count="1" selected="0">
            <x v="1"/>
          </reference>
        </references>
      </pivotArea>
    </format>
    <format dxfId="26">
      <pivotArea outline="0" collapsedLevelsAreSubtotals="1" fieldPosition="0"/>
    </format>
  </formats>
  <chartFormats count="6">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0"/>
          </reference>
        </references>
      </pivotArea>
    </chartFormat>
    <chartFormat chart="5" format="9" series="1">
      <pivotArea type="data" outline="0" fieldPosition="0">
        <references count="2">
          <reference field="4294967294" count="1" selected="0">
            <x v="0"/>
          </reference>
          <reference field="2" count="1" selected="0">
            <x v="1"/>
          </reference>
        </references>
      </pivotArea>
    </chartFormat>
    <chartFormat chart="5" format="10"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2"/>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members count="1" level="1">
        <member name="[Table1].[Performance Band].&amp;[Needs Improvement]"/>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674A867-7CA6-494F-AEBB-9230E41BF7D6}" name="PivotTable25"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13:E14" firstHeaderRow="1" firstDataRow="1" firstDataCol="0"/>
  <pivotFields count="3">
    <pivotField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Salary" fld="1" subtotal="average" baseField="0" baseItem="0" numFmtId="1"/>
  </dataFields>
  <formats count="2">
    <format dxfId="29">
      <pivotArea dataOnly="0" outline="0" axis="axisValues" fieldPosition="0"/>
    </format>
    <format dxfId="28">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4ACC179-2B63-4CF3-A3EC-D51F3AF95385}" name="PivotTable8"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5:B111"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Employees ID" fld="0" subtotal="count" baseField="0" baseItem="0"/>
  </dataField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FE9F469-997F-405D-90E4-511E6C8D2DF6}" name="PivotTable20"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D88:E101" firstHeaderRow="1" firstDataRow="1" firstDataCol="1"/>
  <pivotFields count="4">
    <pivotField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Count of Employees ID" fld="1" subtotal="count" baseField="0" baseItem="0"/>
  </dataFields>
  <formats count="2">
    <format dxfId="31">
      <pivotArea grandRow="1" outline="0" collapsedLevelsAreSubtotals="1" fieldPosition="0"/>
    </format>
    <format dxfId="30">
      <pivotArea outline="0" collapsedLevelsAreSubtotals="1" fieldPosition="0"/>
    </format>
  </formats>
  <chartFormats count="2">
    <chartFormat chart="8"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Data="1" caption="Average of Eligible Bonus Am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3AB7B7E-196D-4501-AE62-3D885314FA98}" name="PivotTable18"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D39:E46" firstHeaderRow="1" firstDataRow="1" firstDataCol="1"/>
  <pivotFields count="2">
    <pivotField axis="axisRow" allDrilled="1" subtotalTop="0" showAll="0"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Average of Eligible Bonus Amount" fld="1" subtotal="average" baseField="0" baseItem="0" numFmtId="166"/>
  </dataFields>
  <formats count="3">
    <format dxfId="34">
      <pivotArea grandRow="1" outline="0" collapsedLevelsAreSubtotals="1" fieldPosition="0"/>
    </format>
    <format dxfId="33">
      <pivotArea outline="0" collapsedLevelsAreSubtotals="1" fieldPosition="0"/>
    </format>
    <format dxfId="32">
      <pivotArea collapsedLevelsAreSubtotals="1" fieldPosition="0">
        <references count="1">
          <reference field="0" count="1">
            <x v="0"/>
          </reference>
        </references>
      </pivotArea>
    </format>
  </formats>
  <chartFormats count="1">
    <chartFormat chart="8"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Data="1" caption="Average of Eligible Bonus Am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2F2A39F-739B-4274-ABBD-83F6610FB0FF}" name="PivotTable16"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D55:E62" firstHeaderRow="1" firstDataRow="1" firstDataCol="1"/>
  <pivotFields count="2">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1"/>
  </rowFields>
  <rowItems count="7">
    <i>
      <x v="2"/>
    </i>
    <i>
      <x v="4"/>
    </i>
    <i>
      <x v="5"/>
    </i>
    <i>
      <x v="1"/>
    </i>
    <i>
      <x v="3"/>
    </i>
    <i>
      <x/>
    </i>
    <i t="grand">
      <x/>
    </i>
  </rowItems>
  <colItems count="1">
    <i/>
  </colItems>
  <dataFields count="1">
    <dataField name="Count of Employees ID" fld="0" subtotal="count" baseField="0" baseItem="0"/>
  </dataFields>
  <formats count="2">
    <format dxfId="36">
      <pivotArea grandRow="1" outline="0" collapsedLevelsAreSubtotals="1" fieldPosition="0"/>
    </format>
    <format dxfId="3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1D28A45-C8FA-43FE-8B42-8C2D603BDB28}" name="PivotTable28"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A43:B50" firstHeaderRow="1" firstDataRow="1" firstDataCol="1"/>
  <pivotFields count="2">
    <pivotField axis="axisRow" allDrilled="1" subtotalTop="0" showAll="0"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Eligible Bonus Amount" fld="1" baseField="0" baseItem="0" numFmtId="9"/>
  </dataFields>
  <formats count="3">
    <format dxfId="39">
      <pivotArea grandRow="1" outline="0" collapsedLevelsAreSubtotals="1" fieldPosition="0"/>
    </format>
    <format dxfId="38">
      <pivotArea dataOnly="0" fieldPosition="0">
        <references count="1">
          <reference field="0" count="1">
            <x v="0"/>
          </reference>
        </references>
      </pivotArea>
    </format>
    <format dxfId="37">
      <pivotArea outline="0" collapsedLevelsAreSubtotals="1" fieldPosition="0"/>
    </format>
  </formats>
  <chartFormats count="3">
    <chartFormat chart="8"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caption="Sum of Eligible Bonus Amount"/>
    <pivotHierarchy dragToData="1"/>
    <pivotHierarchy dragToRow="0" dragToCol="0" dragToPage="0" dragToData="1"/>
    <pivotHierarchy dragToData="1" caption="Average of Eligible Bonus Am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D231B78-D86F-4420-9DE6-58E0EBD9547A}" name="PivotTable19"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88:B98" firstHeaderRow="1" firstDataRow="1" firstDataCol="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2"/>
    </i>
    <i>
      <x v="1"/>
    </i>
    <i>
      <x v="7"/>
    </i>
    <i>
      <x v="3"/>
    </i>
    <i>
      <x v="8"/>
    </i>
    <i>
      <x v="5"/>
    </i>
    <i>
      <x v="4"/>
    </i>
    <i>
      <x v="6"/>
    </i>
    <i>
      <x/>
    </i>
    <i t="grand">
      <x/>
    </i>
  </rowItems>
  <colItems count="1">
    <i/>
  </colItems>
  <dataFields count="1">
    <dataField name="Count of Employees ID" fld="1" subtotal="count" baseField="0" baseItem="0"/>
  </dataFields>
  <formats count="2">
    <format dxfId="41">
      <pivotArea grandRow="1" outline="0" collapsedLevelsAreSubtotals="1" fieldPosition="0"/>
    </format>
    <format dxfId="40">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Data="1" caption="Average of Eligible Bonus Am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Capstone_Raw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734E9056-F8CB-465B-AF36-AB57655D9064}" sourceName="[Table1].[Employment status]">
  <pivotTables>
    <pivotTable tabId="6" name="PivotTable2"/>
  </pivotTables>
  <data>
    <olap pivotCacheId="546767298">
      <levels count="2">
        <level uniqueName="[Table1].[Employment status].[(All)]" sourceCaption="(All)" count="0"/>
        <level uniqueName="[Table1].[Employment status].[Employment status]" sourceCaption="Employment status" count="3">
          <ranges>
            <range startItem="0">
              <i n="[Table1].[Employment status].&amp;[Active]" c="Active"/>
              <i n="[Table1].[Employment status].&amp;[Left]" c="Left"/>
              <i n="[Table1].[Employment status].&amp;[Resigned]" c="Resigned"/>
            </range>
          </ranges>
        </level>
      </levels>
      <selections count="1">
        <selection n="[Table1].[Employment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_Date" xr10:uid="{9C3AB71B-5345-4020-BCAD-28D18695640E}" sourceName="[Table1].[Hire Date]">
  <pivotTables>
    <pivotTable tabId="6" name="PivotTable2"/>
  </pivotTables>
  <data>
    <olap pivotCacheId="546767298">
      <levels count="2">
        <level uniqueName="[Table1].[Hire Date].[(All)]" sourceCaption="(All)" count="0"/>
        <level uniqueName="[Table1].[Hire Date].[Hire Date]" sourceCaption="Hire Date" count="113">
          <ranges>
            <range startItem="0">
              <i n="[Table1].[Hire Date].&amp;[2015-11-29T00:00:00]" c="11/29/2015"/>
              <i n="[Table1].[Hire Date].&amp;[2016-05-29T00:00:00]" c="5/29/2016"/>
              <i n="[Table1].[Hire Date].&amp;[2016-10-11T00:00:00]" c="10/11/2016"/>
              <i n="[Table1].[Hire Date].&amp;[2016-12-09T00:00:00]" c="12/9/2016"/>
              <i n="[Table1].[Hire Date].&amp;[2017-01-26T00:00:00]" c="1/26/2017"/>
              <i n="[Table1].[Hire Date].&amp;[2017-05-25T00:00:00]" c="5/25/2017"/>
              <i n="[Table1].[Hire Date].&amp;[2017-06-13T00:00:00]" c="6/13/2017"/>
              <i n="[Table1].[Hire Date].&amp;[2017-07-03T00:00:00]" c="7/3/2017"/>
              <i n="[Table1].[Hire Date].&amp;[2017-07-28T00:00:00]" c="7/28/2017"/>
              <i n="[Table1].[Hire Date].&amp;[2018-03-24T00:00:00]" c="3/24/2018"/>
              <i n="[Table1].[Hire Date].&amp;[2018-07-20T00:00:00]" c="7/20/2018"/>
              <i n="[Table1].[Hire Date].&amp;[2018-07-24T00:00:00]" c="7/24/2018"/>
              <i n="[Table1].[Hire Date].&amp;[2018-12-30T00:00:00]" c="12/30/2018"/>
              <i n="[Table1].[Hire Date].&amp;[2020-03-02T00:00:00]" c="3/2/2020"/>
              <i n="[Table1].[Hire Date].&amp;[2020-03-21T00:00:00]" c="3/21/2020"/>
              <i n="[Table1].[Hire Date].&amp;[2020-05-09T00:00:00]" c="5/9/2020"/>
              <i n="[Table1].[Hire Date].&amp;[2020-05-20T00:00:00]" c="5/20/2020"/>
              <i n="[Table1].[Hire Date].&amp;[2020-07-09T00:00:00]" c="7/9/2020"/>
              <i n="[Table1].[Hire Date].&amp;[2020-09-12T00:00:00]" c="9/12/2020"/>
              <i n="[Table1].[Hire Date].&amp;[2021-02-06T00:00:00]" c="2/6/2021"/>
              <i n="[Table1].[Hire Date].&amp;[2021-06-17T00:00:00]" c="6/17/2021"/>
              <i n="[Table1].[Hire Date].&amp;[2021-08-14T00:00:00]" c="8/14/2021"/>
              <i n="[Table1].[Hire Date].&amp;[2022-06-16T00:00:00]" c="6/16/2022"/>
              <i n="[Table1].[Hire Date].&amp;[2023-02-20T00:00:00]" c="2/20/2023"/>
              <i n="[Table1].[Hire Date].&amp;[2015-03-11T00:00:00]" c="3/11/2015" nd="1"/>
              <i n="[Table1].[Hire Date].&amp;[2015-04-01T00:00:00]" c="4/1/2015" nd="1"/>
              <i n="[Table1].[Hire Date].&amp;[2015-04-28T00:00:00]" c="4/28/2015" nd="1"/>
              <i n="[Table1].[Hire Date].&amp;[2015-07-07T00:00:00]" c="7/7/2015" nd="1"/>
              <i n="[Table1].[Hire Date].&amp;[2015-08-05T00:00:00]" c="8/5/2015" nd="1"/>
              <i n="[Table1].[Hire Date].&amp;[2015-10-27T00:00:00]" c="10/27/2015" nd="1"/>
              <i n="[Table1].[Hire Date].&amp;[2016-02-03T00:00:00]" c="2/3/2016" nd="1"/>
              <i n="[Table1].[Hire Date].&amp;[2016-02-11T00:00:00]" c="2/11/2016" nd="1"/>
              <i n="[Table1].[Hire Date].&amp;[2016-02-25T00:00:00]" c="2/25/2016" nd="1"/>
              <i n="[Table1].[Hire Date].&amp;[2016-03-04T00:00:00]" c="3/4/2016" nd="1"/>
              <i n="[Table1].[Hire Date].&amp;[2016-04-10T00:00:00]" c="4/10/2016" nd="1"/>
              <i n="[Table1].[Hire Date].&amp;[2016-07-14T00:00:00]" c="7/14/2016" nd="1"/>
              <i n="[Table1].[Hire Date].&amp;[2016-09-15T00:00:00]" c="9/15/2016" nd="1"/>
              <i n="[Table1].[Hire Date].&amp;[2016-10-07T00:00:00]" c="10/7/2016" nd="1"/>
              <i n="[Table1].[Hire Date].&amp;[2016-11-03T00:00:00]" c="11/3/2016" nd="1"/>
              <i n="[Table1].[Hire Date].&amp;[2016-11-11T00:00:00]" c="11/11/2016" nd="1"/>
              <i n="[Table1].[Hire Date].&amp;[2016-11-13T00:00:00]" c="11/13/2016" nd="1"/>
              <i n="[Table1].[Hire Date].&amp;[2017-02-19T00:00:00]" c="2/19/2017" nd="1"/>
              <i n="[Table1].[Hire Date].&amp;[2017-04-13T00:00:00]" c="4/13/2017" nd="1"/>
              <i n="[Table1].[Hire Date].&amp;[2017-06-03T00:00:00]" c="6/3/2017" nd="1"/>
              <i n="[Table1].[Hire Date].&amp;[2017-07-12T00:00:00]" c="7/12/2017" nd="1"/>
              <i n="[Table1].[Hire Date].&amp;[2017-07-16T00:00:00]" c="7/16/2017" nd="1"/>
              <i n="[Table1].[Hire Date].&amp;[2017-09-30T00:00:00]" c="9/30/2017" nd="1"/>
              <i n="[Table1].[Hire Date].&amp;[2017-10-03T00:00:00]" c="10/3/2017" nd="1"/>
              <i n="[Table1].[Hire Date].&amp;[2017-10-05T00:00:00]" c="10/5/2017" nd="1"/>
              <i n="[Table1].[Hire Date].&amp;[2017-12-22T00:00:00]" c="12/22/2017" nd="1"/>
              <i n="[Table1].[Hire Date].&amp;[2017-12-24T00:00:00]" c="12/24/2017" nd="1"/>
              <i n="[Table1].[Hire Date].&amp;[2018-01-22T00:00:00]" c="1/22/2018" nd="1"/>
              <i n="[Table1].[Hire Date].&amp;[2018-02-12T00:00:00]" c="2/12/2018" nd="1"/>
              <i n="[Table1].[Hire Date].&amp;[2018-03-22T00:00:00]" c="3/22/2018" nd="1"/>
              <i n="[Table1].[Hire Date].&amp;[2018-05-13T00:00:00]" c="5/13/2018" nd="1"/>
              <i n="[Table1].[Hire Date].&amp;[2018-05-15T00:00:00]" c="5/15/2018" nd="1"/>
              <i n="[Table1].[Hire Date].&amp;[2018-06-06T00:00:00]" c="6/6/2018" nd="1"/>
              <i n="[Table1].[Hire Date].&amp;[2018-06-19T00:00:00]" c="6/19/2018" nd="1"/>
              <i n="[Table1].[Hire Date].&amp;[2018-07-02T00:00:00]" c="7/2/2018" nd="1"/>
              <i n="[Table1].[Hire Date].&amp;[2018-09-17T00:00:00]" c="9/17/2018" nd="1"/>
              <i n="[Table1].[Hire Date].&amp;[2018-09-29T00:00:00]" c="9/29/2018" nd="1"/>
              <i n="[Table1].[Hire Date].&amp;[2018-12-01T00:00:00]" c="12/1/2018" nd="1"/>
              <i n="[Table1].[Hire Date].&amp;[2019-02-17T00:00:00]" c="2/17/2019" nd="1"/>
              <i n="[Table1].[Hire Date].&amp;[2019-03-25T00:00:00]" c="3/25/2019" nd="1"/>
              <i n="[Table1].[Hire Date].&amp;[2019-04-20T00:00:00]" c="4/20/2019" nd="1"/>
              <i n="[Table1].[Hire Date].&amp;[2019-05-05T00:00:00]" c="5/5/2019" nd="1"/>
              <i n="[Table1].[Hire Date].&amp;[2019-05-24T00:00:00]" c="5/24/2019" nd="1"/>
              <i n="[Table1].[Hire Date].&amp;[2019-06-10T00:00:00]" c="6/10/2019" nd="1"/>
              <i n="[Table1].[Hire Date].&amp;[2019-06-23T00:00:00]" c="6/23/2019" nd="1"/>
              <i n="[Table1].[Hire Date].&amp;[2019-07-10T00:00:00]" c="7/10/2019" nd="1"/>
              <i n="[Table1].[Hire Date].&amp;[2019-09-08T00:00:00]" c="9/8/2019" nd="1"/>
              <i n="[Table1].[Hire Date].&amp;[2019-09-24T00:00:00]" c="9/24/2019" nd="1"/>
              <i n="[Table1].[Hire Date].&amp;[2019-11-27T00:00:00]" c="11/27/2019" nd="1"/>
              <i n="[Table1].[Hire Date].&amp;[2020-02-18T00:00:00]" c="2/18/2020" nd="1"/>
              <i n="[Table1].[Hire Date].&amp;[2020-06-14T00:00:00]" c="6/14/2020" nd="1"/>
              <i n="[Table1].[Hire Date].&amp;[2020-06-19T00:00:00]" c="6/19/2020" nd="1"/>
              <i n="[Table1].[Hire Date].&amp;[2020-07-05T00:00:00]" c="7/5/2020" nd="1"/>
              <i n="[Table1].[Hire Date].&amp;[2020-08-10T00:00:00]" c="8/10/2020" nd="1"/>
              <i n="[Table1].[Hire Date].&amp;[2020-08-30T00:00:00]" c="8/30/2020" nd="1"/>
              <i n="[Table1].[Hire Date].&amp;[2020-12-24T00:00:00]" c="12/24/2020" nd="1"/>
              <i n="[Table1].[Hire Date].&amp;[2021-06-06T00:00:00]" c="6/6/2021" nd="1"/>
              <i n="[Table1].[Hire Date].&amp;[2021-07-09T00:00:00]" c="7/9/2021" nd="1"/>
              <i n="[Table1].[Hire Date].&amp;[2021-07-17T00:00:00]" c="7/17/2021" nd="1"/>
              <i n="[Table1].[Hire Date].&amp;[2021-08-13T00:00:00]" c="8/13/2021" nd="1"/>
              <i n="[Table1].[Hire Date].&amp;[2021-08-29T00:00:00]" c="8/29/2021" nd="1"/>
              <i n="[Table1].[Hire Date].&amp;[2021-10-13T00:00:00]" c="10/13/2021" nd="1"/>
              <i n="[Table1].[Hire Date].&amp;[2022-01-17T00:00:00]" c="1/17/2022" nd="1"/>
              <i n="[Table1].[Hire Date].&amp;[2022-02-04T00:00:00]" c="2/4/2022" nd="1"/>
              <i n="[Table1].[Hire Date].&amp;[2022-02-20T00:00:00]" c="2/20/2022" nd="1"/>
              <i n="[Table1].[Hire Date].&amp;[2022-03-19T00:00:00]" c="3/19/2022" nd="1"/>
              <i n="[Table1].[Hire Date].&amp;[2022-03-23T00:00:00]" c="3/23/2022" nd="1"/>
              <i n="[Table1].[Hire Date].&amp;[2022-04-23T00:00:00]" c="4/23/2022" nd="1"/>
              <i n="[Table1].[Hire Date].&amp;[2022-05-30T00:00:00]" c="5/30/2022" nd="1"/>
              <i n="[Table1].[Hire Date].&amp;[2022-06-29T00:00:00]" c="6/29/2022" nd="1"/>
              <i n="[Table1].[Hire Date].&amp;[2022-07-05T00:00:00]" c="7/5/2022" nd="1"/>
              <i n="[Table1].[Hire Date].&amp;[2022-07-17T00:00:00]" c="7/17/2022" nd="1"/>
              <i n="[Table1].[Hire Date].&amp;[2022-07-23T00:00:00]" c="7/23/2022" nd="1"/>
              <i n="[Table1].[Hire Date].&amp;[2022-08-03T00:00:00]" c="8/3/2022" nd="1"/>
              <i n="[Table1].[Hire Date].&amp;[2022-10-14T00:00:00]" c="10/14/2022" nd="1"/>
              <i n="[Table1].[Hire Date].&amp;[2022-11-09T00:00:00]" c="11/9/2022" nd="1"/>
              <i n="[Table1].[Hire Date].&amp;[2023-02-09T00:00:00]" c="2/9/2023" nd="1"/>
              <i n="[Table1].[Hire Date].&amp;[2023-03-07T00:00:00]" c="3/7/2023" nd="1"/>
              <i n="[Table1].[Hire Date].&amp;[2023-04-01T00:00:00]" c="4/1/2023" nd="1"/>
              <i n="[Table1].[Hire Date].&amp;[2023-04-10T00:00:00]" c="4/10/2023" nd="1"/>
              <i n="[Table1].[Hire Date].&amp;[2023-04-20T00:00:00]" c="4/20/2023" nd="1"/>
              <i n="[Table1].[Hire Date].&amp;[2023-04-21T00:00:00]" c="4/21/2023" nd="1"/>
              <i n="[Table1].[Hire Date].&amp;[2023-06-03T00:00:00]" c="6/3/2023" nd="1"/>
              <i n="[Table1].[Hire Date].&amp;[2023-08-31T00:00:00]" c="8/31/2023" nd="1"/>
              <i n="[Table1].[Hire Date].&amp;[2023-09-05T00:00:00]" c="9/5/2023" nd="1"/>
              <i n="[Table1].[Hire Date].&amp;[2023-09-26T00:00:00]" c="9/26/2023" nd="1"/>
              <i n="[Table1].[Hire Date].&amp;[2023-10-18T00:00:00]" c="10/18/2023" nd="1"/>
              <i n="[Table1].[Hire Date].&amp;[2023-11-05T00:00:00]" c="11/5/2023" nd="1"/>
              <i n="[Table1].[Hire Date].&amp;[2023-12-12T00:00:00]" c="12/12/2023" nd="1"/>
            </range>
          </ranges>
        </level>
      </levels>
      <selections count="1">
        <selection n="[Table1].[Hire D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15589927-AF7D-40B6-BE50-6579C3EFB6CA}" sourceName="[Table1].[Salary]">
  <pivotTables>
    <pivotTable tabId="6" name="PivotTable2"/>
    <pivotTable tabId="6" name="PivotTable1"/>
    <pivotTable tabId="6" name="PivotTable10"/>
    <pivotTable tabId="6" name="PivotTable12"/>
    <pivotTable tabId="6" name="PivotTable14"/>
    <pivotTable tabId="6" name="PivotTable15"/>
    <pivotTable tabId="6" name="PivotTable16"/>
    <pivotTable tabId="6" name="PivotTable17"/>
    <pivotTable tabId="6" name="PivotTable18"/>
    <pivotTable tabId="6" name="PivotTable19"/>
    <pivotTable tabId="6" name="PivotTable20"/>
    <pivotTable tabId="6" name="PivotTable22"/>
    <pivotTable tabId="6" name="PivotTable23"/>
    <pivotTable tabId="6" name="PivotTable24"/>
    <pivotTable tabId="6" name="PivotTable25"/>
    <pivotTable tabId="6" name="PivotTable26"/>
    <pivotTable tabId="6" name="PivotTable27"/>
    <pivotTable tabId="6" name="PivotTable28"/>
    <pivotTable tabId="6" name="PivotTable3"/>
    <pivotTable tabId="6" name="PivotTable4"/>
    <pivotTable tabId="6" name="PivotTable5"/>
    <pivotTable tabId="6" name="PivotTable6"/>
    <pivotTable tabId="6" name="PivotTable8"/>
  </pivotTables>
  <data>
    <olap pivotCacheId="546767298">
      <levels count="2">
        <level uniqueName="[Table1].[Salary].[(All)]" sourceCaption="(All)" count="0"/>
        <level uniqueName="[Table1].[Salary].[Salary]" sourceCaption="Salary" count="117">
          <ranges>
            <range startItem="0">
              <i n="[Table1].[Salary].&amp;[46508]" c="46508"/>
              <i n="[Table1].[Salary].&amp;[48823]" c="48823"/>
              <i n="[Table1].[Salary].&amp;[61408]" c="61408"/>
              <i n="[Table1].[Salary].&amp;[62798]" c="62798"/>
              <i n="[Table1].[Salary].&amp;[62818]" c="62818"/>
              <i n="[Table1].[Salary].&amp;[66688]" c="66688"/>
              <i n="[Table1].[Salary].&amp;[68655]" c="68655"/>
              <i n="[Table1].[Salary].&amp;[68728]" c="68728"/>
              <i n="[Table1].[Salary].&amp;[73785]" c="73785"/>
              <i n="[Table1].[Salary].&amp;[77545]" c="77545"/>
              <i n="[Table1].[Salary].&amp;[80189]" c="80189"/>
              <i n="[Table1].[Salary].&amp;[83531]" c="83531"/>
              <i n="[Table1].[Salary].&amp;[85151]" c="85151"/>
              <i n="[Table1].[Salary].&amp;[95292]" c="95292"/>
              <i n="[Table1].[Salary].&amp;[101997]" c="101997"/>
              <i n="[Table1].[Salary].&amp;[102921]" c="102921"/>
              <i n="[Table1].[Salary].&amp;[105765]" c="105765"/>
              <i n="[Table1].[Salary].&amp;[107903]" c="107903"/>
              <i n="[Table1].[Salary].&amp;[113389]" c="113389"/>
              <i n="[Table1].[Salary].&amp;[114681]" c="114681"/>
              <i n="[Table1].[Salary].&amp;[114748]" c="114748"/>
              <i n="[Table1].[Salary].&amp;[115618]" c="115618"/>
              <i n="[Table1].[Salary].&amp;[115882]" c="115882"/>
              <i n="[Table1].[Salary].&amp;[118635]" c="118635"/>
              <i n="[Table1].[Salary].&amp;[45196]" c="45196"/>
              <i n="[Table1].[Salary].&amp;[46390]" c="46390"/>
              <i n="[Table1].[Salary].&amp;[47694]" c="47694"/>
              <i n="[Table1].[Salary].&amp;[47794]" c="47794"/>
              <i n="[Table1].[Salary].&amp;[48748]" c="48748"/>
              <i n="[Table1].[Salary].&amp;[49942]" c="49942"/>
              <i n="[Table1].[Salary].&amp;[50361]" c="50361"/>
              <i n="[Table1].[Salary].&amp;[50399]" c="50399"/>
              <i n="[Table1].[Salary].&amp;[50873]" c="50873"/>
              <i n="[Table1].[Salary].&amp;[50936]" c="50936"/>
              <i n="[Table1].[Salary].&amp;[51567]" c="51567"/>
              <i n="[Table1].[Salary].&amp;[52287]" c="52287"/>
              <i n="[Table1].[Salary].&amp;[52407]" c="52407"/>
              <i n="[Table1].[Salary].&amp;[52720]" c="52720"/>
              <i n="[Table1].[Salary].&amp;[53786]" c="53786"/>
              <i n="[Table1].[Salary].&amp;[55270]" c="55270"/>
              <i n="[Table1].[Salary].&amp;[55920]" c="55920"/>
              <i n="[Table1].[Salary].&amp;[56073]" c="56073"/>
              <i n="[Table1].[Salary].&amp;[59899]" c="59899"/>
              <i n="[Table1].[Salary].&amp;[59980]" c="59980"/>
              <i n="[Table1].[Salary].&amp;[60623]" c="60623"/>
              <i n="[Table1].[Salary].&amp;[61547]" c="61547"/>
              <i n="[Table1].[Salary].&amp;[63302]" c="63302"/>
              <i n="[Table1].[Salary].&amp;[65065]" c="65065"/>
              <i n="[Table1].[Salary].&amp;[65235]" c="65235"/>
              <i n="[Table1].[Salary].&amp;[65290]" c="65290"/>
              <i n="[Table1].[Salary].&amp;[66069]" c="66069"/>
              <i n="[Table1].[Salary].&amp;[66606]" c="66606"/>
              <i n="[Table1].[Salary].&amp;[67414]" c="67414"/>
              <i n="[Table1].[Salary].&amp;[68092]" c="68092"/>
              <i n="[Table1].[Salary].&amp;[68683]" c="68683"/>
              <i n="[Table1].[Salary].&amp;[69219]" c="69219"/>
              <i n="[Table1].[Salary].&amp;[70359]" c="70359"/>
              <i n="[Table1].[Salary].&amp;[73087]" c="73087"/>
              <i n="[Table1].[Salary].&amp;[73984]" c="73984"/>
              <i n="[Table1].[Salary].&amp;[74370]" c="74370"/>
              <i n="[Table1].[Salary].&amp;[75519]" c="75519"/>
              <i n="[Table1].[Salary].&amp;[76918]" c="76918"/>
              <i n="[Table1].[Salary].&amp;[77610]" c="77610"/>
              <i n="[Table1].[Salary].&amp;[77737]" c="77737"/>
              <i n="[Table1].[Salary].&amp;[77819]" c="77819"/>
              <i n="[Table1].[Salary].&amp;[78402]" c="78402"/>
              <i n="[Table1].[Salary].&amp;[81896]" c="81896"/>
              <i n="[Table1].[Salary].&amp;[82633]" c="82633"/>
              <i n="[Table1].[Salary].&amp;[82992]" c="82992"/>
              <i n="[Table1].[Salary].&amp;[83007]" c="83007"/>
              <i n="[Table1].[Salary].&amp;[83724]" c="83724"/>
              <i n="[Table1].[Salary].&amp;[83932]" c="83932"/>
              <i n="[Table1].[Salary].&amp;[85312]" c="85312"/>
              <i n="[Table1].[Salary].&amp;[85457]" c="85457"/>
              <i n="[Table1].[Salary].&amp;[86232]" c="86232"/>
              <i n="[Table1].[Salary].&amp;[86245]" c="86245"/>
              <i n="[Table1].[Salary].&amp;[86246]" c="86246"/>
              <i n="[Table1].[Salary].&amp;[88005]" c="88005"/>
              <i n="[Table1].[Salary].&amp;[88056]" c="88056"/>
              <i n="[Table1].[Salary].&amp;[88155]" c="88155"/>
              <i n="[Table1].[Salary].&amp;[89060]" c="89060"/>
              <i n="[Table1].[Salary].&amp;[90157]" c="90157"/>
              <i n="[Table1].[Salary].&amp;[91655]" c="91655"/>
              <i n="[Table1].[Salary].&amp;[91672]" c="91672"/>
              <i n="[Table1].[Salary].&amp;[91749]" c="91749"/>
              <i n="[Table1].[Salary].&amp;[93094]" c="93094"/>
              <i n="[Table1].[Salary].&amp;[93290]" c="93290"/>
              <i n="[Table1].[Salary].&amp;[93956]" c="93956"/>
              <i n="[Table1].[Salary].&amp;[94998]" c="94998"/>
              <i n="[Table1].[Salary].&amp;[95686]" c="95686"/>
              <i n="[Table1].[Salary].&amp;[97055]" c="97055"/>
              <i n="[Table1].[Salary].&amp;[98299]" c="98299"/>
              <i n="[Table1].[Salary].&amp;[99935]" c="99935"/>
              <i n="[Table1].[Salary].&amp;[99990]" c="99990"/>
              <i n="[Table1].[Salary].&amp;[100851]" c="100851"/>
              <i n="[Table1].[Salary].&amp;[101750]" c="101750"/>
              <i n="[Table1].[Salary].&amp;[103831]" c="103831"/>
              <i n="[Table1].[Salary].&amp;[103891]" c="103891"/>
              <i n="[Table1].[Salary].&amp;[105498]" c="105498"/>
              <i n="[Table1].[Salary].&amp;[106896]" c="106896"/>
              <i n="[Table1].[Salary].&amp;[107871]" c="107871"/>
              <i n="[Table1].[Salary].&amp;[108119]" c="108119"/>
              <i n="[Table1].[Salary].&amp;[108395]" c="108395"/>
              <i n="[Table1].[Salary].&amp;[109121]" c="109121"/>
              <i n="[Table1].[Salary].&amp;[110381]" c="110381"/>
              <i n="[Table1].[Salary].&amp;[110618]" c="110618"/>
              <i n="[Table1].[Salary].&amp;[111845]" c="111845"/>
              <i n="[Table1].[Salary].&amp;[111920]" c="111920"/>
              <i n="[Table1].[Salary].&amp;[112791]" c="112791"/>
              <i n="[Table1].[Salary].&amp;[114425]" c="114425"/>
              <i n="[Table1].[Salary].&amp;[115260]" c="115260"/>
              <i n="[Table1].[Salary].&amp;[115288]" c="115288"/>
              <i n="[Table1].[Salary].&amp;[115527]" c="115527"/>
              <i n="[Table1].[Salary].&amp;[118008]" c="118008"/>
              <i n="[Table1].[Salary].&amp;[118527]" c="118527"/>
              <i n="[Table1].[Salary].&amp;[118634]" c="118634"/>
              <i n="[Table1].[Salary].&amp;[118947]" c="118947"/>
            </range>
          </ranges>
        </level>
      </levels>
      <selections count="1">
        <selection n="[Table1].[Sala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Band" xr10:uid="{8C20A845-9570-420E-A40F-720FF183C369}" sourceName="[Table1].[Performance Band]">
  <pivotTables>
    <pivotTable tabId="6" name="PivotTable2"/>
  </pivotTables>
  <data>
    <olap pivotCacheId="546767298">
      <levels count="2">
        <level uniqueName="[Table1].[Performance Band].[(All)]" sourceCaption="(All)" count="0"/>
        <level uniqueName="[Table1].[Performance Band].[Performance Band]" sourceCaption="Performance Band" count="5">
          <ranges>
            <range startItem="0">
              <i n="[Table1].[Performance Band].&amp;[Achieving]" c="Achieving"/>
              <i n="[Table1].[Performance Band].&amp;[Developing]" c="Developing"/>
              <i n="[Table1].[Performance Band].&amp;[Exceeding]" c="Exceeding"/>
              <i n="[Table1].[Performance Band].&amp;[Needs Improvement]" c="Needs Improvement"/>
              <i n="[Table1].[Performance Band].&amp;[Outstanding]" c="Outstanding"/>
            </range>
          </ranges>
        </level>
      </levels>
      <selections count="1">
        <selection n="[Table1].[Performance Band].&amp;[Needs Improvement]"/>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7F708114-7573-4020-9D92-0792150C15D1}" sourceName="[Table1].[Department Name]">
  <pivotTables>
    <pivotTable tabId="6" name="PivotTable2"/>
    <pivotTable tabId="6" name="PivotTable1"/>
    <pivotTable tabId="6" name="PivotTable10"/>
    <pivotTable tabId="6" name="PivotTable12"/>
    <pivotTable tabId="6" name="PivotTable14"/>
    <pivotTable tabId="6" name="PivotTable15"/>
    <pivotTable tabId="6" name="PivotTable16"/>
    <pivotTable tabId="6" name="PivotTable17"/>
    <pivotTable tabId="6" name="PivotTable18"/>
    <pivotTable tabId="6" name="PivotTable19"/>
    <pivotTable tabId="6" name="PivotTable20"/>
    <pivotTable tabId="6" name="PivotTable22"/>
    <pivotTable tabId="6" name="PivotTable23"/>
    <pivotTable tabId="6" name="PivotTable24"/>
    <pivotTable tabId="6" name="PivotTable25"/>
    <pivotTable tabId="6" name="PivotTable26"/>
    <pivotTable tabId="6" name="PivotTable27"/>
    <pivotTable tabId="6" name="PivotTable28"/>
    <pivotTable tabId="6" name="PivotTable3"/>
    <pivotTable tabId="6" name="PivotTable4"/>
    <pivotTable tabId="6" name="PivotTable5"/>
    <pivotTable tabId="6" name="PivotTable6"/>
    <pivotTable tabId="6" name="PivotTable8"/>
  </pivotTables>
  <data>
    <olap pivotCacheId="546767298">
      <levels count="2">
        <level uniqueName="[Table1].[Department Name].[(All)]" sourceCaption="(All)" count="0"/>
        <level uniqueName="[Table1].[Department Name].[Department Name]" sourceCaption="Department Name" count="6">
          <ranges>
            <range startItem="0">
              <i n="[Table1].[Department Name].&amp;[Finance]" c="Finance"/>
              <i n="[Table1].[Department Name].&amp;[Human Resources]" c="Human Resources"/>
              <i n="[Table1].[Department Name].&amp;[Information Technology]" c="Information Technology"/>
              <i n="[Table1].[Department Name].&amp;[Marketing]" c="Marketing"/>
              <i n="[Table1].[Department Name].&amp;[Operations]" c="Operations"/>
              <i n="[Table1].[Department Name].&amp;[Sales]" c="Sales"/>
            </range>
          </ranges>
        </level>
      </levels>
      <selections count="1">
        <selection n="[Table1].[Department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 status" xr10:uid="{D5588087-7783-4038-9E8C-E28A691DCC7D}" cache="Slicer_Employment_status" caption="Employment status" level="1" style="SlicerStyleDark3" rowHeight="241300"/>
  <slicer name="Hire Date" xr10:uid="{0AC7E68A-2BE0-443B-8558-141F0CF014B5}" cache="Slicer_Hire_Date" caption="Hire Date" level="1" style="SlicerStyleDark3" rowHeight="241300"/>
  <slicer name="Salary" xr10:uid="{4BA80877-8857-45F1-B4E1-02FC08D5F368}" cache="Slicer_Salary" caption="Salary" level="1" style="SlicerStyleDark3" rowHeight="241300"/>
  <slicer name="Performance Band" xr10:uid="{23F67684-14C9-4F5C-8D29-018B4529A78D}" cache="Slicer_Performance_Band" caption="Performance Band" startItem="3" level="1" style="SlicerStyleDark3" rowHeight="241300"/>
  <slicer name="Department Name" xr10:uid="{4F71EF9C-9AA4-459A-9BEB-E8B355E0F77A}" cache="Slicer_Department_Name" caption="Department Name" level="1"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EC8920-4BC2-41DE-BECA-EAE9C83F567B}" name="Table1" displayName="Table1" ref="L1:X118" totalsRowShown="0" headerRowDxfId="5">
  <autoFilter ref="L1:X118" xr:uid="{12EC8920-4BC2-41DE-BECA-EAE9C83F567B}"/>
  <tableColumns count="13">
    <tableColumn id="1" xr3:uid="{D38C4F26-7BA8-43CA-8E77-51152E9A28C1}" name="Employees ID">
      <calculatedColumnFormula>TRIM(A2)</calculatedColumnFormula>
    </tableColumn>
    <tableColumn id="2" xr3:uid="{CB253709-E436-420D-878E-1FA16C855BA0}" name="First Name">
      <calculatedColumnFormula>TRIM(PROPER(B2))</calculatedColumnFormula>
    </tableColumn>
    <tableColumn id="3" xr3:uid="{EBD7FB9E-91B4-4879-991E-ABE637E03780}" name="Last Name">
      <calculatedColumnFormula>TRIM(PROPER(C2))</calculatedColumnFormula>
    </tableColumn>
    <tableColumn id="4" xr3:uid="{FE45B827-F775-4A93-9E5D-6BC73C1A120E}" name="Full Name"/>
    <tableColumn id="5" xr3:uid="{85AB49BC-9034-46FD-B94B-CF178323A9B2}" name="Department code" dataDxfId="4">
      <calculatedColumnFormula>TRIM(UPPER(D2))</calculatedColumnFormula>
    </tableColumn>
    <tableColumn id="6" xr3:uid="{8CEDFCEC-4A0C-4823-872A-751565647DCE}" name="Hire Date" dataDxfId="3"/>
    <tableColumn id="7" xr3:uid="{8847A10D-448C-4987-8CB1-38760FE33E65}" name="Performance Score"/>
    <tableColumn id="8" xr3:uid="{E2B62816-98C3-4F29-8E21-E957FC04FAD9}" name="Salary" dataDxfId="2" dataCellStyle="Currency"/>
    <tableColumn id="9" xr3:uid="{47D0FAB8-70A9-4EEB-87D7-364EB62E7A99}" name="Employment status">
      <calculatedColumnFormula>TRIM(PROPER(G2))</calculatedColumnFormula>
    </tableColumn>
    <tableColumn id="10" xr3:uid="{0EB33739-81B6-4446-9555-AB2980E22B0F}" name="Department Name" dataDxfId="1">
      <calculatedColumnFormula>_xlfn.XLOOKUP(P2, Lookup_Departments!$A$2:$A$7, Lookup_Departments!$B$2:$B$7, "invalid code")</calculatedColumnFormula>
    </tableColumn>
    <tableColumn id="11" xr3:uid="{64FD31B8-822F-4104-AED9-120E9A849282}" name="Performance Band">
      <calculatedColumnFormula>_xlfn.XLOOKUP(R2, Lookup_Performance!$A$2:$A$6, Lookup_Performance!$C$2:$C$6, "not found", -1)</calculatedColumnFormula>
    </tableColumn>
    <tableColumn id="12" xr3:uid="{A5E360F7-21C4-4BCF-AEDB-09B0592B671B}" name="Eligible Bonus Amount" dataDxfId="0" dataCellStyle="Percent">
      <calculatedColumnFormula>_xlfn.XLOOKUP(R2, Lookup_Performance!$A$2:$A$6, Lookup_Performance!$D$2:$D$6, 0,-1)</calculatedColumnFormula>
    </tableColumn>
    <tableColumn id="13" xr3:uid="{0B07FD0C-23E0-4122-8C30-06E07AF0C30C}" name="Year of service">
      <calculatedColumnFormula>DATEDIF(Q2, TODAY(), "y") &amp; " years " &amp; DATEDIF(Q2, TODAY(), "ym") &amp; "months"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8D496-371A-4761-AA5C-7F96BDB08B7C}">
  <dimension ref="A1"/>
  <sheetViews>
    <sheetView zoomScale="80" zoomScaleNormal="80" workbookViewId="0">
      <selection activeCell="K72" sqref="K72"/>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8F3C9-C469-440B-8AB8-D1458C1A2586}">
  <dimension ref="A1:W111"/>
  <sheetViews>
    <sheetView topLeftCell="A25" workbookViewId="0">
      <selection activeCell="S17" sqref="S17"/>
    </sheetView>
  </sheetViews>
  <sheetFormatPr defaultRowHeight="15" x14ac:dyDescent="0.25"/>
  <cols>
    <col min="1" max="1" width="22.5703125" bestFit="1" customWidth="1"/>
    <col min="2" max="2" width="16.28515625" bestFit="1" customWidth="1"/>
    <col min="3" max="3" width="4.5703125" bestFit="1" customWidth="1"/>
    <col min="4" max="4" width="9.140625" bestFit="1" customWidth="1"/>
    <col min="5" max="5" width="11.28515625" bestFit="1" customWidth="1"/>
    <col min="6" max="6" width="19.5703125" bestFit="1" customWidth="1"/>
    <col min="7" max="7" width="28.140625" bestFit="1" customWidth="1"/>
    <col min="8" max="8" width="21.42578125" bestFit="1" customWidth="1"/>
    <col min="9" max="9" width="11.140625" bestFit="1" customWidth="1"/>
    <col min="10" max="10" width="22.5703125" bestFit="1" customWidth="1"/>
    <col min="11" max="11" width="16.28515625" bestFit="1" customWidth="1"/>
    <col min="12" max="12" width="28.140625" bestFit="1" customWidth="1"/>
    <col min="13" max="13" width="11.28515625" bestFit="1" customWidth="1"/>
    <col min="14" max="14" width="22.42578125" bestFit="1" customWidth="1"/>
    <col min="15" max="15" width="26.42578125" bestFit="1" customWidth="1"/>
    <col min="16" max="16" width="27.42578125" bestFit="1" customWidth="1"/>
    <col min="17" max="17" width="26.42578125" bestFit="1" customWidth="1"/>
    <col min="18" max="18" width="27.42578125" bestFit="1" customWidth="1"/>
    <col min="19" max="21" width="15.42578125" bestFit="1" customWidth="1"/>
    <col min="22" max="22" width="16.42578125" bestFit="1" customWidth="1"/>
    <col min="23" max="29" width="15.42578125" bestFit="1" customWidth="1"/>
    <col min="30" max="31" width="16.42578125" bestFit="1" customWidth="1"/>
    <col min="32" max="38" width="15.42578125" bestFit="1" customWidth="1"/>
    <col min="39" max="40" width="16.42578125" bestFit="1" customWidth="1"/>
    <col min="41" max="44" width="15.42578125" bestFit="1" customWidth="1"/>
    <col min="45" max="45" width="16.42578125" bestFit="1" customWidth="1"/>
    <col min="46" max="51" width="15.42578125" bestFit="1" customWidth="1"/>
    <col min="52" max="52" width="16.42578125" bestFit="1" customWidth="1"/>
    <col min="53" max="60" width="15.42578125" bestFit="1" customWidth="1"/>
    <col min="61" max="61" width="16.42578125" bestFit="1" customWidth="1"/>
    <col min="62" max="68" width="15.42578125" bestFit="1" customWidth="1"/>
    <col min="69" max="69" width="16.42578125" bestFit="1" customWidth="1"/>
    <col min="70" max="77" width="15.42578125" bestFit="1" customWidth="1"/>
    <col min="78" max="78" width="11.28515625" bestFit="1" customWidth="1"/>
  </cols>
  <sheetData>
    <row r="1" spans="1:13" ht="21" x14ac:dyDescent="0.35">
      <c r="B1" s="37" t="s">
        <v>449</v>
      </c>
      <c r="C1" s="37"/>
      <c r="D1" s="37"/>
      <c r="E1" s="37"/>
    </row>
    <row r="2" spans="1:13" x14ac:dyDescent="0.25">
      <c r="A2" s="31" t="s">
        <v>447</v>
      </c>
      <c r="E2" s="31" t="s">
        <v>441</v>
      </c>
      <c r="G2" s="32" t="s">
        <v>450</v>
      </c>
      <c r="H2" s="20"/>
      <c r="I2" s="16"/>
    </row>
    <row r="3" spans="1:13" x14ac:dyDescent="0.25">
      <c r="A3" s="13" t="s">
        <v>403</v>
      </c>
      <c r="B3" t="s">
        <v>405</v>
      </c>
      <c r="C3" t="s">
        <v>408</v>
      </c>
      <c r="E3" t="s">
        <v>405</v>
      </c>
      <c r="G3" s="13" t="s">
        <v>403</v>
      </c>
      <c r="H3" t="s">
        <v>407</v>
      </c>
    </row>
    <row r="4" spans="1:13" x14ac:dyDescent="0.25">
      <c r="A4" s="14" t="s">
        <v>291</v>
      </c>
      <c r="B4" s="8">
        <v>13</v>
      </c>
      <c r="C4" s="16">
        <v>86846.153846153844</v>
      </c>
      <c r="D4" s="16"/>
      <c r="E4" s="8">
        <v>117</v>
      </c>
      <c r="G4" s="14" t="s">
        <v>290</v>
      </c>
      <c r="H4" s="18">
        <v>2215429</v>
      </c>
      <c r="I4" s="18"/>
      <c r="M4" s="14"/>
    </row>
    <row r="5" spans="1:13" x14ac:dyDescent="0.25">
      <c r="A5" s="14" t="s">
        <v>289</v>
      </c>
      <c r="B5" s="8">
        <v>17</v>
      </c>
      <c r="C5" s="16">
        <v>85649.941176470587</v>
      </c>
      <c r="D5" s="16"/>
      <c r="G5" s="14" t="s">
        <v>294</v>
      </c>
      <c r="H5" s="18">
        <v>1929079</v>
      </c>
      <c r="M5" s="14"/>
    </row>
    <row r="6" spans="1:13" x14ac:dyDescent="0.25">
      <c r="A6" s="14" t="s">
        <v>290</v>
      </c>
      <c r="B6" s="8">
        <v>28</v>
      </c>
      <c r="C6" s="16">
        <v>79122.46428571429</v>
      </c>
      <c r="D6" s="16"/>
      <c r="G6" s="14" t="s">
        <v>293</v>
      </c>
      <c r="H6" s="18">
        <v>1734909</v>
      </c>
      <c r="M6" s="14"/>
    </row>
    <row r="7" spans="1:13" x14ac:dyDescent="0.25">
      <c r="A7" s="14" t="s">
        <v>292</v>
      </c>
      <c r="B7" s="8">
        <v>15</v>
      </c>
      <c r="C7" s="16">
        <v>84737.733333333337</v>
      </c>
      <c r="D7" s="16"/>
      <c r="E7" s="16"/>
      <c r="F7" s="16"/>
      <c r="G7" s="14" t="s">
        <v>289</v>
      </c>
      <c r="H7" s="18">
        <v>1456049</v>
      </c>
      <c r="M7" s="14"/>
    </row>
    <row r="8" spans="1:13" x14ac:dyDescent="0.25">
      <c r="A8" s="14" t="s">
        <v>294</v>
      </c>
      <c r="B8" s="8">
        <v>24</v>
      </c>
      <c r="C8" s="16">
        <v>80378.291666666672</v>
      </c>
      <c r="D8" s="16"/>
      <c r="E8" s="31" t="s">
        <v>443</v>
      </c>
      <c r="F8" s="16"/>
      <c r="G8" s="14" t="s">
        <v>292</v>
      </c>
      <c r="H8" s="18">
        <v>1271066</v>
      </c>
      <c r="M8" s="14"/>
    </row>
    <row r="9" spans="1:13" x14ac:dyDescent="0.25">
      <c r="A9" s="14" t="s">
        <v>293</v>
      </c>
      <c r="B9" s="8">
        <v>20</v>
      </c>
      <c r="C9" s="16">
        <v>86745.45</v>
      </c>
      <c r="D9" s="16"/>
      <c r="E9" t="s">
        <v>407</v>
      </c>
      <c r="G9" s="14" t="s">
        <v>291</v>
      </c>
      <c r="H9" s="18">
        <v>1129000</v>
      </c>
      <c r="M9" s="14"/>
    </row>
    <row r="10" spans="1:13" x14ac:dyDescent="0.25">
      <c r="A10" s="14" t="s">
        <v>404</v>
      </c>
      <c r="B10" s="8">
        <v>117</v>
      </c>
      <c r="C10" s="16">
        <v>83209.675213675218</v>
      </c>
      <c r="D10" s="16"/>
      <c r="E10" s="18">
        <v>9735532</v>
      </c>
      <c r="G10" s="14" t="s">
        <v>404</v>
      </c>
      <c r="H10" s="18">
        <v>9735532</v>
      </c>
      <c r="M10" s="14"/>
    </row>
    <row r="12" spans="1:13" x14ac:dyDescent="0.25">
      <c r="E12" s="31" t="s">
        <v>442</v>
      </c>
    </row>
    <row r="13" spans="1:13" x14ac:dyDescent="0.25">
      <c r="A13" s="38" t="s">
        <v>437</v>
      </c>
      <c r="B13" s="38"/>
      <c r="E13" s="16" t="s">
        <v>408</v>
      </c>
    </row>
    <row r="14" spans="1:13" x14ac:dyDescent="0.25">
      <c r="A14" s="13" t="s">
        <v>403</v>
      </c>
      <c r="B14" t="s">
        <v>407</v>
      </c>
      <c r="E14" s="19">
        <v>83209.675213675218</v>
      </c>
      <c r="F14" s="34"/>
    </row>
    <row r="15" spans="1:13" x14ac:dyDescent="0.25">
      <c r="A15" s="14" t="s">
        <v>301</v>
      </c>
      <c r="B15" s="18">
        <v>2784180</v>
      </c>
      <c r="D15" s="38" t="s">
        <v>451</v>
      </c>
      <c r="E15" s="38"/>
      <c r="F15" s="34"/>
    </row>
    <row r="16" spans="1:13" x14ac:dyDescent="0.25">
      <c r="A16" s="14" t="s">
        <v>300</v>
      </c>
      <c r="B16" s="18">
        <v>2529992</v>
      </c>
      <c r="D16" s="13" t="s">
        <v>403</v>
      </c>
      <c r="E16" t="s">
        <v>408</v>
      </c>
      <c r="F16" s="34"/>
      <c r="G16" s="16"/>
    </row>
    <row r="17" spans="1:23" x14ac:dyDescent="0.25">
      <c r="A17" s="14" t="s">
        <v>299</v>
      </c>
      <c r="B17" s="18">
        <v>2093458</v>
      </c>
      <c r="D17" s="14" t="s">
        <v>291</v>
      </c>
      <c r="E17" s="18">
        <v>86846.153846153844</v>
      </c>
      <c r="F17" s="16"/>
      <c r="G17" s="16"/>
    </row>
    <row r="18" spans="1:23" x14ac:dyDescent="0.25">
      <c r="A18" s="14" t="s">
        <v>302</v>
      </c>
      <c r="B18" s="18">
        <v>1641410</v>
      </c>
      <c r="D18" s="14" t="s">
        <v>293</v>
      </c>
      <c r="E18" s="18">
        <v>86745.45</v>
      </c>
      <c r="F18" s="16"/>
      <c r="G18" s="16"/>
    </row>
    <row r="19" spans="1:23" x14ac:dyDescent="0.25">
      <c r="A19" s="14" t="s">
        <v>303</v>
      </c>
      <c r="B19" s="18">
        <v>686492</v>
      </c>
      <c r="D19" s="14" t="s">
        <v>289</v>
      </c>
      <c r="E19" s="18">
        <v>85649.941176470587</v>
      </c>
    </row>
    <row r="20" spans="1:23" x14ac:dyDescent="0.25">
      <c r="A20" s="14" t="s">
        <v>404</v>
      </c>
      <c r="B20" s="18">
        <v>9735532</v>
      </c>
      <c r="D20" s="14" t="s">
        <v>292</v>
      </c>
      <c r="E20" s="18">
        <v>84737.733333333337</v>
      </c>
    </row>
    <row r="21" spans="1:23" x14ac:dyDescent="0.25">
      <c r="D21" s="14" t="s">
        <v>294</v>
      </c>
      <c r="E21" s="18">
        <v>80378.291666666672</v>
      </c>
    </row>
    <row r="22" spans="1:23" x14ac:dyDescent="0.25">
      <c r="D22" s="14" t="s">
        <v>290</v>
      </c>
      <c r="E22" s="18">
        <v>79122.46428571429</v>
      </c>
    </row>
    <row r="23" spans="1:23" x14ac:dyDescent="0.25">
      <c r="D23" s="14" t="s">
        <v>404</v>
      </c>
      <c r="E23" s="18">
        <v>83209.675213675218</v>
      </c>
    </row>
    <row r="26" spans="1:23" ht="21" x14ac:dyDescent="0.35">
      <c r="C26" s="37" t="s">
        <v>452</v>
      </c>
      <c r="D26" s="37"/>
      <c r="E26" s="37"/>
      <c r="F26" s="37"/>
      <c r="U26" s="22"/>
      <c r="V26" s="23"/>
      <c r="W26" s="24"/>
    </row>
    <row r="27" spans="1:23" x14ac:dyDescent="0.25">
      <c r="A27" s="38" t="s">
        <v>453</v>
      </c>
      <c r="B27" s="38"/>
      <c r="F27" s="38" t="s">
        <v>454</v>
      </c>
      <c r="G27" s="38"/>
      <c r="U27" s="25"/>
      <c r="V27" s="26"/>
      <c r="W27" s="27"/>
    </row>
    <row r="28" spans="1:23" x14ac:dyDescent="0.25">
      <c r="A28" s="13" t="s">
        <v>405</v>
      </c>
      <c r="B28" s="13" t="s">
        <v>406</v>
      </c>
      <c r="F28" s="13" t="s">
        <v>403</v>
      </c>
      <c r="G28" t="s">
        <v>409</v>
      </c>
      <c r="U28" s="25"/>
      <c r="V28" s="26"/>
      <c r="W28" s="27"/>
    </row>
    <row r="29" spans="1:23" x14ac:dyDescent="0.25">
      <c r="A29" s="13" t="s">
        <v>403</v>
      </c>
      <c r="B29" t="s">
        <v>45</v>
      </c>
      <c r="C29" t="s">
        <v>30</v>
      </c>
      <c r="D29" t="s">
        <v>116</v>
      </c>
      <c r="E29" t="s">
        <v>404</v>
      </c>
      <c r="F29" s="14" t="s">
        <v>301</v>
      </c>
      <c r="G29" s="17">
        <v>1.7500000000000009</v>
      </c>
      <c r="U29" s="25"/>
      <c r="V29" s="26"/>
      <c r="W29" s="27"/>
    </row>
    <row r="30" spans="1:23" x14ac:dyDescent="0.25">
      <c r="A30" s="14" t="s">
        <v>291</v>
      </c>
      <c r="B30" s="17">
        <v>1</v>
      </c>
      <c r="C30" s="17">
        <v>0</v>
      </c>
      <c r="D30" s="17">
        <v>0</v>
      </c>
      <c r="E30" s="17">
        <v>1</v>
      </c>
      <c r="F30" s="14" t="s">
        <v>300</v>
      </c>
      <c r="G30" s="17">
        <v>0.58000000000000018</v>
      </c>
      <c r="U30" s="25"/>
      <c r="V30" s="26"/>
      <c r="W30" s="27"/>
    </row>
    <row r="31" spans="1:23" x14ac:dyDescent="0.25">
      <c r="A31" s="14" t="s">
        <v>289</v>
      </c>
      <c r="B31" s="17">
        <v>1</v>
      </c>
      <c r="C31" s="17">
        <v>0</v>
      </c>
      <c r="D31" s="17">
        <v>0</v>
      </c>
      <c r="E31" s="17">
        <v>1</v>
      </c>
      <c r="F31" s="14" t="s">
        <v>302</v>
      </c>
      <c r="G31" s="17">
        <v>1.6000000000000003</v>
      </c>
      <c r="U31" s="25"/>
      <c r="V31" s="26"/>
      <c r="W31" s="27"/>
    </row>
    <row r="32" spans="1:23" x14ac:dyDescent="0.25">
      <c r="A32" s="14" t="s">
        <v>290</v>
      </c>
      <c r="B32" s="17">
        <v>0.6</v>
      </c>
      <c r="C32" s="17">
        <v>0.4</v>
      </c>
      <c r="D32" s="17">
        <v>0</v>
      </c>
      <c r="E32" s="17">
        <v>1</v>
      </c>
      <c r="F32" s="14" t="s">
        <v>299</v>
      </c>
      <c r="G32" s="17">
        <v>0</v>
      </c>
      <c r="U32" s="25"/>
      <c r="V32" s="26"/>
      <c r="W32" s="27"/>
    </row>
    <row r="33" spans="1:23" x14ac:dyDescent="0.25">
      <c r="A33" s="14" t="s">
        <v>292</v>
      </c>
      <c r="B33" s="17">
        <v>0.66666666666666663</v>
      </c>
      <c r="C33" s="17">
        <v>0.33333333333333331</v>
      </c>
      <c r="D33" s="17">
        <v>0</v>
      </c>
      <c r="E33" s="17">
        <v>1</v>
      </c>
      <c r="F33" s="14" t="s">
        <v>303</v>
      </c>
      <c r="G33" s="17">
        <v>1.08</v>
      </c>
      <c r="U33" s="25"/>
      <c r="V33" s="26"/>
      <c r="W33" s="27"/>
    </row>
    <row r="34" spans="1:23" x14ac:dyDescent="0.25">
      <c r="A34" s="14" t="s">
        <v>294</v>
      </c>
      <c r="B34" s="17">
        <v>0.8</v>
      </c>
      <c r="C34" s="17">
        <v>0</v>
      </c>
      <c r="D34" s="17">
        <v>0.2</v>
      </c>
      <c r="E34" s="17">
        <v>1</v>
      </c>
      <c r="F34" s="14" t="s">
        <v>404</v>
      </c>
      <c r="G34" s="17">
        <v>5.0099999999999953</v>
      </c>
      <c r="U34" s="25"/>
      <c r="V34" s="26"/>
      <c r="W34" s="27"/>
    </row>
    <row r="35" spans="1:23" x14ac:dyDescent="0.25">
      <c r="A35" s="14" t="s">
        <v>293</v>
      </c>
      <c r="B35" s="17">
        <v>1</v>
      </c>
      <c r="C35" s="17">
        <v>0</v>
      </c>
      <c r="D35" s="17">
        <v>0</v>
      </c>
      <c r="E35" s="17">
        <v>1</v>
      </c>
      <c r="U35" s="25"/>
      <c r="V35" s="26"/>
      <c r="W35" s="27"/>
    </row>
    <row r="36" spans="1:23" x14ac:dyDescent="0.25">
      <c r="A36" s="14" t="s">
        <v>404</v>
      </c>
      <c r="B36" s="17">
        <v>0.83333333333333337</v>
      </c>
      <c r="C36" s="17">
        <v>0.125</v>
      </c>
      <c r="D36" s="17">
        <v>4.1666666666666664E-2</v>
      </c>
      <c r="E36" s="17">
        <v>1</v>
      </c>
      <c r="U36" s="25"/>
      <c r="V36" s="26"/>
      <c r="W36" s="27"/>
    </row>
    <row r="37" spans="1:23" x14ac:dyDescent="0.25">
      <c r="A37" s="14"/>
      <c r="B37" s="17"/>
      <c r="C37" s="17"/>
      <c r="D37" s="17"/>
      <c r="U37" s="25"/>
      <c r="V37" s="26"/>
      <c r="W37" s="27"/>
    </row>
    <row r="38" spans="1:23" x14ac:dyDescent="0.25">
      <c r="A38" s="31" t="s">
        <v>444</v>
      </c>
      <c r="B38" s="16"/>
      <c r="D38" s="33" t="s">
        <v>434</v>
      </c>
      <c r="E38" s="33"/>
      <c r="U38" s="25"/>
      <c r="V38" s="26"/>
      <c r="W38" s="27"/>
    </row>
    <row r="39" spans="1:23" x14ac:dyDescent="0.25">
      <c r="A39" t="s">
        <v>405</v>
      </c>
      <c r="B39" t="s">
        <v>409</v>
      </c>
      <c r="D39" s="13" t="s">
        <v>403</v>
      </c>
      <c r="E39" t="s">
        <v>433</v>
      </c>
      <c r="U39" s="25"/>
      <c r="V39" s="26"/>
      <c r="W39" s="27"/>
    </row>
    <row r="40" spans="1:23" x14ac:dyDescent="0.25">
      <c r="A40" s="8">
        <v>117</v>
      </c>
      <c r="B40" s="17">
        <v>5.0099999999999953</v>
      </c>
      <c r="D40" s="14" t="s">
        <v>291</v>
      </c>
      <c r="E40" s="15">
        <v>3.7692307692307699E-2</v>
      </c>
      <c r="U40" s="25"/>
      <c r="V40" s="26"/>
      <c r="W40" s="27"/>
    </row>
    <row r="41" spans="1:23" x14ac:dyDescent="0.25">
      <c r="D41" s="14" t="s">
        <v>289</v>
      </c>
      <c r="E41" s="15">
        <v>5.4705882352941181E-2</v>
      </c>
      <c r="U41" s="25"/>
      <c r="V41" s="26"/>
      <c r="W41" s="27"/>
    </row>
    <row r="42" spans="1:23" x14ac:dyDescent="0.25">
      <c r="A42" s="31" t="s">
        <v>446</v>
      </c>
      <c r="B42" s="31"/>
      <c r="D42" s="14" t="s">
        <v>290</v>
      </c>
      <c r="E42" s="15">
        <v>3.7500000000000012E-2</v>
      </c>
      <c r="U42" s="25"/>
      <c r="V42" s="26"/>
      <c r="W42" s="27"/>
    </row>
    <row r="43" spans="1:23" x14ac:dyDescent="0.25">
      <c r="A43" s="13" t="s">
        <v>403</v>
      </c>
      <c r="B43" t="s">
        <v>409</v>
      </c>
      <c r="D43" s="14" t="s">
        <v>292</v>
      </c>
      <c r="E43" s="15">
        <v>4.6666666666666669E-2</v>
      </c>
      <c r="U43" s="28"/>
      <c r="V43" s="29"/>
      <c r="W43" s="30"/>
    </row>
    <row r="44" spans="1:23" x14ac:dyDescent="0.25">
      <c r="A44" s="21" t="s">
        <v>291</v>
      </c>
      <c r="B44" s="17">
        <v>0.49000000000000005</v>
      </c>
      <c r="D44" s="14" t="s">
        <v>294</v>
      </c>
      <c r="E44" s="15">
        <v>4.5416666666666668E-2</v>
      </c>
      <c r="I44" s="18"/>
    </row>
    <row r="45" spans="1:23" x14ac:dyDescent="0.25">
      <c r="A45" s="14" t="s">
        <v>289</v>
      </c>
      <c r="B45" s="17">
        <v>0.93</v>
      </c>
      <c r="D45" s="14" t="s">
        <v>293</v>
      </c>
      <c r="E45" s="15">
        <v>3.7499999999999999E-2</v>
      </c>
      <c r="I45" s="18"/>
    </row>
    <row r="46" spans="1:23" x14ac:dyDescent="0.25">
      <c r="A46" s="14" t="s">
        <v>290</v>
      </c>
      <c r="B46" s="17">
        <v>1.0500000000000003</v>
      </c>
      <c r="D46" s="14" t="s">
        <v>404</v>
      </c>
      <c r="E46" s="15">
        <v>4.2820512820512781E-2</v>
      </c>
      <c r="I46" s="18"/>
    </row>
    <row r="47" spans="1:23" x14ac:dyDescent="0.25">
      <c r="A47" s="14" t="s">
        <v>292</v>
      </c>
      <c r="B47" s="17">
        <v>0.70000000000000007</v>
      </c>
      <c r="I47" s="18"/>
    </row>
    <row r="48" spans="1:23" x14ac:dyDescent="0.25">
      <c r="A48" s="14" t="s">
        <v>294</v>
      </c>
      <c r="B48" s="17">
        <v>1.0900000000000001</v>
      </c>
      <c r="I48" s="18"/>
    </row>
    <row r="49" spans="1:9" x14ac:dyDescent="0.25">
      <c r="A49" s="14" t="s">
        <v>293</v>
      </c>
      <c r="B49" s="17">
        <v>0.75</v>
      </c>
      <c r="I49" s="18"/>
    </row>
    <row r="50" spans="1:9" x14ac:dyDescent="0.25">
      <c r="A50" s="14" t="s">
        <v>404</v>
      </c>
      <c r="B50" s="17">
        <v>5.0099999999999953</v>
      </c>
      <c r="E50" s="16"/>
    </row>
    <row r="51" spans="1:9" ht="21" x14ac:dyDescent="0.35">
      <c r="C51" s="37" t="s">
        <v>455</v>
      </c>
      <c r="D51" s="37"/>
      <c r="E51" s="37"/>
    </row>
    <row r="54" spans="1:9" x14ac:dyDescent="0.25">
      <c r="A54" s="31" t="s">
        <v>438</v>
      </c>
      <c r="B54" s="31"/>
      <c r="D54" s="31" t="s">
        <v>432</v>
      </c>
      <c r="E54" s="31"/>
      <c r="G54" s="31" t="s">
        <v>439</v>
      </c>
    </row>
    <row r="55" spans="1:9" x14ac:dyDescent="0.25">
      <c r="A55" s="13" t="s">
        <v>403</v>
      </c>
      <c r="B55" t="s">
        <v>405</v>
      </c>
      <c r="D55" s="13" t="s">
        <v>403</v>
      </c>
      <c r="E55" t="s">
        <v>405</v>
      </c>
      <c r="G55" s="13" t="s">
        <v>403</v>
      </c>
      <c r="H55" t="s">
        <v>405</v>
      </c>
    </row>
    <row r="56" spans="1:9" x14ac:dyDescent="0.25">
      <c r="A56" s="14" t="s">
        <v>45</v>
      </c>
      <c r="B56" s="8">
        <v>90</v>
      </c>
      <c r="D56" s="14" t="s">
        <v>290</v>
      </c>
      <c r="E56" s="8">
        <v>28</v>
      </c>
      <c r="G56" s="14" t="s">
        <v>290</v>
      </c>
      <c r="H56" s="8">
        <v>28</v>
      </c>
      <c r="I56" s="8"/>
    </row>
    <row r="57" spans="1:9" x14ac:dyDescent="0.25">
      <c r="A57" s="14" t="s">
        <v>30</v>
      </c>
      <c r="B57" s="8">
        <v>18</v>
      </c>
      <c r="D57" s="14" t="s">
        <v>294</v>
      </c>
      <c r="E57" s="8">
        <v>24</v>
      </c>
      <c r="G57" s="14" t="s">
        <v>294</v>
      </c>
      <c r="H57" s="8">
        <v>24</v>
      </c>
      <c r="I57" s="8"/>
    </row>
    <row r="58" spans="1:9" x14ac:dyDescent="0.25">
      <c r="A58" s="14" t="s">
        <v>116</v>
      </c>
      <c r="B58" s="8">
        <v>9</v>
      </c>
      <c r="D58" s="14" t="s">
        <v>293</v>
      </c>
      <c r="E58" s="8">
        <v>20</v>
      </c>
      <c r="G58" s="14" t="s">
        <v>293</v>
      </c>
      <c r="H58" s="8">
        <v>20</v>
      </c>
      <c r="I58" s="8"/>
    </row>
    <row r="59" spans="1:9" x14ac:dyDescent="0.25">
      <c r="A59" s="14" t="s">
        <v>404</v>
      </c>
      <c r="B59" s="8">
        <v>117</v>
      </c>
      <c r="D59" s="14" t="s">
        <v>289</v>
      </c>
      <c r="E59" s="8">
        <v>17</v>
      </c>
      <c r="G59" s="14" t="s">
        <v>289</v>
      </c>
      <c r="H59" s="8">
        <v>17</v>
      </c>
      <c r="I59" s="8"/>
    </row>
    <row r="60" spans="1:9" x14ac:dyDescent="0.25">
      <c r="D60" s="14" t="s">
        <v>292</v>
      </c>
      <c r="E60" s="8">
        <v>15</v>
      </c>
      <c r="G60" s="14" t="s">
        <v>292</v>
      </c>
      <c r="H60" s="8">
        <v>15</v>
      </c>
      <c r="I60" s="8"/>
    </row>
    <row r="61" spans="1:9" x14ac:dyDescent="0.25">
      <c r="D61" s="14" t="s">
        <v>291</v>
      </c>
      <c r="E61" s="8">
        <v>13</v>
      </c>
      <c r="G61" s="14" t="s">
        <v>291</v>
      </c>
      <c r="H61" s="8">
        <v>13</v>
      </c>
      <c r="I61" s="8"/>
    </row>
    <row r="62" spans="1:9" x14ac:dyDescent="0.25">
      <c r="D62" s="14" t="s">
        <v>404</v>
      </c>
      <c r="E62" s="8">
        <v>117</v>
      </c>
      <c r="G62" s="14" t="s">
        <v>404</v>
      </c>
      <c r="H62" s="8">
        <v>117</v>
      </c>
      <c r="I62" s="8"/>
    </row>
    <row r="64" spans="1:9" x14ac:dyDescent="0.25">
      <c r="A64" s="35" t="s">
        <v>440</v>
      </c>
      <c r="B64" s="35"/>
    </row>
    <row r="65" spans="1:9" x14ac:dyDescent="0.25">
      <c r="A65" s="13" t="s">
        <v>405</v>
      </c>
      <c r="B65" s="13" t="s">
        <v>406</v>
      </c>
      <c r="G65" s="31" t="s">
        <v>405</v>
      </c>
    </row>
    <row r="66" spans="1:9" x14ac:dyDescent="0.25">
      <c r="A66" s="13" t="s">
        <v>403</v>
      </c>
      <c r="B66" t="s">
        <v>45</v>
      </c>
      <c r="C66" t="s">
        <v>30</v>
      </c>
      <c r="D66" t="s">
        <v>116</v>
      </c>
      <c r="E66" t="s">
        <v>404</v>
      </c>
      <c r="G66" s="8">
        <v>117</v>
      </c>
    </row>
    <row r="67" spans="1:9" x14ac:dyDescent="0.25">
      <c r="A67" s="14" t="s">
        <v>290</v>
      </c>
      <c r="B67" s="8">
        <v>22</v>
      </c>
      <c r="C67" s="8">
        <v>4</v>
      </c>
      <c r="D67" s="8">
        <v>2</v>
      </c>
      <c r="E67" s="8">
        <v>28</v>
      </c>
    </row>
    <row r="68" spans="1:9" x14ac:dyDescent="0.25">
      <c r="A68" s="14" t="s">
        <v>294</v>
      </c>
      <c r="B68" s="8">
        <v>14</v>
      </c>
      <c r="C68" s="8">
        <v>5</v>
      </c>
      <c r="D68" s="8">
        <v>5</v>
      </c>
      <c r="E68" s="8">
        <v>24</v>
      </c>
    </row>
    <row r="69" spans="1:9" x14ac:dyDescent="0.25">
      <c r="A69" s="14" t="s">
        <v>293</v>
      </c>
      <c r="B69" s="8">
        <v>17</v>
      </c>
      <c r="C69" s="8">
        <v>2</v>
      </c>
      <c r="D69" s="8">
        <v>1</v>
      </c>
      <c r="E69" s="8">
        <v>20</v>
      </c>
    </row>
    <row r="70" spans="1:9" x14ac:dyDescent="0.25">
      <c r="A70" s="14" t="s">
        <v>289</v>
      </c>
      <c r="B70" s="8">
        <v>14</v>
      </c>
      <c r="C70" s="8">
        <v>2</v>
      </c>
      <c r="D70" s="8">
        <v>1</v>
      </c>
      <c r="E70" s="8">
        <v>17</v>
      </c>
      <c r="I70" s="15"/>
    </row>
    <row r="71" spans="1:9" x14ac:dyDescent="0.25">
      <c r="A71" s="14" t="s">
        <v>292</v>
      </c>
      <c r="B71" s="8">
        <v>12</v>
      </c>
      <c r="C71" s="8">
        <v>3</v>
      </c>
      <c r="D71" s="8"/>
      <c r="E71" s="8">
        <v>15</v>
      </c>
      <c r="I71" s="15"/>
    </row>
    <row r="72" spans="1:9" x14ac:dyDescent="0.25">
      <c r="A72" s="14" t="s">
        <v>291</v>
      </c>
      <c r="B72" s="8">
        <v>11</v>
      </c>
      <c r="C72" s="8">
        <v>2</v>
      </c>
      <c r="D72" s="8"/>
      <c r="E72" s="8">
        <v>13</v>
      </c>
      <c r="I72" s="15"/>
    </row>
    <row r="73" spans="1:9" x14ac:dyDescent="0.25">
      <c r="A73" s="14" t="s">
        <v>404</v>
      </c>
      <c r="B73" s="8">
        <v>90</v>
      </c>
      <c r="C73" s="8">
        <v>18</v>
      </c>
      <c r="D73" s="8">
        <v>9</v>
      </c>
      <c r="E73" s="8">
        <v>117</v>
      </c>
      <c r="I73" s="15"/>
    </row>
    <row r="74" spans="1:9" x14ac:dyDescent="0.25">
      <c r="A74" s="14"/>
      <c r="B74" s="8"/>
      <c r="C74" s="8"/>
      <c r="D74" s="8"/>
      <c r="E74" s="8"/>
      <c r="I74" s="15"/>
    </row>
    <row r="75" spans="1:9" x14ac:dyDescent="0.25">
      <c r="A75" s="36" t="s">
        <v>456</v>
      </c>
      <c r="I75" s="15"/>
    </row>
    <row r="76" spans="1:9" x14ac:dyDescent="0.25">
      <c r="A76" s="13" t="s">
        <v>405</v>
      </c>
      <c r="B76" s="13" t="s">
        <v>406</v>
      </c>
      <c r="I76" s="15"/>
    </row>
    <row r="77" spans="1:9" x14ac:dyDescent="0.25">
      <c r="A77" s="13" t="s">
        <v>403</v>
      </c>
      <c r="B77" t="s">
        <v>301</v>
      </c>
      <c r="C77" t="s">
        <v>300</v>
      </c>
      <c r="D77" t="s">
        <v>302</v>
      </c>
      <c r="E77" t="s">
        <v>299</v>
      </c>
      <c r="F77" t="s">
        <v>303</v>
      </c>
      <c r="G77" t="s">
        <v>404</v>
      </c>
      <c r="I77" s="15"/>
    </row>
    <row r="78" spans="1:9" x14ac:dyDescent="0.25">
      <c r="A78" s="14" t="s">
        <v>291</v>
      </c>
      <c r="B78" s="8">
        <v>5</v>
      </c>
      <c r="C78" s="8">
        <v>6</v>
      </c>
      <c r="D78" s="8"/>
      <c r="E78" s="8">
        <v>1</v>
      </c>
      <c r="F78" s="8">
        <v>1</v>
      </c>
      <c r="G78" s="8">
        <v>13</v>
      </c>
    </row>
    <row r="79" spans="1:9" x14ac:dyDescent="0.25">
      <c r="A79" s="14" t="s">
        <v>289</v>
      </c>
      <c r="B79" s="8">
        <v>5</v>
      </c>
      <c r="C79" s="8">
        <v>2</v>
      </c>
      <c r="D79" s="8">
        <v>5</v>
      </c>
      <c r="E79" s="8">
        <v>3</v>
      </c>
      <c r="F79" s="8">
        <v>2</v>
      </c>
      <c r="G79" s="8">
        <v>17</v>
      </c>
    </row>
    <row r="80" spans="1:9" x14ac:dyDescent="0.25">
      <c r="A80" s="14" t="s">
        <v>290</v>
      </c>
      <c r="B80" s="8">
        <v>7</v>
      </c>
      <c r="C80" s="8">
        <v>11</v>
      </c>
      <c r="D80" s="8">
        <v>3</v>
      </c>
      <c r="E80" s="8">
        <v>5</v>
      </c>
      <c r="F80" s="8">
        <v>2</v>
      </c>
      <c r="G80" s="8">
        <v>28</v>
      </c>
    </row>
    <row r="81" spans="1:7" x14ac:dyDescent="0.25">
      <c r="A81" s="14" t="s">
        <v>292</v>
      </c>
      <c r="B81" s="8">
        <v>6</v>
      </c>
      <c r="C81" s="8">
        <v>2</v>
      </c>
      <c r="D81" s="8">
        <v>3</v>
      </c>
      <c r="E81" s="8">
        <v>3</v>
      </c>
      <c r="F81" s="8">
        <v>1</v>
      </c>
      <c r="G81" s="8">
        <v>15</v>
      </c>
    </row>
    <row r="82" spans="1:7" x14ac:dyDescent="0.25">
      <c r="A82" s="14" t="s">
        <v>294</v>
      </c>
      <c r="B82" s="8">
        <v>9</v>
      </c>
      <c r="C82" s="8">
        <v>4</v>
      </c>
      <c r="D82" s="8">
        <v>4</v>
      </c>
      <c r="E82" s="8">
        <v>5</v>
      </c>
      <c r="F82" s="8">
        <v>2</v>
      </c>
      <c r="G82" s="8">
        <v>24</v>
      </c>
    </row>
    <row r="83" spans="1:7" x14ac:dyDescent="0.25">
      <c r="A83" s="14" t="s">
        <v>293</v>
      </c>
      <c r="B83" s="8">
        <v>3</v>
      </c>
      <c r="C83" s="8">
        <v>4</v>
      </c>
      <c r="D83" s="8">
        <v>5</v>
      </c>
      <c r="E83" s="8">
        <v>7</v>
      </c>
      <c r="F83" s="8">
        <v>1</v>
      </c>
      <c r="G83" s="8">
        <v>20</v>
      </c>
    </row>
    <row r="84" spans="1:7" x14ac:dyDescent="0.25">
      <c r="A84" s="14" t="s">
        <v>404</v>
      </c>
      <c r="B84" s="8">
        <v>35</v>
      </c>
      <c r="C84" s="8">
        <v>29</v>
      </c>
      <c r="D84" s="8">
        <v>20</v>
      </c>
      <c r="E84" s="8">
        <v>24</v>
      </c>
      <c r="F84" s="8">
        <v>9</v>
      </c>
      <c r="G84" s="8">
        <v>117</v>
      </c>
    </row>
    <row r="86" spans="1:7" ht="21" x14ac:dyDescent="0.35">
      <c r="B86" s="37" t="s">
        <v>458</v>
      </c>
      <c r="C86" s="37"/>
      <c r="D86" s="37"/>
    </row>
    <row r="87" spans="1:7" x14ac:dyDescent="0.25">
      <c r="A87" s="31" t="s">
        <v>435</v>
      </c>
      <c r="D87" s="31" t="s">
        <v>436</v>
      </c>
    </row>
    <row r="88" spans="1:7" x14ac:dyDescent="0.25">
      <c r="A88" s="13" t="s">
        <v>403</v>
      </c>
      <c r="B88" t="s">
        <v>405</v>
      </c>
      <c r="D88" s="13" t="s">
        <v>403</v>
      </c>
      <c r="E88" t="s">
        <v>405</v>
      </c>
    </row>
    <row r="89" spans="1:7" x14ac:dyDescent="0.25">
      <c r="A89" s="14" t="s">
        <v>417</v>
      </c>
      <c r="B89" s="19">
        <v>16</v>
      </c>
      <c r="D89" s="14" t="s">
        <v>426</v>
      </c>
      <c r="E89" s="19">
        <v>3</v>
      </c>
    </row>
    <row r="90" spans="1:7" x14ac:dyDescent="0.25">
      <c r="A90" s="14" t="s">
        <v>414</v>
      </c>
      <c r="B90" s="19">
        <v>15</v>
      </c>
      <c r="D90" s="14" t="s">
        <v>418</v>
      </c>
      <c r="E90" s="19">
        <v>13</v>
      </c>
    </row>
    <row r="91" spans="1:7" x14ac:dyDescent="0.25">
      <c r="A91" s="14" t="s">
        <v>425</v>
      </c>
      <c r="B91" s="19">
        <v>15</v>
      </c>
      <c r="D91" s="14" t="s">
        <v>411</v>
      </c>
      <c r="E91" s="19">
        <v>10</v>
      </c>
    </row>
    <row r="92" spans="1:7" x14ac:dyDescent="0.25">
      <c r="A92" s="14" t="s">
        <v>419</v>
      </c>
      <c r="B92" s="19">
        <v>15</v>
      </c>
      <c r="D92" s="14" t="s">
        <v>415</v>
      </c>
      <c r="E92" s="19">
        <v>10</v>
      </c>
    </row>
    <row r="93" spans="1:7" x14ac:dyDescent="0.25">
      <c r="A93" s="14" t="s">
        <v>428</v>
      </c>
      <c r="B93" s="19">
        <v>14</v>
      </c>
      <c r="D93" s="14" t="s">
        <v>427</v>
      </c>
      <c r="E93" s="19">
        <v>9</v>
      </c>
    </row>
    <row r="94" spans="1:7" x14ac:dyDescent="0.25">
      <c r="A94" s="14" t="s">
        <v>430</v>
      </c>
      <c r="B94" s="19">
        <v>13</v>
      </c>
      <c r="D94" s="14" t="s">
        <v>429</v>
      </c>
      <c r="E94" s="19">
        <v>13</v>
      </c>
    </row>
    <row r="95" spans="1:7" x14ac:dyDescent="0.25">
      <c r="A95" s="14" t="s">
        <v>422</v>
      </c>
      <c r="B95" s="19">
        <v>12</v>
      </c>
      <c r="D95" s="14" t="s">
        <v>423</v>
      </c>
      <c r="E95" s="19">
        <v>19</v>
      </c>
    </row>
    <row r="96" spans="1:7" x14ac:dyDescent="0.25">
      <c r="A96" s="14" t="s">
        <v>424</v>
      </c>
      <c r="B96" s="19">
        <v>10</v>
      </c>
      <c r="D96" s="14" t="s">
        <v>412</v>
      </c>
      <c r="E96" s="19">
        <v>9</v>
      </c>
    </row>
    <row r="97" spans="1:5" x14ac:dyDescent="0.25">
      <c r="A97" s="14" t="s">
        <v>410</v>
      </c>
      <c r="B97" s="19">
        <v>7</v>
      </c>
      <c r="D97" s="14" t="s">
        <v>420</v>
      </c>
      <c r="E97" s="19">
        <v>9</v>
      </c>
    </row>
    <row r="98" spans="1:5" x14ac:dyDescent="0.25">
      <c r="A98" s="14" t="s">
        <v>404</v>
      </c>
      <c r="B98" s="19">
        <v>117</v>
      </c>
      <c r="D98" s="14" t="s">
        <v>413</v>
      </c>
      <c r="E98" s="19">
        <v>8</v>
      </c>
    </row>
    <row r="99" spans="1:5" x14ac:dyDescent="0.25">
      <c r="D99" s="14" t="s">
        <v>416</v>
      </c>
      <c r="E99" s="19">
        <v>7</v>
      </c>
    </row>
    <row r="100" spans="1:5" x14ac:dyDescent="0.25">
      <c r="D100" s="14" t="s">
        <v>421</v>
      </c>
      <c r="E100" s="19">
        <v>7</v>
      </c>
    </row>
    <row r="101" spans="1:5" x14ac:dyDescent="0.25">
      <c r="D101" s="14" t="s">
        <v>404</v>
      </c>
      <c r="E101" s="19">
        <v>117</v>
      </c>
    </row>
    <row r="103" spans="1:5" ht="21" x14ac:dyDescent="0.35">
      <c r="B103" s="37" t="s">
        <v>459</v>
      </c>
      <c r="C103" s="37"/>
      <c r="D103" s="37"/>
    </row>
    <row r="104" spans="1:5" x14ac:dyDescent="0.25">
      <c r="A104" s="31" t="s">
        <v>445</v>
      </c>
    </row>
    <row r="105" spans="1:5" x14ac:dyDescent="0.25">
      <c r="A105" s="13" t="s">
        <v>403</v>
      </c>
      <c r="B105" t="s">
        <v>405</v>
      </c>
      <c r="D105" s="31" t="s">
        <v>457</v>
      </c>
      <c r="E105" s="31"/>
    </row>
    <row r="106" spans="1:5" x14ac:dyDescent="0.25">
      <c r="A106" s="14" t="s">
        <v>301</v>
      </c>
      <c r="B106" s="8">
        <v>35</v>
      </c>
      <c r="D106" s="13" t="s">
        <v>403</v>
      </c>
      <c r="E106" t="s">
        <v>448</v>
      </c>
    </row>
    <row r="107" spans="1:5" x14ac:dyDescent="0.25">
      <c r="A107" s="14" t="s">
        <v>300</v>
      </c>
      <c r="B107" s="8">
        <v>29</v>
      </c>
      <c r="D107" s="14" t="s">
        <v>116</v>
      </c>
      <c r="E107" s="16">
        <v>74.444444444444443</v>
      </c>
    </row>
    <row r="108" spans="1:5" x14ac:dyDescent="0.25">
      <c r="A108" s="14" t="s">
        <v>302</v>
      </c>
      <c r="B108" s="8">
        <v>20</v>
      </c>
      <c r="D108" s="14" t="s">
        <v>45</v>
      </c>
      <c r="E108" s="16">
        <v>68.555555555555557</v>
      </c>
    </row>
    <row r="109" spans="1:5" x14ac:dyDescent="0.25">
      <c r="A109" s="14" t="s">
        <v>299</v>
      </c>
      <c r="B109" s="8">
        <v>24</v>
      </c>
      <c r="D109" s="14" t="s">
        <v>30</v>
      </c>
      <c r="E109" s="16">
        <v>66.055555555555557</v>
      </c>
    </row>
    <row r="110" spans="1:5" x14ac:dyDescent="0.25">
      <c r="A110" s="14" t="s">
        <v>303</v>
      </c>
      <c r="B110" s="8">
        <v>9</v>
      </c>
      <c r="D110" s="14" t="s">
        <v>404</v>
      </c>
      <c r="E110" s="16">
        <v>68.623931623931625</v>
      </c>
    </row>
    <row r="111" spans="1:5" x14ac:dyDescent="0.25">
      <c r="A111" s="14" t="s">
        <v>404</v>
      </c>
      <c r="B111" s="8">
        <v>117</v>
      </c>
    </row>
  </sheetData>
  <mergeCells count="9">
    <mergeCell ref="B103:D103"/>
    <mergeCell ref="C26:F26"/>
    <mergeCell ref="A27:B27"/>
    <mergeCell ref="F27:G27"/>
    <mergeCell ref="B1:E1"/>
    <mergeCell ref="A13:B13"/>
    <mergeCell ref="D15:E15"/>
    <mergeCell ref="C51:E51"/>
    <mergeCell ref="B86:D8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BC7A8-85C5-446F-B0F1-C236FE924779}">
  <dimension ref="R16"/>
  <sheetViews>
    <sheetView showGridLines="0" tabSelected="1" workbookViewId="0"/>
  </sheetViews>
  <sheetFormatPr defaultRowHeight="15" x14ac:dyDescent="0.25"/>
  <cols>
    <col min="18" max="18" width="11.5703125" bestFit="1" customWidth="1"/>
  </cols>
  <sheetData>
    <row r="16" spans="18:18" x14ac:dyDescent="0.25">
      <c r="R16"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65383-26E3-44EE-BCFE-5F91EFCC6CF9}">
  <dimension ref="A1:X118"/>
  <sheetViews>
    <sheetView topLeftCell="A53" zoomScaleNormal="100" workbookViewId="0"/>
  </sheetViews>
  <sheetFormatPr defaultColWidth="12.7109375" defaultRowHeight="15" x14ac:dyDescent="0.25"/>
  <cols>
    <col min="5" max="5" width="12.7109375" style="4"/>
    <col min="6" max="6" width="10" bestFit="1" customWidth="1"/>
    <col min="10" max="10" width="6" customWidth="1"/>
    <col min="11" max="11" width="21.7109375" customWidth="1"/>
    <col min="12" max="12" width="15.140625" customWidth="1"/>
    <col min="13" max="13" width="13.140625" customWidth="1"/>
    <col min="14" max="14" width="15.42578125" customWidth="1"/>
    <col min="15" max="15" width="17.7109375" customWidth="1"/>
    <col min="16" max="16" width="22.140625" customWidth="1"/>
    <col min="17" max="17" width="27" customWidth="1"/>
    <col min="18" max="18" width="19.85546875" customWidth="1"/>
    <col min="19" max="19" width="12.7109375" style="4"/>
    <col min="20" max="20" width="20.140625" customWidth="1"/>
    <col min="21" max="21" width="22.5703125" bestFit="1" customWidth="1"/>
    <col min="22" max="22" width="19.5703125" bestFit="1" customWidth="1"/>
    <col min="23" max="23" width="23.140625" customWidth="1"/>
    <col min="24" max="24" width="18.5703125" bestFit="1" customWidth="1"/>
  </cols>
  <sheetData>
    <row r="1" spans="1:24" x14ac:dyDescent="0.25">
      <c r="A1" s="1" t="s">
        <v>0</v>
      </c>
      <c r="B1" s="1" t="s">
        <v>304</v>
      </c>
      <c r="C1" s="1" t="s">
        <v>305</v>
      </c>
      <c r="D1" s="1" t="s">
        <v>3</v>
      </c>
      <c r="E1" s="6" t="s">
        <v>5</v>
      </c>
      <c r="F1" s="1" t="s">
        <v>306</v>
      </c>
      <c r="G1" s="1" t="s">
        <v>7</v>
      </c>
      <c r="L1" s="11" t="s">
        <v>397</v>
      </c>
      <c r="M1" s="10" t="s">
        <v>304</v>
      </c>
      <c r="N1" s="10" t="s">
        <v>305</v>
      </c>
      <c r="O1" s="10" t="s">
        <v>308</v>
      </c>
      <c r="P1" s="3" t="s">
        <v>398</v>
      </c>
      <c r="Q1" s="3" t="s">
        <v>4</v>
      </c>
      <c r="R1" s="3" t="s">
        <v>431</v>
      </c>
      <c r="S1" s="12" t="s">
        <v>5</v>
      </c>
      <c r="T1" s="11" t="s">
        <v>307</v>
      </c>
      <c r="U1" s="11" t="s">
        <v>399</v>
      </c>
      <c r="V1" s="11" t="s">
        <v>400</v>
      </c>
      <c r="W1" s="11" t="s">
        <v>401</v>
      </c>
      <c r="X1" s="11" t="s">
        <v>402</v>
      </c>
    </row>
    <row r="2" spans="1:24" x14ac:dyDescent="0.25">
      <c r="A2" t="s">
        <v>8</v>
      </c>
      <c r="B2" t="s">
        <v>9</v>
      </c>
      <c r="C2" t="s">
        <v>10</v>
      </c>
      <c r="D2" t="s">
        <v>11</v>
      </c>
      <c r="E2" s="4">
        <v>50361</v>
      </c>
      <c r="F2">
        <v>52</v>
      </c>
      <c r="G2" t="s">
        <v>12</v>
      </c>
      <c r="L2" t="str">
        <f>TRIM(A2)</f>
        <v>EMP127</v>
      </c>
      <c r="M2" t="str">
        <f>TRIM(PROPER(B2))</f>
        <v>Emily</v>
      </c>
      <c r="N2" t="str">
        <f>TRIM(PROPER(C2))</f>
        <v>Brown</v>
      </c>
      <c r="O2" t="s">
        <v>329</v>
      </c>
      <c r="P2" s="8" t="str">
        <f>TRIM(UPPER(D2))</f>
        <v>IT02</v>
      </c>
      <c r="Q2" s="7">
        <v>43093</v>
      </c>
      <c r="R2">
        <v>52</v>
      </c>
      <c r="S2" s="4">
        <v>50361</v>
      </c>
      <c r="T2" t="str">
        <f t="shared" ref="T2:T33" si="0">TRIM(PROPER(G2))</f>
        <v>Active</v>
      </c>
      <c r="U2" s="7" t="str">
        <f>_xlfn.XLOOKUP(P2, Lookup_Departments!$A$2:$A$7, Lookup_Departments!$B$2:$B$7, "invalid code")</f>
        <v>Information Technology</v>
      </c>
      <c r="V2" t="str">
        <f>_xlfn.XLOOKUP(R2, Lookup_Performance!$A$2:$A$6, Lookup_Performance!$C$2:$C$6, "not found", -1)</f>
        <v>Developing</v>
      </c>
      <c r="W2" s="9">
        <f>_xlfn.XLOOKUP(R2, Lookup_Performance!$A$2:$A$6, Lookup_Performance!$D$2:$D$6, 0,-1)</f>
        <v>0.02</v>
      </c>
      <c r="X2" t="str">
        <f ca="1">DATEDIF(Q2, TODAY(), "y") &amp; " years " &amp; DATEDIF(Q2, TODAY(), "ym") &amp; "months"</f>
        <v>8 years 6months</v>
      </c>
    </row>
    <row r="3" spans="1:24" x14ac:dyDescent="0.25">
      <c r="A3" t="s">
        <v>18</v>
      </c>
      <c r="B3" t="s">
        <v>9</v>
      </c>
      <c r="C3" t="s">
        <v>19</v>
      </c>
      <c r="D3" t="s">
        <v>20</v>
      </c>
      <c r="E3" s="4">
        <v>114425</v>
      </c>
      <c r="F3">
        <v>54</v>
      </c>
      <c r="G3" t="s">
        <v>22</v>
      </c>
      <c r="L3" t="str">
        <f t="shared" ref="L3:L66" si="1">TRIM(A3)</f>
        <v>EMP134</v>
      </c>
      <c r="M3" t="str">
        <f t="shared" ref="M3:M66" si="2">TRIM(PROPER(B3))</f>
        <v>Emily</v>
      </c>
      <c r="N3" t="str">
        <f t="shared" ref="N3:N66" si="3">TRIM(PROPER(C3))</f>
        <v>Gonzalez</v>
      </c>
      <c r="O3" t="s">
        <v>309</v>
      </c>
      <c r="P3" s="8" t="str">
        <f t="shared" ref="P3:P66" si="4">TRIM(UPPER(D3))</f>
        <v>IT02</v>
      </c>
      <c r="Q3" s="7">
        <v>42403</v>
      </c>
      <c r="R3">
        <v>54</v>
      </c>
      <c r="S3" s="4">
        <v>114425</v>
      </c>
      <c r="T3" t="str">
        <f t="shared" si="0"/>
        <v>Left</v>
      </c>
      <c r="U3" s="7" t="str">
        <f>_xlfn.XLOOKUP(P3, Lookup_Departments!$A$2:$A$7, Lookup_Departments!$B$2:$B$7, "invalid code")</f>
        <v>Information Technology</v>
      </c>
      <c r="V3" t="str">
        <f>_xlfn.XLOOKUP(R3, Lookup_Performance!$A$2:$A$6, Lookup_Performance!$C$2:$C$6, "not found", -1)</f>
        <v>Developing</v>
      </c>
      <c r="W3" s="9">
        <f>_xlfn.XLOOKUP(R3, Lookup_Performance!$A$2:$A$6, Lookup_Performance!$D$2:$D$6, 0,-1)</f>
        <v>0.02</v>
      </c>
      <c r="X3" t="str">
        <f t="shared" ref="X3:X66" ca="1" si="5">DATEDIF(Q3, TODAY(), "y") &amp; " years " &amp; DATEDIF(Q3, TODAY(), "ym") &amp; "months"</f>
        <v>10 years 5months</v>
      </c>
    </row>
    <row r="4" spans="1:24" x14ac:dyDescent="0.25">
      <c r="A4" t="s">
        <v>23</v>
      </c>
      <c r="B4" t="s">
        <v>24</v>
      </c>
      <c r="C4" t="s">
        <v>25</v>
      </c>
      <c r="D4" t="s">
        <v>26</v>
      </c>
      <c r="E4" s="4">
        <v>103831</v>
      </c>
      <c r="F4">
        <v>70</v>
      </c>
      <c r="G4" t="s">
        <v>12</v>
      </c>
      <c r="L4" t="str">
        <f t="shared" si="1"/>
        <v>EMP139</v>
      </c>
      <c r="M4" t="str">
        <f t="shared" si="2"/>
        <v>John</v>
      </c>
      <c r="N4" t="str">
        <f t="shared" si="3"/>
        <v>Martinez</v>
      </c>
      <c r="O4" t="s">
        <v>310</v>
      </c>
      <c r="P4" s="8" t="str">
        <f t="shared" si="4"/>
        <v>FIN03</v>
      </c>
      <c r="Q4" s="7">
        <v>44992</v>
      </c>
      <c r="R4">
        <v>70</v>
      </c>
      <c r="S4" s="4">
        <v>103831</v>
      </c>
      <c r="T4" t="str">
        <f t="shared" si="0"/>
        <v>Active</v>
      </c>
      <c r="U4" s="7" t="str">
        <f>_xlfn.XLOOKUP(P4, Lookup_Departments!$A$2:$A$7, Lookup_Departments!$B$2:$B$7, "invalid code")</f>
        <v>Finance</v>
      </c>
      <c r="V4" t="str">
        <f>_xlfn.XLOOKUP(R4, Lookup_Performance!$A$2:$A$6, Lookup_Performance!$C$2:$C$6, "not found", -1)</f>
        <v>Achieving</v>
      </c>
      <c r="W4" s="9">
        <f>_xlfn.XLOOKUP(R4, Lookup_Performance!$A$2:$A$6, Lookup_Performance!$D$2:$D$6, 0,-1)</f>
        <v>0.05</v>
      </c>
      <c r="X4" t="str">
        <f t="shared" ca="1" si="5"/>
        <v>3 years 3months</v>
      </c>
    </row>
    <row r="5" spans="1:24" x14ac:dyDescent="0.25">
      <c r="A5" t="s">
        <v>27</v>
      </c>
      <c r="B5" t="s">
        <v>28</v>
      </c>
      <c r="C5" t="s">
        <v>29</v>
      </c>
      <c r="D5" t="s">
        <v>11</v>
      </c>
      <c r="E5" s="4">
        <v>73785</v>
      </c>
      <c r="F5">
        <v>40</v>
      </c>
      <c r="G5" t="s">
        <v>30</v>
      </c>
      <c r="L5" t="str">
        <f t="shared" si="1"/>
        <v>EMP112</v>
      </c>
      <c r="M5" t="str">
        <f t="shared" si="2"/>
        <v>Thomas</v>
      </c>
      <c r="N5" t="str">
        <f t="shared" si="3"/>
        <v>Smith</v>
      </c>
      <c r="O5" t="s">
        <v>311</v>
      </c>
      <c r="P5" s="8" t="str">
        <f t="shared" si="4"/>
        <v>IT02</v>
      </c>
      <c r="Q5" s="7">
        <v>44977</v>
      </c>
      <c r="R5">
        <v>40</v>
      </c>
      <c r="S5" s="4">
        <v>73785</v>
      </c>
      <c r="T5" t="str">
        <f t="shared" si="0"/>
        <v>Left</v>
      </c>
      <c r="U5" s="7" t="str">
        <f>_xlfn.XLOOKUP(P5, Lookup_Departments!$A$2:$A$7, Lookup_Departments!$B$2:$B$7, "invalid code")</f>
        <v>Information Technology</v>
      </c>
      <c r="V5" t="str">
        <f>_xlfn.XLOOKUP(R5, Lookup_Performance!$A$2:$A$6, Lookup_Performance!$C$2:$C$6, "not found", -1)</f>
        <v>Needs Improvement</v>
      </c>
      <c r="W5" s="9">
        <f>_xlfn.XLOOKUP(R5, Lookup_Performance!$A$2:$A$6, Lookup_Performance!$D$2:$D$6, 0,-1)</f>
        <v>0</v>
      </c>
      <c r="X5" t="str">
        <f t="shared" ca="1" si="5"/>
        <v>3 years 4months</v>
      </c>
    </row>
    <row r="6" spans="1:24" x14ac:dyDescent="0.25">
      <c r="A6" t="s">
        <v>31</v>
      </c>
      <c r="B6" t="s">
        <v>9</v>
      </c>
      <c r="C6" t="s">
        <v>32</v>
      </c>
      <c r="D6" t="s">
        <v>33</v>
      </c>
      <c r="E6" s="4">
        <v>115882</v>
      </c>
      <c r="F6">
        <v>49</v>
      </c>
      <c r="G6" t="s">
        <v>17</v>
      </c>
      <c r="L6" t="str">
        <f t="shared" si="1"/>
        <v>EMP030</v>
      </c>
      <c r="M6" t="str">
        <f t="shared" si="2"/>
        <v>Emily</v>
      </c>
      <c r="N6" t="str">
        <f t="shared" si="3"/>
        <v>Johnson</v>
      </c>
      <c r="O6" t="s">
        <v>312</v>
      </c>
      <c r="P6" s="8" t="str">
        <f t="shared" si="4"/>
        <v>OPS06</v>
      </c>
      <c r="Q6" s="7">
        <v>43892</v>
      </c>
      <c r="R6">
        <v>49</v>
      </c>
      <c r="S6" s="4">
        <v>115882</v>
      </c>
      <c r="T6" t="str">
        <f t="shared" si="0"/>
        <v>Active</v>
      </c>
      <c r="U6" s="7" t="str">
        <f>_xlfn.XLOOKUP(P6, Lookup_Departments!$A$2:$A$7, Lookup_Departments!$B$2:$B$7, "invalid code")</f>
        <v>Operations</v>
      </c>
      <c r="V6" t="str">
        <f>_xlfn.XLOOKUP(R6, Lookup_Performance!$A$2:$A$6, Lookup_Performance!$C$2:$C$6, "not found", -1)</f>
        <v>Needs Improvement</v>
      </c>
      <c r="W6" s="9">
        <f>_xlfn.XLOOKUP(R6, Lookup_Performance!$A$2:$A$6, Lookup_Performance!$D$2:$D$6, 0,-1)</f>
        <v>0</v>
      </c>
      <c r="X6" t="str">
        <f t="shared" ca="1" si="5"/>
        <v>6 years 4months</v>
      </c>
    </row>
    <row r="7" spans="1:24" x14ac:dyDescent="0.25">
      <c r="A7" t="s">
        <v>35</v>
      </c>
      <c r="B7" t="s">
        <v>24</v>
      </c>
      <c r="C7" t="s">
        <v>36</v>
      </c>
      <c r="D7" t="s">
        <v>37</v>
      </c>
      <c r="E7" s="4">
        <v>59980</v>
      </c>
      <c r="F7">
        <v>70</v>
      </c>
      <c r="G7" t="s">
        <v>30</v>
      </c>
      <c r="L7" t="str">
        <f t="shared" si="1"/>
        <v>EMP096</v>
      </c>
      <c r="M7" t="str">
        <f t="shared" si="2"/>
        <v>John</v>
      </c>
      <c r="N7" t="str">
        <f t="shared" si="3"/>
        <v>Wilson</v>
      </c>
      <c r="O7" t="s">
        <v>313</v>
      </c>
      <c r="P7" s="8" t="str">
        <f t="shared" si="4"/>
        <v>OPS06</v>
      </c>
      <c r="Q7" s="7">
        <v>45272</v>
      </c>
      <c r="R7">
        <v>70</v>
      </c>
      <c r="S7" s="4">
        <v>59980</v>
      </c>
      <c r="T7" t="str">
        <f t="shared" si="0"/>
        <v>Left</v>
      </c>
      <c r="U7" s="7" t="str">
        <f>_xlfn.XLOOKUP(P7, Lookup_Departments!$A$2:$A$7, Lookup_Departments!$B$2:$B$7, "invalid code")</f>
        <v>Operations</v>
      </c>
      <c r="V7" t="str">
        <f>_xlfn.XLOOKUP(R7, Lookup_Performance!$A$2:$A$6, Lookup_Performance!$C$2:$C$6, "not found", -1)</f>
        <v>Achieving</v>
      </c>
      <c r="W7" s="9">
        <f>_xlfn.XLOOKUP(R7, Lookup_Performance!$A$2:$A$6, Lookup_Performance!$D$2:$D$6, 0,-1)</f>
        <v>0.05</v>
      </c>
      <c r="X7" t="str">
        <f t="shared" ca="1" si="5"/>
        <v>2 years 6months</v>
      </c>
    </row>
    <row r="8" spans="1:24" x14ac:dyDescent="0.25">
      <c r="A8" t="s">
        <v>38</v>
      </c>
      <c r="B8" t="s">
        <v>39</v>
      </c>
      <c r="C8" t="s">
        <v>29</v>
      </c>
      <c r="D8" t="s">
        <v>37</v>
      </c>
      <c r="E8" s="4">
        <v>68728</v>
      </c>
      <c r="F8">
        <v>45</v>
      </c>
      <c r="G8" t="s">
        <v>17</v>
      </c>
      <c r="L8" t="str">
        <f t="shared" si="1"/>
        <v>EMP098</v>
      </c>
      <c r="M8" t="str">
        <f t="shared" si="2"/>
        <v>Jessica</v>
      </c>
      <c r="N8" t="str">
        <f t="shared" si="3"/>
        <v>Smith</v>
      </c>
      <c r="O8" t="s">
        <v>314</v>
      </c>
      <c r="P8" s="8" t="str">
        <f t="shared" si="4"/>
        <v>OPS06</v>
      </c>
      <c r="Q8" s="7">
        <v>44086</v>
      </c>
      <c r="R8">
        <v>45</v>
      </c>
      <c r="S8" s="4">
        <v>68728</v>
      </c>
      <c r="T8" t="str">
        <f t="shared" si="0"/>
        <v>Active</v>
      </c>
      <c r="U8" s="7" t="str">
        <f>_xlfn.XLOOKUP(P8, Lookup_Departments!$A$2:$A$7, Lookup_Departments!$B$2:$B$7, "invalid code")</f>
        <v>Operations</v>
      </c>
      <c r="V8" t="str">
        <f>_xlfn.XLOOKUP(R8, Lookup_Performance!$A$2:$A$6, Lookup_Performance!$C$2:$C$6, "not found", -1)</f>
        <v>Needs Improvement</v>
      </c>
      <c r="W8" s="9">
        <f>_xlfn.XLOOKUP(R8, Lookup_Performance!$A$2:$A$6, Lookup_Performance!$D$2:$D$6, 0,-1)</f>
        <v>0</v>
      </c>
      <c r="X8" t="str">
        <f t="shared" ca="1" si="5"/>
        <v>5 years 9months</v>
      </c>
    </row>
    <row r="9" spans="1:24" x14ac:dyDescent="0.25">
      <c r="A9" t="s">
        <v>42</v>
      </c>
      <c r="B9" t="s">
        <v>43</v>
      </c>
      <c r="C9" t="s">
        <v>25</v>
      </c>
      <c r="D9" t="s">
        <v>44</v>
      </c>
      <c r="E9" s="4">
        <v>94998</v>
      </c>
      <c r="F9">
        <v>58</v>
      </c>
      <c r="G9" t="s">
        <v>45</v>
      </c>
      <c r="J9" s="5"/>
      <c r="L9" t="str">
        <f t="shared" si="1"/>
        <v>EMP140</v>
      </c>
      <c r="M9" t="str">
        <f t="shared" si="2"/>
        <v>Michael</v>
      </c>
      <c r="N9" t="str">
        <f t="shared" si="3"/>
        <v>Martinez</v>
      </c>
      <c r="O9" t="s">
        <v>315</v>
      </c>
      <c r="P9" s="8" t="str">
        <f t="shared" si="4"/>
        <v>SAL05</v>
      </c>
      <c r="Q9" s="7">
        <v>42411</v>
      </c>
      <c r="R9">
        <v>58</v>
      </c>
      <c r="S9" s="4">
        <v>94998</v>
      </c>
      <c r="T9" t="str">
        <f t="shared" si="0"/>
        <v>Active</v>
      </c>
      <c r="U9" s="7" t="str">
        <f>_xlfn.XLOOKUP(P9, Lookup_Departments!$A$2:$A$7, Lookup_Departments!$B$2:$B$7, "invalid code")</f>
        <v>Sales</v>
      </c>
      <c r="V9" t="str">
        <f>_xlfn.XLOOKUP(R9, Lookup_Performance!$A$2:$A$6, Lookup_Performance!$C$2:$C$6, "not found", -1)</f>
        <v>Developing</v>
      </c>
      <c r="W9" s="9">
        <f>_xlfn.XLOOKUP(R9, Lookup_Performance!$A$2:$A$6, Lookup_Performance!$D$2:$D$6, 0,-1)</f>
        <v>0.02</v>
      </c>
      <c r="X9" t="str">
        <f t="shared" ca="1" si="5"/>
        <v>10 years 4months</v>
      </c>
    </row>
    <row r="10" spans="1:24" x14ac:dyDescent="0.25">
      <c r="A10" t="s">
        <v>46</v>
      </c>
      <c r="B10" t="s">
        <v>9</v>
      </c>
      <c r="C10" t="s">
        <v>47</v>
      </c>
      <c r="D10" t="s">
        <v>48</v>
      </c>
      <c r="E10" s="4">
        <v>118635</v>
      </c>
      <c r="F10">
        <v>49</v>
      </c>
      <c r="G10" t="s">
        <v>45</v>
      </c>
      <c r="L10" t="str">
        <f t="shared" si="1"/>
        <v>EMP020</v>
      </c>
      <c r="M10" t="str">
        <f t="shared" si="2"/>
        <v>Emily</v>
      </c>
      <c r="N10" t="str">
        <f t="shared" si="3"/>
        <v>Miller</v>
      </c>
      <c r="O10" t="s">
        <v>316</v>
      </c>
      <c r="P10" s="8" t="str">
        <f t="shared" si="4"/>
        <v>SAL05</v>
      </c>
      <c r="Q10" s="7">
        <v>43911</v>
      </c>
      <c r="R10">
        <v>49</v>
      </c>
      <c r="S10" s="4">
        <v>118635</v>
      </c>
      <c r="T10" t="str">
        <f t="shared" si="0"/>
        <v>Active</v>
      </c>
      <c r="U10" s="7" t="str">
        <f>_xlfn.XLOOKUP(P10, Lookup_Departments!$A$2:$A$7, Lookup_Departments!$B$2:$B$7, "invalid code")</f>
        <v>Sales</v>
      </c>
      <c r="V10" t="str">
        <f>_xlfn.XLOOKUP(R10, Lookup_Performance!$A$2:$A$6, Lookup_Performance!$C$2:$C$6, "not found", -1)</f>
        <v>Needs Improvement</v>
      </c>
      <c r="W10" s="9">
        <f>_xlfn.XLOOKUP(R10, Lookup_Performance!$A$2:$A$6, Lookup_Performance!$D$2:$D$6, 0,-1)</f>
        <v>0</v>
      </c>
      <c r="X10" t="str">
        <f t="shared" ca="1" si="5"/>
        <v>6 years 3months</v>
      </c>
    </row>
    <row r="11" spans="1:24" x14ac:dyDescent="0.25">
      <c r="A11" t="s">
        <v>50</v>
      </c>
      <c r="B11" t="s">
        <v>9</v>
      </c>
      <c r="C11" t="s">
        <v>15</v>
      </c>
      <c r="D11" t="s">
        <v>11</v>
      </c>
      <c r="E11" s="4">
        <v>76918</v>
      </c>
      <c r="F11">
        <v>62</v>
      </c>
      <c r="G11" t="s">
        <v>45</v>
      </c>
      <c r="L11" t="str">
        <f t="shared" si="1"/>
        <v>EMP057</v>
      </c>
      <c r="M11" t="str">
        <f t="shared" si="2"/>
        <v>Emily</v>
      </c>
      <c r="N11" t="str">
        <f t="shared" si="3"/>
        <v>Hernandez</v>
      </c>
      <c r="O11" t="s">
        <v>317</v>
      </c>
      <c r="P11" s="8" t="str">
        <f t="shared" si="4"/>
        <v>IT02</v>
      </c>
      <c r="Q11" s="7">
        <v>42425</v>
      </c>
      <c r="R11">
        <v>62</v>
      </c>
      <c r="S11" s="4">
        <v>76918</v>
      </c>
      <c r="T11" t="str">
        <f t="shared" si="0"/>
        <v>Active</v>
      </c>
      <c r="U11" s="7" t="str">
        <f>_xlfn.XLOOKUP(P11, Lookup_Departments!$A$2:$A$7, Lookup_Departments!$B$2:$B$7, "invalid code")</f>
        <v>Information Technology</v>
      </c>
      <c r="V11" t="str">
        <f>_xlfn.XLOOKUP(R11, Lookup_Performance!$A$2:$A$6, Lookup_Performance!$C$2:$C$6, "not found", -1)</f>
        <v>Developing</v>
      </c>
      <c r="W11" s="9">
        <f>_xlfn.XLOOKUP(R11, Lookup_Performance!$A$2:$A$6, Lookup_Performance!$D$2:$D$6, 0,-1)</f>
        <v>0.02</v>
      </c>
      <c r="X11" t="str">
        <f t="shared" ca="1" si="5"/>
        <v>10 years 4months</v>
      </c>
    </row>
    <row r="12" spans="1:24" x14ac:dyDescent="0.25">
      <c r="A12" t="s">
        <v>52</v>
      </c>
      <c r="B12" t="s">
        <v>53</v>
      </c>
      <c r="C12" t="s">
        <v>54</v>
      </c>
      <c r="D12" t="s">
        <v>55</v>
      </c>
      <c r="E12" s="4">
        <v>61408</v>
      </c>
      <c r="F12">
        <v>48</v>
      </c>
      <c r="G12" t="s">
        <v>17</v>
      </c>
      <c r="L12" t="str">
        <f t="shared" si="1"/>
        <v>EMP016</v>
      </c>
      <c r="M12" t="str">
        <f t="shared" si="2"/>
        <v>Jane</v>
      </c>
      <c r="N12" t="str">
        <f t="shared" si="3"/>
        <v>Williams</v>
      </c>
      <c r="O12" t="s">
        <v>318</v>
      </c>
      <c r="P12" s="8" t="str">
        <f t="shared" si="4"/>
        <v>MKT04</v>
      </c>
      <c r="Q12" s="7">
        <v>44364</v>
      </c>
      <c r="R12">
        <v>48</v>
      </c>
      <c r="S12" s="4">
        <v>61408</v>
      </c>
      <c r="T12" t="str">
        <f t="shared" si="0"/>
        <v>Active</v>
      </c>
      <c r="U12" s="7" t="str">
        <f>_xlfn.XLOOKUP(P12, Lookup_Departments!$A$2:$A$7, Lookup_Departments!$B$2:$B$7, "invalid code")</f>
        <v>Marketing</v>
      </c>
      <c r="V12" t="str">
        <f>_xlfn.XLOOKUP(R12, Lookup_Performance!$A$2:$A$6, Lookup_Performance!$C$2:$C$6, "not found", -1)</f>
        <v>Needs Improvement</v>
      </c>
      <c r="W12" s="9">
        <f>_xlfn.XLOOKUP(R12, Lookup_Performance!$A$2:$A$6, Lookup_Performance!$D$2:$D$6, 0,-1)</f>
        <v>0</v>
      </c>
      <c r="X12" t="str">
        <f t="shared" ca="1" si="5"/>
        <v>5 years 0months</v>
      </c>
    </row>
    <row r="13" spans="1:24" x14ac:dyDescent="0.25">
      <c r="A13" t="s">
        <v>57</v>
      </c>
      <c r="B13" t="s">
        <v>53</v>
      </c>
      <c r="C13" t="s">
        <v>47</v>
      </c>
      <c r="D13" t="s">
        <v>16</v>
      </c>
      <c r="E13" s="4">
        <v>99990</v>
      </c>
      <c r="F13">
        <v>54</v>
      </c>
      <c r="G13" t="s">
        <v>45</v>
      </c>
      <c r="L13" t="str">
        <f t="shared" si="1"/>
        <v>EMP070</v>
      </c>
      <c r="M13" t="str">
        <f t="shared" si="2"/>
        <v>Jane</v>
      </c>
      <c r="N13" t="str">
        <f t="shared" si="3"/>
        <v>Miller</v>
      </c>
      <c r="O13" t="s">
        <v>319</v>
      </c>
      <c r="P13" s="8" t="str">
        <f t="shared" si="4"/>
        <v>MKT04</v>
      </c>
      <c r="Q13" s="7">
        <v>44001</v>
      </c>
      <c r="R13">
        <v>54</v>
      </c>
      <c r="S13" s="4">
        <v>99990</v>
      </c>
      <c r="T13" t="str">
        <f t="shared" si="0"/>
        <v>Active</v>
      </c>
      <c r="U13" s="7" t="str">
        <f>_xlfn.XLOOKUP(P13, Lookup_Departments!$A$2:$A$7, Lookup_Departments!$B$2:$B$7, "invalid code")</f>
        <v>Marketing</v>
      </c>
      <c r="V13" t="str">
        <f>_xlfn.XLOOKUP(R13, Lookup_Performance!$A$2:$A$6, Lookup_Performance!$C$2:$C$6, "not found", -1)</f>
        <v>Developing</v>
      </c>
      <c r="W13" s="9">
        <f>_xlfn.XLOOKUP(R13, Lookup_Performance!$A$2:$A$6, Lookup_Performance!$D$2:$D$6, 0,-1)</f>
        <v>0.02</v>
      </c>
      <c r="X13" t="str">
        <f t="shared" ca="1" si="5"/>
        <v>6 years 0months</v>
      </c>
    </row>
    <row r="14" spans="1:24" x14ac:dyDescent="0.25">
      <c r="A14" t="s">
        <v>62</v>
      </c>
      <c r="B14" t="s">
        <v>28</v>
      </c>
      <c r="C14" t="s">
        <v>41</v>
      </c>
      <c r="D14" t="s">
        <v>44</v>
      </c>
      <c r="E14" s="4">
        <v>65290</v>
      </c>
      <c r="F14">
        <v>77</v>
      </c>
      <c r="G14" t="s">
        <v>12</v>
      </c>
      <c r="L14" t="str">
        <f t="shared" si="1"/>
        <v>EMP031</v>
      </c>
      <c r="M14" t="str">
        <f t="shared" si="2"/>
        <v>Thomas</v>
      </c>
      <c r="N14" t="str">
        <f t="shared" si="3"/>
        <v>Rodriguez</v>
      </c>
      <c r="O14" t="s">
        <v>320</v>
      </c>
      <c r="P14" s="8" t="str">
        <f t="shared" si="4"/>
        <v>SAL05</v>
      </c>
      <c r="Q14" s="7">
        <v>45169</v>
      </c>
      <c r="R14">
        <v>77</v>
      </c>
      <c r="S14" s="4">
        <v>65290</v>
      </c>
      <c r="T14" t="str">
        <f t="shared" si="0"/>
        <v>Active</v>
      </c>
      <c r="U14" s="7" t="str">
        <f>_xlfn.XLOOKUP(P14, Lookup_Departments!$A$2:$A$7, Lookup_Departments!$B$2:$B$7, "invalid code")</f>
        <v>Sales</v>
      </c>
      <c r="V14" t="str">
        <f>_xlfn.XLOOKUP(R14, Lookup_Performance!$A$2:$A$6, Lookup_Performance!$C$2:$C$6, "not found", -1)</f>
        <v>Achieving</v>
      </c>
      <c r="W14" s="9">
        <f>_xlfn.XLOOKUP(R14, Lookup_Performance!$A$2:$A$6, Lookup_Performance!$D$2:$D$6, 0,-1)</f>
        <v>0.05</v>
      </c>
      <c r="X14" t="str">
        <f t="shared" ca="1" si="5"/>
        <v>2 years 10months</v>
      </c>
    </row>
    <row r="15" spans="1:24" x14ac:dyDescent="0.25">
      <c r="A15" t="s">
        <v>63</v>
      </c>
      <c r="B15" t="s">
        <v>9</v>
      </c>
      <c r="C15" t="s">
        <v>64</v>
      </c>
      <c r="D15" t="s">
        <v>11</v>
      </c>
      <c r="E15" s="4">
        <v>105765</v>
      </c>
      <c r="F15">
        <v>42</v>
      </c>
      <c r="G15" t="s">
        <v>45</v>
      </c>
      <c r="L15" t="str">
        <f t="shared" si="1"/>
        <v>EMP126</v>
      </c>
      <c r="M15" t="str">
        <f t="shared" si="2"/>
        <v>Emily</v>
      </c>
      <c r="N15" t="str">
        <f t="shared" si="3"/>
        <v>Davis</v>
      </c>
      <c r="O15" t="s">
        <v>321</v>
      </c>
      <c r="P15" s="8" t="str">
        <f t="shared" si="4"/>
        <v>IT02</v>
      </c>
      <c r="Q15" s="7">
        <v>42337</v>
      </c>
      <c r="R15">
        <v>42</v>
      </c>
      <c r="S15" s="4">
        <v>105765</v>
      </c>
      <c r="T15" t="str">
        <f t="shared" si="0"/>
        <v>Active</v>
      </c>
      <c r="U15" s="7" t="str">
        <f>_xlfn.XLOOKUP(P15, Lookup_Departments!$A$2:$A$7, Lookup_Departments!$B$2:$B$7, "invalid code")</f>
        <v>Information Technology</v>
      </c>
      <c r="V15" t="str">
        <f>_xlfn.XLOOKUP(R15, Lookup_Performance!$A$2:$A$6, Lookup_Performance!$C$2:$C$6, "not found", -1)</f>
        <v>Needs Improvement</v>
      </c>
      <c r="W15" s="9">
        <f>_xlfn.XLOOKUP(R15, Lookup_Performance!$A$2:$A$6, Lookup_Performance!$D$2:$D$6, 0,-1)</f>
        <v>0</v>
      </c>
      <c r="X15" t="str">
        <f t="shared" ca="1" si="5"/>
        <v>10 years 7months</v>
      </c>
    </row>
    <row r="16" spans="1:24" x14ac:dyDescent="0.25">
      <c r="A16" t="s">
        <v>65</v>
      </c>
      <c r="B16" t="s">
        <v>66</v>
      </c>
      <c r="C16" t="s">
        <v>25</v>
      </c>
      <c r="D16" t="s">
        <v>44</v>
      </c>
      <c r="E16" s="4">
        <v>102921</v>
      </c>
      <c r="F16">
        <v>49</v>
      </c>
      <c r="G16" t="s">
        <v>17</v>
      </c>
      <c r="L16" t="str">
        <f t="shared" si="1"/>
        <v>EMP109</v>
      </c>
      <c r="M16" t="str">
        <f t="shared" si="2"/>
        <v>James</v>
      </c>
      <c r="N16" t="str">
        <f t="shared" si="3"/>
        <v>Martinez</v>
      </c>
      <c r="O16" t="s">
        <v>322</v>
      </c>
      <c r="P16" s="8" t="str">
        <f t="shared" si="4"/>
        <v>SAL05</v>
      </c>
      <c r="Q16" s="7">
        <v>42899</v>
      </c>
      <c r="R16">
        <v>49</v>
      </c>
      <c r="S16" s="4">
        <v>102921</v>
      </c>
      <c r="T16" t="str">
        <f t="shared" si="0"/>
        <v>Active</v>
      </c>
      <c r="U16" s="7" t="str">
        <f>_xlfn.XLOOKUP(P16, Lookup_Departments!$A$2:$A$7, Lookup_Departments!$B$2:$B$7, "invalid code")</f>
        <v>Sales</v>
      </c>
      <c r="V16" t="str">
        <f>_xlfn.XLOOKUP(R16, Lookup_Performance!$A$2:$A$6, Lookup_Performance!$C$2:$C$6, "not found", -1)</f>
        <v>Needs Improvement</v>
      </c>
      <c r="W16" s="9">
        <f>_xlfn.XLOOKUP(R16, Lookup_Performance!$A$2:$A$6, Lookup_Performance!$D$2:$D$6, 0,-1)</f>
        <v>0</v>
      </c>
      <c r="X16" t="str">
        <f t="shared" ca="1" si="5"/>
        <v>9 years 0months</v>
      </c>
    </row>
    <row r="17" spans="1:24" x14ac:dyDescent="0.25">
      <c r="A17" t="s">
        <v>67</v>
      </c>
      <c r="B17" t="s">
        <v>68</v>
      </c>
      <c r="C17" t="s">
        <v>69</v>
      </c>
      <c r="D17" t="s">
        <v>16</v>
      </c>
      <c r="E17" s="4">
        <v>73984</v>
      </c>
      <c r="F17">
        <v>93</v>
      </c>
      <c r="G17" t="s">
        <v>45</v>
      </c>
      <c r="L17" t="str">
        <f t="shared" si="1"/>
        <v>EMP066</v>
      </c>
      <c r="M17" t="str">
        <f t="shared" si="2"/>
        <v>Ashley</v>
      </c>
      <c r="N17" t="str">
        <f t="shared" si="3"/>
        <v>Lopez</v>
      </c>
      <c r="O17" t="s">
        <v>323</v>
      </c>
      <c r="P17" s="8" t="str">
        <f t="shared" si="4"/>
        <v>MKT04</v>
      </c>
      <c r="Q17" s="7">
        <v>43235</v>
      </c>
      <c r="R17">
        <v>93</v>
      </c>
      <c r="S17" s="4">
        <v>73984</v>
      </c>
      <c r="T17" t="str">
        <f t="shared" si="0"/>
        <v>Active</v>
      </c>
      <c r="U17" s="7" t="str">
        <f>_xlfn.XLOOKUP(P17, Lookup_Departments!$A$2:$A$7, Lookup_Departments!$B$2:$B$7, "invalid code")</f>
        <v>Marketing</v>
      </c>
      <c r="V17" t="str">
        <f>_xlfn.XLOOKUP(R17, Lookup_Performance!$A$2:$A$6, Lookup_Performance!$C$2:$C$6, "not found", -1)</f>
        <v>Exceeding</v>
      </c>
      <c r="W17" s="9">
        <f>_xlfn.XLOOKUP(R17, Lookup_Performance!$A$2:$A$6, Lookup_Performance!$D$2:$D$6, 0,-1)</f>
        <v>0.08</v>
      </c>
      <c r="X17" t="str">
        <f t="shared" ca="1" si="5"/>
        <v>8 years 1months</v>
      </c>
    </row>
    <row r="18" spans="1:24" x14ac:dyDescent="0.25">
      <c r="A18" t="s">
        <v>72</v>
      </c>
      <c r="B18" t="s">
        <v>43</v>
      </c>
      <c r="C18" t="s">
        <v>15</v>
      </c>
      <c r="D18" t="s">
        <v>26</v>
      </c>
      <c r="E18" s="4">
        <v>118527</v>
      </c>
      <c r="F18">
        <v>50</v>
      </c>
      <c r="G18" t="s">
        <v>45</v>
      </c>
      <c r="L18" t="str">
        <f t="shared" si="1"/>
        <v>EMP019</v>
      </c>
      <c r="M18" t="str">
        <f t="shared" si="2"/>
        <v>Michael</v>
      </c>
      <c r="N18" t="str">
        <f t="shared" si="3"/>
        <v>Hernandez</v>
      </c>
      <c r="O18" t="s">
        <v>324</v>
      </c>
      <c r="P18" s="8" t="str">
        <f t="shared" si="4"/>
        <v>FIN03</v>
      </c>
      <c r="Q18" s="7">
        <v>42928</v>
      </c>
      <c r="R18">
        <v>50</v>
      </c>
      <c r="S18" s="4">
        <v>118527</v>
      </c>
      <c r="T18" t="str">
        <f t="shared" si="0"/>
        <v>Active</v>
      </c>
      <c r="U18" s="7" t="str">
        <f>_xlfn.XLOOKUP(P18, Lookup_Departments!$A$2:$A$7, Lookup_Departments!$B$2:$B$7, "invalid code")</f>
        <v>Finance</v>
      </c>
      <c r="V18" t="str">
        <f>_xlfn.XLOOKUP(R18, Lookup_Performance!$A$2:$A$6, Lookup_Performance!$C$2:$C$6, "not found", -1)</f>
        <v>Developing</v>
      </c>
      <c r="W18" s="9">
        <f>_xlfn.XLOOKUP(R18, Lookup_Performance!$A$2:$A$6, Lookup_Performance!$D$2:$D$6, 0,-1)</f>
        <v>0.02</v>
      </c>
      <c r="X18" t="str">
        <f t="shared" ca="1" si="5"/>
        <v>8 years 11months</v>
      </c>
    </row>
    <row r="19" spans="1:24" x14ac:dyDescent="0.25">
      <c r="A19" t="s">
        <v>73</v>
      </c>
      <c r="B19" t="s">
        <v>14</v>
      </c>
      <c r="C19" t="s">
        <v>15</v>
      </c>
      <c r="D19" t="s">
        <v>16</v>
      </c>
      <c r="E19" s="4">
        <v>107871</v>
      </c>
      <c r="F19">
        <v>88</v>
      </c>
      <c r="G19" t="s">
        <v>12</v>
      </c>
      <c r="L19" t="str">
        <f t="shared" si="1"/>
        <v>EMP013</v>
      </c>
      <c r="M19" t="str">
        <f t="shared" si="2"/>
        <v>Richard</v>
      </c>
      <c r="N19" t="str">
        <f t="shared" si="3"/>
        <v>Hernandez</v>
      </c>
      <c r="O19" t="s">
        <v>325</v>
      </c>
      <c r="P19" s="8" t="str">
        <f t="shared" si="4"/>
        <v>MKT04</v>
      </c>
      <c r="Q19" s="7">
        <v>44353</v>
      </c>
      <c r="R19">
        <v>88</v>
      </c>
      <c r="S19" s="4">
        <v>107871</v>
      </c>
      <c r="T19" t="str">
        <f t="shared" si="0"/>
        <v>Active</v>
      </c>
      <c r="U19" s="7" t="str">
        <f>_xlfn.XLOOKUP(P19, Lookup_Departments!$A$2:$A$7, Lookup_Departments!$B$2:$B$7, "invalid code")</f>
        <v>Marketing</v>
      </c>
      <c r="V19" t="str">
        <f>_xlfn.XLOOKUP(R19, Lookup_Performance!$A$2:$A$6, Lookup_Performance!$C$2:$C$6, "not found", -1)</f>
        <v>Exceeding</v>
      </c>
      <c r="W19" s="9">
        <f>_xlfn.XLOOKUP(R19, Lookup_Performance!$A$2:$A$6, Lookup_Performance!$D$2:$D$6, 0,-1)</f>
        <v>0.08</v>
      </c>
      <c r="X19" t="str">
        <f t="shared" ca="1" si="5"/>
        <v>5 years 1months</v>
      </c>
    </row>
    <row r="20" spans="1:24" x14ac:dyDescent="0.25">
      <c r="A20" t="s">
        <v>74</v>
      </c>
      <c r="B20" t="s">
        <v>43</v>
      </c>
      <c r="C20" t="s">
        <v>41</v>
      </c>
      <c r="D20" t="s">
        <v>20</v>
      </c>
      <c r="E20" s="4">
        <v>93956</v>
      </c>
      <c r="F20">
        <v>50</v>
      </c>
      <c r="G20" t="s">
        <v>22</v>
      </c>
      <c r="L20" t="str">
        <f t="shared" si="1"/>
        <v>EMP010</v>
      </c>
      <c r="M20" t="str">
        <f t="shared" si="2"/>
        <v>Michael</v>
      </c>
      <c r="N20" t="str">
        <f t="shared" si="3"/>
        <v>Rodriguez</v>
      </c>
      <c r="O20" t="s">
        <v>326</v>
      </c>
      <c r="P20" s="8" t="str">
        <f t="shared" si="4"/>
        <v>IT02</v>
      </c>
      <c r="Q20" s="7">
        <v>44874</v>
      </c>
      <c r="R20">
        <v>50</v>
      </c>
      <c r="S20" s="4">
        <v>93956</v>
      </c>
      <c r="T20" t="str">
        <f t="shared" si="0"/>
        <v>Left</v>
      </c>
      <c r="U20" s="7" t="str">
        <f>_xlfn.XLOOKUP(P20, Lookup_Departments!$A$2:$A$7, Lookup_Departments!$B$2:$B$7, "invalid code")</f>
        <v>Information Technology</v>
      </c>
      <c r="V20" t="str">
        <f>_xlfn.XLOOKUP(R20, Lookup_Performance!$A$2:$A$6, Lookup_Performance!$C$2:$C$6, "not found", -1)</f>
        <v>Developing</v>
      </c>
      <c r="W20" s="9">
        <f>_xlfn.XLOOKUP(R20, Lookup_Performance!$A$2:$A$6, Lookup_Performance!$D$2:$D$6, 0,-1)</f>
        <v>0.02</v>
      </c>
      <c r="X20" t="str">
        <f t="shared" ca="1" si="5"/>
        <v>3 years 7months</v>
      </c>
    </row>
    <row r="21" spans="1:24" x14ac:dyDescent="0.25">
      <c r="A21" t="s">
        <v>75</v>
      </c>
      <c r="B21" t="s">
        <v>39</v>
      </c>
      <c r="C21" t="s">
        <v>32</v>
      </c>
      <c r="D21" t="s">
        <v>76</v>
      </c>
      <c r="E21" s="4">
        <v>100851</v>
      </c>
      <c r="F21">
        <v>64</v>
      </c>
      <c r="G21" t="s">
        <v>17</v>
      </c>
      <c r="L21" t="str">
        <f t="shared" si="1"/>
        <v>EMP032</v>
      </c>
      <c r="M21" t="str">
        <f t="shared" si="2"/>
        <v>Jessica</v>
      </c>
      <c r="N21" t="str">
        <f t="shared" si="3"/>
        <v>Johnson</v>
      </c>
      <c r="O21" t="s">
        <v>327</v>
      </c>
      <c r="P21" s="8" t="str">
        <f t="shared" si="4"/>
        <v>FIN03</v>
      </c>
      <c r="Q21" s="7">
        <v>42565</v>
      </c>
      <c r="R21">
        <v>64</v>
      </c>
      <c r="S21" s="4">
        <v>100851</v>
      </c>
      <c r="T21" t="str">
        <f t="shared" si="0"/>
        <v>Active</v>
      </c>
      <c r="U21" s="7" t="str">
        <f>_xlfn.XLOOKUP(P21, Lookup_Departments!$A$2:$A$7, Lookup_Departments!$B$2:$B$7, "invalid code")</f>
        <v>Finance</v>
      </c>
      <c r="V21" t="str">
        <f>_xlfn.XLOOKUP(R21, Lookup_Performance!$A$2:$A$6, Lookup_Performance!$C$2:$C$6, "not found", -1)</f>
        <v>Developing</v>
      </c>
      <c r="W21" s="9">
        <f>_xlfn.XLOOKUP(R21, Lookup_Performance!$A$2:$A$6, Lookup_Performance!$D$2:$D$6, 0,-1)</f>
        <v>0.02</v>
      </c>
      <c r="X21" t="str">
        <f t="shared" ca="1" si="5"/>
        <v>9 years 11months</v>
      </c>
    </row>
    <row r="22" spans="1:24" x14ac:dyDescent="0.25">
      <c r="A22" t="s">
        <v>77</v>
      </c>
      <c r="B22" t="s">
        <v>68</v>
      </c>
      <c r="C22" t="s">
        <v>54</v>
      </c>
      <c r="D22" t="s">
        <v>44</v>
      </c>
      <c r="E22" s="4">
        <v>68655</v>
      </c>
      <c r="F22">
        <v>32</v>
      </c>
      <c r="G22" t="s">
        <v>12</v>
      </c>
      <c r="L22" t="str">
        <f t="shared" si="1"/>
        <v>EMP082</v>
      </c>
      <c r="M22" t="str">
        <f t="shared" si="2"/>
        <v>Ashley</v>
      </c>
      <c r="N22" t="str">
        <f t="shared" si="3"/>
        <v>Williams</v>
      </c>
      <c r="O22" t="s">
        <v>328</v>
      </c>
      <c r="P22" s="8" t="str">
        <f t="shared" si="4"/>
        <v>SAL05</v>
      </c>
      <c r="Q22" s="7">
        <v>44728</v>
      </c>
      <c r="R22">
        <v>32</v>
      </c>
      <c r="S22" s="4">
        <v>68655</v>
      </c>
      <c r="T22" t="str">
        <f t="shared" si="0"/>
        <v>Active</v>
      </c>
      <c r="U22" s="7" t="str">
        <f>_xlfn.XLOOKUP(P22, Lookup_Departments!$A$2:$A$7, Lookup_Departments!$B$2:$B$7, "invalid code")</f>
        <v>Sales</v>
      </c>
      <c r="V22" t="str">
        <f>_xlfn.XLOOKUP(R22, Lookup_Performance!$A$2:$A$6, Lookup_Performance!$C$2:$C$6, "not found", -1)</f>
        <v>Needs Improvement</v>
      </c>
      <c r="W22" s="9">
        <f>_xlfn.XLOOKUP(R22, Lookup_Performance!$A$2:$A$6, Lookup_Performance!$D$2:$D$6, 0,-1)</f>
        <v>0</v>
      </c>
      <c r="X22" t="str">
        <f t="shared" ca="1" si="5"/>
        <v>4 years 0months</v>
      </c>
    </row>
    <row r="23" spans="1:24" x14ac:dyDescent="0.25">
      <c r="A23" t="s">
        <v>80</v>
      </c>
      <c r="B23" t="s">
        <v>24</v>
      </c>
      <c r="C23" t="s">
        <v>36</v>
      </c>
      <c r="D23" t="s">
        <v>44</v>
      </c>
      <c r="E23" s="4">
        <v>77610</v>
      </c>
      <c r="F23">
        <v>88</v>
      </c>
      <c r="G23" t="s">
        <v>45</v>
      </c>
      <c r="L23" t="str">
        <f t="shared" si="1"/>
        <v>EMP129</v>
      </c>
      <c r="M23" t="str">
        <f t="shared" si="2"/>
        <v>John</v>
      </c>
      <c r="N23" t="str">
        <f t="shared" si="3"/>
        <v>Wilson</v>
      </c>
      <c r="O23" t="s">
        <v>313</v>
      </c>
      <c r="P23" s="8" t="str">
        <f t="shared" si="4"/>
        <v>SAL05</v>
      </c>
      <c r="Q23" s="7">
        <v>43732</v>
      </c>
      <c r="R23">
        <v>88</v>
      </c>
      <c r="S23" s="4">
        <v>77610</v>
      </c>
      <c r="T23" t="str">
        <f t="shared" si="0"/>
        <v>Active</v>
      </c>
      <c r="U23" s="7" t="str">
        <f>_xlfn.XLOOKUP(P23, Lookup_Departments!$A$2:$A$7, Lookup_Departments!$B$2:$B$7, "invalid code")</f>
        <v>Sales</v>
      </c>
      <c r="V23" t="str">
        <f>_xlfn.XLOOKUP(R23, Lookup_Performance!$A$2:$A$6, Lookup_Performance!$C$2:$C$6, "not found", -1)</f>
        <v>Exceeding</v>
      </c>
      <c r="W23" s="9">
        <f>_xlfn.XLOOKUP(R23, Lookup_Performance!$A$2:$A$6, Lookup_Performance!$D$2:$D$6, 0,-1)</f>
        <v>0.08</v>
      </c>
      <c r="X23" t="str">
        <f t="shared" ca="1" si="5"/>
        <v>6 years 9months</v>
      </c>
    </row>
    <row r="24" spans="1:24" x14ac:dyDescent="0.25">
      <c r="A24" t="s">
        <v>83</v>
      </c>
      <c r="B24" t="s">
        <v>28</v>
      </c>
      <c r="C24" t="s">
        <v>41</v>
      </c>
      <c r="D24" t="s">
        <v>84</v>
      </c>
      <c r="E24" s="4">
        <v>50873</v>
      </c>
      <c r="F24">
        <v>90</v>
      </c>
      <c r="G24" t="s">
        <v>45</v>
      </c>
      <c r="L24" t="str">
        <f t="shared" si="1"/>
        <v>EMP146</v>
      </c>
      <c r="M24" t="str">
        <f t="shared" si="2"/>
        <v>Thomas</v>
      </c>
      <c r="N24" t="str">
        <f t="shared" si="3"/>
        <v>Rodriguez</v>
      </c>
      <c r="O24" t="s">
        <v>320</v>
      </c>
      <c r="P24" s="8" t="str">
        <f t="shared" si="4"/>
        <v>IT02</v>
      </c>
      <c r="Q24" s="7">
        <v>44765</v>
      </c>
      <c r="R24">
        <v>90</v>
      </c>
      <c r="S24" s="4">
        <v>50873</v>
      </c>
      <c r="T24" t="str">
        <f t="shared" si="0"/>
        <v>Active</v>
      </c>
      <c r="U24" s="7" t="str">
        <f>_xlfn.XLOOKUP(P24, Lookup_Departments!$A$2:$A$7, Lookup_Departments!$B$2:$B$7, "invalid code")</f>
        <v>Information Technology</v>
      </c>
      <c r="V24" t="str">
        <f>_xlfn.XLOOKUP(R24, Lookup_Performance!$A$2:$A$6, Lookup_Performance!$C$2:$C$6, "not found", -1)</f>
        <v>Exceeding</v>
      </c>
      <c r="W24" s="9">
        <f>_xlfn.XLOOKUP(R24, Lookup_Performance!$A$2:$A$6, Lookup_Performance!$D$2:$D$6, 0,-1)</f>
        <v>0.08</v>
      </c>
      <c r="X24" t="str">
        <f t="shared" ca="1" si="5"/>
        <v>3 years 11months</v>
      </c>
    </row>
    <row r="25" spans="1:24" x14ac:dyDescent="0.25">
      <c r="A25" t="s">
        <v>86</v>
      </c>
      <c r="B25" t="s">
        <v>43</v>
      </c>
      <c r="C25" t="s">
        <v>36</v>
      </c>
      <c r="D25" t="s">
        <v>87</v>
      </c>
      <c r="E25" s="4">
        <v>85312</v>
      </c>
      <c r="F25">
        <v>66</v>
      </c>
      <c r="G25" t="s">
        <v>12</v>
      </c>
      <c r="L25" t="str">
        <f t="shared" si="1"/>
        <v>EMP099</v>
      </c>
      <c r="M25" t="str">
        <f t="shared" si="2"/>
        <v>Michael</v>
      </c>
      <c r="N25" t="str">
        <f t="shared" si="3"/>
        <v>Wilson</v>
      </c>
      <c r="O25" t="s">
        <v>330</v>
      </c>
      <c r="P25" s="8" t="str">
        <f t="shared" si="4"/>
        <v>FIN03</v>
      </c>
      <c r="Q25" s="7">
        <v>43233</v>
      </c>
      <c r="R25">
        <v>66</v>
      </c>
      <c r="S25" s="4">
        <v>85312</v>
      </c>
      <c r="T25" t="str">
        <f t="shared" si="0"/>
        <v>Active</v>
      </c>
      <c r="U25" s="7" t="str">
        <f>_xlfn.XLOOKUP(P25, Lookup_Departments!$A$2:$A$7, Lookup_Departments!$B$2:$B$7, "invalid code")</f>
        <v>Finance</v>
      </c>
      <c r="V25" t="str">
        <f>_xlfn.XLOOKUP(R25, Lookup_Performance!$A$2:$A$6, Lookup_Performance!$C$2:$C$6, "not found", -1)</f>
        <v>Developing</v>
      </c>
      <c r="W25" s="9">
        <f>_xlfn.XLOOKUP(R25, Lookup_Performance!$A$2:$A$6, Lookup_Performance!$D$2:$D$6, 0,-1)</f>
        <v>0.02</v>
      </c>
      <c r="X25" t="str">
        <f t="shared" ca="1" si="5"/>
        <v>8 years 1months</v>
      </c>
    </row>
    <row r="26" spans="1:24" x14ac:dyDescent="0.25">
      <c r="A26" t="s">
        <v>90</v>
      </c>
      <c r="B26" t="s">
        <v>28</v>
      </c>
      <c r="C26" t="s">
        <v>15</v>
      </c>
      <c r="D26" t="s">
        <v>33</v>
      </c>
      <c r="E26" s="4">
        <v>97055</v>
      </c>
      <c r="F26">
        <v>80</v>
      </c>
      <c r="G26" t="s">
        <v>45</v>
      </c>
      <c r="L26" t="str">
        <f t="shared" si="1"/>
        <v>EMP076</v>
      </c>
      <c r="M26" t="str">
        <f t="shared" si="2"/>
        <v>Thomas</v>
      </c>
      <c r="N26" t="str">
        <f t="shared" si="3"/>
        <v>Hernandez</v>
      </c>
      <c r="O26" t="s">
        <v>331</v>
      </c>
      <c r="P26" s="8" t="str">
        <f t="shared" si="4"/>
        <v>OPS06</v>
      </c>
      <c r="Q26" s="7">
        <v>42221</v>
      </c>
      <c r="R26">
        <v>80</v>
      </c>
      <c r="S26" s="4">
        <v>97055</v>
      </c>
      <c r="T26" t="str">
        <f t="shared" si="0"/>
        <v>Active</v>
      </c>
      <c r="U26" s="7" t="str">
        <f>_xlfn.XLOOKUP(P26, Lookup_Departments!$A$2:$A$7, Lookup_Departments!$B$2:$B$7, "invalid code")</f>
        <v>Operations</v>
      </c>
      <c r="V26" t="str">
        <f>_xlfn.XLOOKUP(R26, Lookup_Performance!$A$2:$A$6, Lookup_Performance!$C$2:$C$6, "not found", -1)</f>
        <v>Achieving</v>
      </c>
      <c r="W26" s="9">
        <f>_xlfn.XLOOKUP(R26, Lookup_Performance!$A$2:$A$6, Lookup_Performance!$D$2:$D$6, 0,-1)</f>
        <v>0.05</v>
      </c>
      <c r="X26" t="str">
        <f t="shared" ca="1" si="5"/>
        <v>10 years 11months</v>
      </c>
    </row>
    <row r="27" spans="1:24" x14ac:dyDescent="0.25">
      <c r="A27" t="s">
        <v>92</v>
      </c>
      <c r="B27" t="s">
        <v>43</v>
      </c>
      <c r="C27" t="s">
        <v>32</v>
      </c>
      <c r="D27" t="s">
        <v>11</v>
      </c>
      <c r="E27" s="4">
        <v>66069</v>
      </c>
      <c r="F27">
        <v>72</v>
      </c>
      <c r="G27" t="s">
        <v>45</v>
      </c>
      <c r="L27" t="str">
        <f t="shared" si="1"/>
        <v>EMP137</v>
      </c>
      <c r="M27" t="str">
        <f t="shared" si="2"/>
        <v>Michael</v>
      </c>
      <c r="N27" t="str">
        <f t="shared" si="3"/>
        <v>Johnson</v>
      </c>
      <c r="O27" t="s">
        <v>332</v>
      </c>
      <c r="P27" s="8" t="str">
        <f t="shared" si="4"/>
        <v>IT02</v>
      </c>
      <c r="Q27" s="7">
        <v>45195</v>
      </c>
      <c r="R27">
        <v>72</v>
      </c>
      <c r="S27" s="4">
        <v>66069</v>
      </c>
      <c r="T27" t="str">
        <f t="shared" si="0"/>
        <v>Active</v>
      </c>
      <c r="U27" s="7" t="str">
        <f>_xlfn.XLOOKUP(P27, Lookup_Departments!$A$2:$A$7, Lookup_Departments!$B$2:$B$7, "invalid code")</f>
        <v>Information Technology</v>
      </c>
      <c r="V27" t="str">
        <f>_xlfn.XLOOKUP(R27, Lookup_Performance!$A$2:$A$6, Lookup_Performance!$C$2:$C$6, "not found", -1)</f>
        <v>Achieving</v>
      </c>
      <c r="W27" s="9">
        <f>_xlfn.XLOOKUP(R27, Lookup_Performance!$A$2:$A$6, Lookup_Performance!$D$2:$D$6, 0,-1)</f>
        <v>0.05</v>
      </c>
      <c r="X27" t="str">
        <f t="shared" ca="1" si="5"/>
        <v>2 years 9months</v>
      </c>
    </row>
    <row r="28" spans="1:24" x14ac:dyDescent="0.25">
      <c r="A28" t="s">
        <v>93</v>
      </c>
      <c r="B28" t="s">
        <v>94</v>
      </c>
      <c r="C28" t="s">
        <v>10</v>
      </c>
      <c r="D28" t="s">
        <v>84</v>
      </c>
      <c r="E28" s="4">
        <v>90157</v>
      </c>
      <c r="F28">
        <v>58</v>
      </c>
      <c r="G28" t="s">
        <v>12</v>
      </c>
      <c r="L28" t="str">
        <f t="shared" si="1"/>
        <v>EMP056</v>
      </c>
      <c r="M28" t="str">
        <f t="shared" si="2"/>
        <v>Sarah</v>
      </c>
      <c r="N28" t="str">
        <f t="shared" si="3"/>
        <v>Brown</v>
      </c>
      <c r="O28" t="s">
        <v>333</v>
      </c>
      <c r="P28" s="8" t="str">
        <f t="shared" si="4"/>
        <v>IT02</v>
      </c>
      <c r="Q28" s="7">
        <v>43626</v>
      </c>
      <c r="R28">
        <v>58</v>
      </c>
      <c r="S28" s="4">
        <v>90157</v>
      </c>
      <c r="T28" t="str">
        <f t="shared" si="0"/>
        <v>Active</v>
      </c>
      <c r="U28" s="7" t="str">
        <f>_xlfn.XLOOKUP(P28, Lookup_Departments!$A$2:$A$7, Lookup_Departments!$B$2:$B$7, "invalid code")</f>
        <v>Information Technology</v>
      </c>
      <c r="V28" t="str">
        <f>_xlfn.XLOOKUP(R28, Lookup_Performance!$A$2:$A$6, Lookup_Performance!$C$2:$C$6, "not found", -1)</f>
        <v>Developing</v>
      </c>
      <c r="W28" s="9">
        <f>_xlfn.XLOOKUP(R28, Lookup_Performance!$A$2:$A$6, Lookup_Performance!$D$2:$D$6, 0,-1)</f>
        <v>0.02</v>
      </c>
      <c r="X28" t="str">
        <f t="shared" ca="1" si="5"/>
        <v>7 years 0months</v>
      </c>
    </row>
    <row r="29" spans="1:24" x14ac:dyDescent="0.25">
      <c r="A29" t="s">
        <v>96</v>
      </c>
      <c r="B29" t="s">
        <v>53</v>
      </c>
      <c r="C29" t="s">
        <v>25</v>
      </c>
      <c r="D29" t="s">
        <v>97</v>
      </c>
      <c r="E29" s="4">
        <v>59899</v>
      </c>
      <c r="F29">
        <v>78</v>
      </c>
      <c r="G29" t="s">
        <v>45</v>
      </c>
      <c r="L29" t="str">
        <f t="shared" si="1"/>
        <v>EMP125</v>
      </c>
      <c r="M29" t="str">
        <f t="shared" si="2"/>
        <v>Jane</v>
      </c>
      <c r="N29" t="str">
        <f t="shared" si="3"/>
        <v>Martinez</v>
      </c>
      <c r="O29" t="s">
        <v>334</v>
      </c>
      <c r="P29" s="8" t="str">
        <f t="shared" si="4"/>
        <v>HR01</v>
      </c>
      <c r="Q29" s="7">
        <v>44578</v>
      </c>
      <c r="R29">
        <v>78</v>
      </c>
      <c r="S29" s="4">
        <v>59899</v>
      </c>
      <c r="T29" t="str">
        <f t="shared" si="0"/>
        <v>Active</v>
      </c>
      <c r="U29" s="7" t="str">
        <f>_xlfn.XLOOKUP(P29, Lookup_Departments!$A$2:$A$7, Lookup_Departments!$B$2:$B$7, "invalid code")</f>
        <v>Human Resources</v>
      </c>
      <c r="V29" t="str">
        <f>_xlfn.XLOOKUP(R29, Lookup_Performance!$A$2:$A$6, Lookup_Performance!$C$2:$C$6, "not found", -1)</f>
        <v>Achieving</v>
      </c>
      <c r="W29" s="9">
        <f>_xlfn.XLOOKUP(R29, Lookup_Performance!$A$2:$A$6, Lookup_Performance!$D$2:$D$6, 0,-1)</f>
        <v>0.05</v>
      </c>
      <c r="X29" t="str">
        <f t="shared" ca="1" si="5"/>
        <v>4 years 5months</v>
      </c>
    </row>
    <row r="30" spans="1:24" x14ac:dyDescent="0.25">
      <c r="A30" t="s">
        <v>98</v>
      </c>
      <c r="B30" t="s">
        <v>9</v>
      </c>
      <c r="C30" t="s">
        <v>60</v>
      </c>
      <c r="D30" t="s">
        <v>76</v>
      </c>
      <c r="E30" s="4">
        <v>113389</v>
      </c>
      <c r="F30">
        <v>30</v>
      </c>
      <c r="G30" t="s">
        <v>17</v>
      </c>
      <c r="L30" t="str">
        <f t="shared" si="1"/>
        <v>EMP085</v>
      </c>
      <c r="M30" t="str">
        <f t="shared" si="2"/>
        <v>Emily</v>
      </c>
      <c r="N30" t="str">
        <f t="shared" si="3"/>
        <v>Jones</v>
      </c>
      <c r="O30" t="s">
        <v>335</v>
      </c>
      <c r="P30" s="8" t="str">
        <f t="shared" si="4"/>
        <v>FIN03</v>
      </c>
      <c r="Q30" s="7">
        <v>42919</v>
      </c>
      <c r="R30">
        <v>30</v>
      </c>
      <c r="S30" s="4">
        <v>113389</v>
      </c>
      <c r="T30" t="str">
        <f t="shared" si="0"/>
        <v>Active</v>
      </c>
      <c r="U30" s="7" t="str">
        <f>_xlfn.XLOOKUP(P30, Lookup_Departments!$A$2:$A$7, Lookup_Departments!$B$2:$B$7, "invalid code")</f>
        <v>Finance</v>
      </c>
      <c r="V30" t="str">
        <f>_xlfn.XLOOKUP(R30, Lookup_Performance!$A$2:$A$6, Lookup_Performance!$C$2:$C$6, "not found", -1)</f>
        <v>Needs Improvement</v>
      </c>
      <c r="W30" s="9">
        <f>_xlfn.XLOOKUP(R30, Lookup_Performance!$A$2:$A$6, Lookup_Performance!$D$2:$D$6, 0,-1)</f>
        <v>0</v>
      </c>
      <c r="X30" t="str">
        <f t="shared" ca="1" si="5"/>
        <v>9 years 0months</v>
      </c>
    </row>
    <row r="31" spans="1:24" x14ac:dyDescent="0.25">
      <c r="A31" t="s">
        <v>102</v>
      </c>
      <c r="B31" t="s">
        <v>24</v>
      </c>
      <c r="C31" t="s">
        <v>36</v>
      </c>
      <c r="D31" t="s">
        <v>33</v>
      </c>
      <c r="E31" s="4">
        <v>111845</v>
      </c>
      <c r="F31">
        <v>98</v>
      </c>
      <c r="G31" t="s">
        <v>12</v>
      </c>
      <c r="L31" t="str">
        <f t="shared" si="1"/>
        <v>EMP043</v>
      </c>
      <c r="M31" t="str">
        <f t="shared" si="2"/>
        <v>John</v>
      </c>
      <c r="N31" t="str">
        <f t="shared" si="3"/>
        <v>Wilson</v>
      </c>
      <c r="O31" t="s">
        <v>313</v>
      </c>
      <c r="P31" s="8" t="str">
        <f t="shared" si="4"/>
        <v>OPS06</v>
      </c>
      <c r="Q31" s="7">
        <v>44776</v>
      </c>
      <c r="R31">
        <v>98</v>
      </c>
      <c r="S31" s="4">
        <v>111845</v>
      </c>
      <c r="T31" t="str">
        <f t="shared" si="0"/>
        <v>Active</v>
      </c>
      <c r="U31" s="7" t="str">
        <f>_xlfn.XLOOKUP(P31, Lookup_Departments!$A$2:$A$7, Lookup_Departments!$B$2:$B$7, "invalid code")</f>
        <v>Operations</v>
      </c>
      <c r="V31" t="str">
        <f>_xlfn.XLOOKUP(R31, Lookup_Performance!$A$2:$A$6, Lookup_Performance!$C$2:$C$6, "not found", -1)</f>
        <v>Outstanding</v>
      </c>
      <c r="W31" s="9">
        <f>_xlfn.XLOOKUP(R31, Lookup_Performance!$A$2:$A$6, Lookup_Performance!$D$2:$D$6, 0,-1)</f>
        <v>0.12</v>
      </c>
      <c r="X31" t="str">
        <f t="shared" ca="1" si="5"/>
        <v>3 years 11months</v>
      </c>
    </row>
    <row r="32" spans="1:24" x14ac:dyDescent="0.25">
      <c r="A32" t="s">
        <v>104</v>
      </c>
      <c r="B32" t="s">
        <v>105</v>
      </c>
      <c r="C32" t="s">
        <v>10</v>
      </c>
      <c r="D32" t="s">
        <v>79</v>
      </c>
      <c r="E32" s="4">
        <v>69219</v>
      </c>
      <c r="F32">
        <v>93</v>
      </c>
      <c r="G32" t="s">
        <v>45</v>
      </c>
      <c r="L32" t="str">
        <f t="shared" si="1"/>
        <v>EMP068</v>
      </c>
      <c r="M32" t="str">
        <f t="shared" si="2"/>
        <v>Melissa</v>
      </c>
      <c r="N32" t="str">
        <f t="shared" si="3"/>
        <v>Brown</v>
      </c>
      <c r="O32" t="s">
        <v>336</v>
      </c>
      <c r="P32" s="8" t="str">
        <f t="shared" si="4"/>
        <v>SAL05</v>
      </c>
      <c r="Q32" s="7">
        <v>44741</v>
      </c>
      <c r="R32">
        <v>93</v>
      </c>
      <c r="S32" s="4">
        <v>69219</v>
      </c>
      <c r="T32" t="str">
        <f t="shared" si="0"/>
        <v>Active</v>
      </c>
      <c r="U32" s="7" t="str">
        <f>_xlfn.XLOOKUP(P32, Lookup_Departments!$A$2:$A$7, Lookup_Departments!$B$2:$B$7, "invalid code")</f>
        <v>Sales</v>
      </c>
      <c r="V32" t="str">
        <f>_xlfn.XLOOKUP(R32, Lookup_Performance!$A$2:$A$6, Lookup_Performance!$C$2:$C$6, "not found", -1)</f>
        <v>Exceeding</v>
      </c>
      <c r="W32" s="9">
        <f>_xlfn.XLOOKUP(R32, Lookup_Performance!$A$2:$A$6, Lookup_Performance!$D$2:$D$6, 0,-1)</f>
        <v>0.08</v>
      </c>
      <c r="X32" t="str">
        <f t="shared" ca="1" si="5"/>
        <v>4 years 0months</v>
      </c>
    </row>
    <row r="33" spans="1:24" x14ac:dyDescent="0.25">
      <c r="A33" t="s">
        <v>111</v>
      </c>
      <c r="B33" t="s">
        <v>9</v>
      </c>
      <c r="C33" t="s">
        <v>36</v>
      </c>
      <c r="D33" t="s">
        <v>44</v>
      </c>
      <c r="E33" s="4">
        <v>86245</v>
      </c>
      <c r="F33">
        <v>71</v>
      </c>
      <c r="G33" t="s">
        <v>22</v>
      </c>
      <c r="L33" t="str">
        <f t="shared" si="1"/>
        <v>EMP136</v>
      </c>
      <c r="M33" t="str">
        <f t="shared" si="2"/>
        <v>Emily</v>
      </c>
      <c r="N33" t="str">
        <f t="shared" si="3"/>
        <v>Wilson</v>
      </c>
      <c r="O33" t="s">
        <v>337</v>
      </c>
      <c r="P33" s="8" t="str">
        <f t="shared" si="4"/>
        <v>SAL05</v>
      </c>
      <c r="Q33" s="7">
        <v>43181</v>
      </c>
      <c r="R33">
        <v>71</v>
      </c>
      <c r="S33" s="4">
        <v>86245</v>
      </c>
      <c r="T33" t="str">
        <f t="shared" si="0"/>
        <v>Left</v>
      </c>
      <c r="U33" s="7" t="str">
        <f>_xlfn.XLOOKUP(P33, Lookup_Departments!$A$2:$A$7, Lookup_Departments!$B$2:$B$7, "invalid code")</f>
        <v>Sales</v>
      </c>
      <c r="V33" t="str">
        <f>_xlfn.XLOOKUP(R33, Lookup_Performance!$A$2:$A$6, Lookup_Performance!$C$2:$C$6, "not found", -1)</f>
        <v>Achieving</v>
      </c>
      <c r="W33" s="9">
        <f>_xlfn.XLOOKUP(R33, Lookup_Performance!$A$2:$A$6, Lookup_Performance!$D$2:$D$6, 0,-1)</f>
        <v>0.05</v>
      </c>
      <c r="X33" t="str">
        <f t="shared" ca="1" si="5"/>
        <v>8 years 3months</v>
      </c>
    </row>
    <row r="34" spans="1:24" x14ac:dyDescent="0.25">
      <c r="A34" t="s">
        <v>112</v>
      </c>
      <c r="B34" t="s">
        <v>113</v>
      </c>
      <c r="C34" t="s">
        <v>15</v>
      </c>
      <c r="D34" t="s">
        <v>44</v>
      </c>
      <c r="E34" s="4">
        <v>52407</v>
      </c>
      <c r="F34">
        <v>55</v>
      </c>
      <c r="G34" t="s">
        <v>12</v>
      </c>
      <c r="L34" t="str">
        <f t="shared" si="1"/>
        <v>EMP079</v>
      </c>
      <c r="M34" t="str">
        <f t="shared" si="2"/>
        <v>David</v>
      </c>
      <c r="N34" t="str">
        <f t="shared" si="3"/>
        <v>Hernandez</v>
      </c>
      <c r="O34" t="s">
        <v>338</v>
      </c>
      <c r="P34" s="8" t="str">
        <f t="shared" si="4"/>
        <v>SAL05</v>
      </c>
      <c r="Q34" s="7">
        <v>44017</v>
      </c>
      <c r="R34">
        <v>55</v>
      </c>
      <c r="S34" s="4">
        <v>52407</v>
      </c>
      <c r="T34" t="str">
        <f t="shared" ref="T34:T65" si="6">TRIM(PROPER(G34))</f>
        <v>Active</v>
      </c>
      <c r="U34" s="7" t="str">
        <f>_xlfn.XLOOKUP(P34, Lookup_Departments!$A$2:$A$7, Lookup_Departments!$B$2:$B$7, "invalid code")</f>
        <v>Sales</v>
      </c>
      <c r="V34" t="str">
        <f>_xlfn.XLOOKUP(R34, Lookup_Performance!$A$2:$A$6, Lookup_Performance!$C$2:$C$6, "not found", -1)</f>
        <v>Developing</v>
      </c>
      <c r="W34" s="9">
        <f>_xlfn.XLOOKUP(R34, Lookup_Performance!$A$2:$A$6, Lookup_Performance!$D$2:$D$6, 0,-1)</f>
        <v>0.02</v>
      </c>
      <c r="X34" t="str">
        <f t="shared" ca="1" si="5"/>
        <v>6 years 0months</v>
      </c>
    </row>
    <row r="35" spans="1:24" x14ac:dyDescent="0.25">
      <c r="A35" t="s">
        <v>114</v>
      </c>
      <c r="B35" t="s">
        <v>66</v>
      </c>
      <c r="C35" t="s">
        <v>29</v>
      </c>
      <c r="D35" t="s">
        <v>37</v>
      </c>
      <c r="E35" s="4">
        <v>66606</v>
      </c>
      <c r="F35">
        <v>93</v>
      </c>
      <c r="G35" t="s">
        <v>116</v>
      </c>
      <c r="L35" t="str">
        <f t="shared" si="1"/>
        <v>EMP149</v>
      </c>
      <c r="M35" t="str">
        <f t="shared" si="2"/>
        <v>James</v>
      </c>
      <c r="N35" t="str">
        <f t="shared" si="3"/>
        <v>Smith</v>
      </c>
      <c r="O35" t="s">
        <v>339</v>
      </c>
      <c r="P35" s="8" t="str">
        <f t="shared" si="4"/>
        <v>OPS06</v>
      </c>
      <c r="Q35" s="7">
        <v>43549</v>
      </c>
      <c r="R35">
        <v>93</v>
      </c>
      <c r="S35" s="4">
        <v>66606</v>
      </c>
      <c r="T35" t="str">
        <f t="shared" si="6"/>
        <v>Resigned</v>
      </c>
      <c r="U35" s="7" t="str">
        <f>_xlfn.XLOOKUP(P35, Lookup_Departments!$A$2:$A$7, Lookup_Departments!$B$2:$B$7, "invalid code")</f>
        <v>Operations</v>
      </c>
      <c r="V35" t="str">
        <f>_xlfn.XLOOKUP(R35, Lookup_Performance!$A$2:$A$6, Lookup_Performance!$C$2:$C$6, "not found", -1)</f>
        <v>Exceeding</v>
      </c>
      <c r="W35" s="9">
        <f>_xlfn.XLOOKUP(R35, Lookup_Performance!$A$2:$A$6, Lookup_Performance!$D$2:$D$6, 0,-1)</f>
        <v>0.08</v>
      </c>
      <c r="X35" t="str">
        <f t="shared" ca="1" si="5"/>
        <v>7 years 3months</v>
      </c>
    </row>
    <row r="36" spans="1:24" x14ac:dyDescent="0.25">
      <c r="A36" t="s">
        <v>117</v>
      </c>
      <c r="B36" t="s">
        <v>94</v>
      </c>
      <c r="C36" t="s">
        <v>54</v>
      </c>
      <c r="D36" t="s">
        <v>11</v>
      </c>
      <c r="E36" s="4">
        <v>81896</v>
      </c>
      <c r="F36">
        <v>79</v>
      </c>
      <c r="G36" t="s">
        <v>116</v>
      </c>
      <c r="L36" t="str">
        <f t="shared" si="1"/>
        <v>EMP037</v>
      </c>
      <c r="M36" t="str">
        <f t="shared" si="2"/>
        <v>Sarah</v>
      </c>
      <c r="N36" t="str">
        <f t="shared" si="3"/>
        <v>Williams</v>
      </c>
      <c r="O36" t="s">
        <v>340</v>
      </c>
      <c r="P36" s="8" t="str">
        <f t="shared" si="4"/>
        <v>IT02</v>
      </c>
      <c r="Q36" s="7">
        <v>43716</v>
      </c>
      <c r="R36">
        <v>79</v>
      </c>
      <c r="S36" s="4">
        <v>81896</v>
      </c>
      <c r="T36" t="str">
        <f t="shared" si="6"/>
        <v>Resigned</v>
      </c>
      <c r="U36" s="7" t="str">
        <f>_xlfn.XLOOKUP(P36, Lookup_Departments!$A$2:$A$7, Lookup_Departments!$B$2:$B$7, "invalid code")</f>
        <v>Information Technology</v>
      </c>
      <c r="V36" t="str">
        <f>_xlfn.XLOOKUP(R36, Lookup_Performance!$A$2:$A$6, Lookup_Performance!$C$2:$C$6, "not found", -1)</f>
        <v>Achieving</v>
      </c>
      <c r="W36" s="9">
        <f>_xlfn.XLOOKUP(R36, Lookup_Performance!$A$2:$A$6, Lookup_Performance!$D$2:$D$6, 0,-1)</f>
        <v>0.05</v>
      </c>
      <c r="X36" t="str">
        <f t="shared" ca="1" si="5"/>
        <v>6 years 9months</v>
      </c>
    </row>
    <row r="37" spans="1:24" x14ac:dyDescent="0.25">
      <c r="A37" t="s">
        <v>118</v>
      </c>
      <c r="B37" t="s">
        <v>71</v>
      </c>
      <c r="C37" t="s">
        <v>69</v>
      </c>
      <c r="D37" t="s">
        <v>44</v>
      </c>
      <c r="E37" s="4">
        <v>78402</v>
      </c>
      <c r="F37">
        <v>54</v>
      </c>
      <c r="G37" t="s">
        <v>17</v>
      </c>
      <c r="L37" t="str">
        <f t="shared" si="1"/>
        <v>EMP077</v>
      </c>
      <c r="M37" t="str">
        <f t="shared" si="2"/>
        <v>Amanda</v>
      </c>
      <c r="N37" t="str">
        <f t="shared" si="3"/>
        <v>Lopez</v>
      </c>
      <c r="O37" t="s">
        <v>341</v>
      </c>
      <c r="P37" s="8" t="str">
        <f t="shared" si="4"/>
        <v>SAL05</v>
      </c>
      <c r="Q37" s="7">
        <v>42565</v>
      </c>
      <c r="R37">
        <v>54</v>
      </c>
      <c r="S37" s="4">
        <v>78402</v>
      </c>
      <c r="T37" t="str">
        <f t="shared" si="6"/>
        <v>Active</v>
      </c>
      <c r="U37" s="7" t="str">
        <f>_xlfn.XLOOKUP(P37, Lookup_Departments!$A$2:$A$7, Lookup_Departments!$B$2:$B$7, "invalid code")</f>
        <v>Sales</v>
      </c>
      <c r="V37" t="str">
        <f>_xlfn.XLOOKUP(R37, Lookup_Performance!$A$2:$A$6, Lookup_Performance!$C$2:$C$6, "not found", -1)</f>
        <v>Developing</v>
      </c>
      <c r="W37" s="9">
        <f>_xlfn.XLOOKUP(R37, Lookup_Performance!$A$2:$A$6, Lookup_Performance!$D$2:$D$6, 0,-1)</f>
        <v>0.02</v>
      </c>
      <c r="X37" t="str">
        <f t="shared" ca="1" si="5"/>
        <v>9 years 11months</v>
      </c>
    </row>
    <row r="38" spans="1:24" x14ac:dyDescent="0.25">
      <c r="A38" t="s">
        <v>120</v>
      </c>
      <c r="B38" t="s">
        <v>28</v>
      </c>
      <c r="C38" t="s">
        <v>69</v>
      </c>
      <c r="D38" t="s">
        <v>37</v>
      </c>
      <c r="E38" s="4">
        <v>105498</v>
      </c>
      <c r="F38">
        <v>76</v>
      </c>
      <c r="G38" t="s">
        <v>12</v>
      </c>
      <c r="L38" t="str">
        <f t="shared" si="1"/>
        <v>EMP023</v>
      </c>
      <c r="M38" t="str">
        <f t="shared" si="2"/>
        <v>Thomas</v>
      </c>
      <c r="N38" t="str">
        <f t="shared" si="3"/>
        <v>Lopez</v>
      </c>
      <c r="O38" t="s">
        <v>342</v>
      </c>
      <c r="P38" s="8" t="str">
        <f t="shared" si="4"/>
        <v>OPS06</v>
      </c>
      <c r="Q38" s="7">
        <v>42470</v>
      </c>
      <c r="R38">
        <v>76</v>
      </c>
      <c r="S38" s="4">
        <v>105498</v>
      </c>
      <c r="T38" t="str">
        <f t="shared" si="6"/>
        <v>Active</v>
      </c>
      <c r="U38" s="7" t="str">
        <f>_xlfn.XLOOKUP(P38, Lookup_Departments!$A$2:$A$7, Lookup_Departments!$B$2:$B$7, "invalid code")</f>
        <v>Operations</v>
      </c>
      <c r="V38" t="str">
        <f>_xlfn.XLOOKUP(R38, Lookup_Performance!$A$2:$A$6, Lookup_Performance!$C$2:$C$6, "not found", -1)</f>
        <v>Achieving</v>
      </c>
      <c r="W38" s="9">
        <f>_xlfn.XLOOKUP(R38, Lookup_Performance!$A$2:$A$6, Lookup_Performance!$D$2:$D$6, 0,-1)</f>
        <v>0.05</v>
      </c>
      <c r="X38" t="str">
        <f t="shared" ca="1" si="5"/>
        <v>10 years 2months</v>
      </c>
    </row>
    <row r="39" spans="1:24" x14ac:dyDescent="0.25">
      <c r="A39" t="s">
        <v>121</v>
      </c>
      <c r="B39" t="s">
        <v>105</v>
      </c>
      <c r="C39" t="s">
        <v>32</v>
      </c>
      <c r="D39" t="s">
        <v>16</v>
      </c>
      <c r="E39" s="4">
        <v>91749</v>
      </c>
      <c r="F39">
        <v>72</v>
      </c>
      <c r="G39" t="s">
        <v>108</v>
      </c>
      <c r="L39" t="str">
        <f t="shared" si="1"/>
        <v>EMP133</v>
      </c>
      <c r="M39" t="str">
        <f t="shared" si="2"/>
        <v>Melissa</v>
      </c>
      <c r="N39" t="str">
        <f t="shared" si="3"/>
        <v>Johnson</v>
      </c>
      <c r="O39" t="s">
        <v>343</v>
      </c>
      <c r="P39" s="8" t="str">
        <f t="shared" si="4"/>
        <v>MKT04</v>
      </c>
      <c r="Q39" s="7">
        <v>43656</v>
      </c>
      <c r="R39">
        <v>72</v>
      </c>
      <c r="S39" s="4">
        <v>91749</v>
      </c>
      <c r="T39" t="str">
        <f t="shared" si="6"/>
        <v>Left</v>
      </c>
      <c r="U39" s="7" t="str">
        <f>_xlfn.XLOOKUP(P39, Lookup_Departments!$A$2:$A$7, Lookup_Departments!$B$2:$B$7, "invalid code")</f>
        <v>Marketing</v>
      </c>
      <c r="V39" t="str">
        <f>_xlfn.XLOOKUP(R39, Lookup_Performance!$A$2:$A$6, Lookup_Performance!$C$2:$C$6, "not found", -1)</f>
        <v>Achieving</v>
      </c>
      <c r="W39" s="9">
        <f>_xlfn.XLOOKUP(R39, Lookup_Performance!$A$2:$A$6, Lookup_Performance!$D$2:$D$6, 0,-1)</f>
        <v>0.05</v>
      </c>
      <c r="X39" t="str">
        <f t="shared" ca="1" si="5"/>
        <v>6 years 11months</v>
      </c>
    </row>
    <row r="40" spans="1:24" x14ac:dyDescent="0.25">
      <c r="A40" t="s">
        <v>123</v>
      </c>
      <c r="B40" t="s">
        <v>71</v>
      </c>
      <c r="C40" t="s">
        <v>32</v>
      </c>
      <c r="D40" t="s">
        <v>37</v>
      </c>
      <c r="E40" s="4">
        <v>99935</v>
      </c>
      <c r="F40">
        <v>84</v>
      </c>
      <c r="G40" t="s">
        <v>116</v>
      </c>
      <c r="L40" t="str">
        <f t="shared" si="1"/>
        <v>EMP141</v>
      </c>
      <c r="M40" t="str">
        <f t="shared" si="2"/>
        <v>Amanda</v>
      </c>
      <c r="N40" t="str">
        <f t="shared" si="3"/>
        <v>Johnson</v>
      </c>
      <c r="O40" t="s">
        <v>344</v>
      </c>
      <c r="P40" s="8" t="str">
        <f t="shared" si="4"/>
        <v>OPS06</v>
      </c>
      <c r="Q40" s="7">
        <v>44437</v>
      </c>
      <c r="R40">
        <v>84</v>
      </c>
      <c r="S40" s="4">
        <v>99935</v>
      </c>
      <c r="T40" t="str">
        <f t="shared" si="6"/>
        <v>Resigned</v>
      </c>
      <c r="U40" s="7" t="str">
        <f>_xlfn.XLOOKUP(P40, Lookup_Departments!$A$2:$A$7, Lookup_Departments!$B$2:$B$7, "invalid code")</f>
        <v>Operations</v>
      </c>
      <c r="V40" t="str">
        <f>_xlfn.XLOOKUP(R40, Lookup_Performance!$A$2:$A$6, Lookup_Performance!$C$2:$C$6, "not found", -1)</f>
        <v>Achieving</v>
      </c>
      <c r="W40" s="9">
        <f>_xlfn.XLOOKUP(R40, Lookup_Performance!$A$2:$A$6, Lookup_Performance!$D$2:$D$6, 0,-1)</f>
        <v>0.05</v>
      </c>
      <c r="X40" t="str">
        <f t="shared" ca="1" si="5"/>
        <v>4 years 10months</v>
      </c>
    </row>
    <row r="41" spans="1:24" x14ac:dyDescent="0.25">
      <c r="A41" t="s">
        <v>124</v>
      </c>
      <c r="B41" t="s">
        <v>24</v>
      </c>
      <c r="C41" t="s">
        <v>64</v>
      </c>
      <c r="D41" t="s">
        <v>20</v>
      </c>
      <c r="E41" s="4">
        <v>83531</v>
      </c>
      <c r="F41">
        <v>30</v>
      </c>
      <c r="G41" t="s">
        <v>108</v>
      </c>
      <c r="L41" t="str">
        <f t="shared" si="1"/>
        <v>EMP012</v>
      </c>
      <c r="M41" t="str">
        <f t="shared" si="2"/>
        <v>John</v>
      </c>
      <c r="N41" t="str">
        <f t="shared" si="3"/>
        <v>Davis</v>
      </c>
      <c r="O41" t="s">
        <v>345</v>
      </c>
      <c r="P41" s="8" t="str">
        <f t="shared" si="4"/>
        <v>IT02</v>
      </c>
      <c r="Q41" s="7">
        <v>42761</v>
      </c>
      <c r="R41">
        <v>30</v>
      </c>
      <c r="S41" s="4">
        <v>83531</v>
      </c>
      <c r="T41" t="str">
        <f t="shared" si="6"/>
        <v>Left</v>
      </c>
      <c r="U41" s="7" t="str">
        <f>_xlfn.XLOOKUP(P41, Lookup_Departments!$A$2:$A$7, Lookup_Departments!$B$2:$B$7, "invalid code")</f>
        <v>Information Technology</v>
      </c>
      <c r="V41" t="str">
        <f>_xlfn.XLOOKUP(R41, Lookup_Performance!$A$2:$A$6, Lookup_Performance!$C$2:$C$6, "not found", -1)</f>
        <v>Needs Improvement</v>
      </c>
      <c r="W41" s="9">
        <f>_xlfn.XLOOKUP(R41, Lookup_Performance!$A$2:$A$6, Lookup_Performance!$D$2:$D$6, 0,-1)</f>
        <v>0</v>
      </c>
      <c r="X41" t="str">
        <f t="shared" ca="1" si="5"/>
        <v>9 years 5months</v>
      </c>
    </row>
    <row r="42" spans="1:24" x14ac:dyDescent="0.25">
      <c r="A42" t="s">
        <v>127</v>
      </c>
      <c r="B42" t="s">
        <v>53</v>
      </c>
      <c r="C42" t="s">
        <v>64</v>
      </c>
      <c r="D42" t="s">
        <v>97</v>
      </c>
      <c r="E42" s="4">
        <v>93290</v>
      </c>
      <c r="F42">
        <v>53</v>
      </c>
      <c r="G42" t="s">
        <v>17</v>
      </c>
      <c r="L42" t="str">
        <f t="shared" si="1"/>
        <v>EMP069</v>
      </c>
      <c r="M42" t="str">
        <f t="shared" si="2"/>
        <v>Jane</v>
      </c>
      <c r="N42" t="str">
        <f t="shared" si="3"/>
        <v>Davis</v>
      </c>
      <c r="O42" t="s">
        <v>346</v>
      </c>
      <c r="P42" s="8" t="str">
        <f t="shared" si="4"/>
        <v>HR01</v>
      </c>
      <c r="Q42" s="7">
        <v>44612</v>
      </c>
      <c r="R42">
        <v>53</v>
      </c>
      <c r="S42" s="4">
        <v>93290</v>
      </c>
      <c r="T42" t="str">
        <f t="shared" si="6"/>
        <v>Active</v>
      </c>
      <c r="U42" s="7" t="str">
        <f>_xlfn.XLOOKUP(P42, Lookup_Departments!$A$2:$A$7, Lookup_Departments!$B$2:$B$7, "invalid code")</f>
        <v>Human Resources</v>
      </c>
      <c r="V42" t="str">
        <f>_xlfn.XLOOKUP(R42, Lookup_Performance!$A$2:$A$6, Lookup_Performance!$C$2:$C$6, "not found", -1)</f>
        <v>Developing</v>
      </c>
      <c r="W42" s="9">
        <f>_xlfn.XLOOKUP(R42, Lookup_Performance!$A$2:$A$6, Lookup_Performance!$D$2:$D$6, 0,-1)</f>
        <v>0.02</v>
      </c>
      <c r="X42" t="str">
        <f t="shared" ca="1" si="5"/>
        <v>4 years 4months</v>
      </c>
    </row>
    <row r="43" spans="1:24" x14ac:dyDescent="0.25">
      <c r="A43" t="s">
        <v>128</v>
      </c>
      <c r="B43" t="s">
        <v>14</v>
      </c>
      <c r="C43" t="s">
        <v>64</v>
      </c>
      <c r="D43" t="s">
        <v>33</v>
      </c>
      <c r="E43" s="4">
        <v>115527</v>
      </c>
      <c r="F43">
        <v>63</v>
      </c>
      <c r="G43" t="s">
        <v>116</v>
      </c>
      <c r="L43" t="str">
        <f t="shared" si="1"/>
        <v>EMP150</v>
      </c>
      <c r="M43" t="str">
        <f t="shared" si="2"/>
        <v>Richard</v>
      </c>
      <c r="N43" t="str">
        <f t="shared" si="3"/>
        <v>Davis</v>
      </c>
      <c r="O43" t="s">
        <v>347</v>
      </c>
      <c r="P43" s="8" t="str">
        <f t="shared" si="4"/>
        <v>OPS06</v>
      </c>
      <c r="Q43" s="7">
        <v>42628</v>
      </c>
      <c r="R43">
        <v>63</v>
      </c>
      <c r="S43" s="4">
        <v>115527</v>
      </c>
      <c r="T43" t="str">
        <f t="shared" si="6"/>
        <v>Resigned</v>
      </c>
      <c r="U43" s="7" t="str">
        <f>_xlfn.XLOOKUP(P43, Lookup_Departments!$A$2:$A$7, Lookup_Departments!$B$2:$B$7, "invalid code")</f>
        <v>Operations</v>
      </c>
      <c r="V43" t="str">
        <f>_xlfn.XLOOKUP(R43, Lookup_Performance!$A$2:$A$6, Lookup_Performance!$C$2:$C$6, "not found", -1)</f>
        <v>Developing</v>
      </c>
      <c r="W43" s="9">
        <f>_xlfn.XLOOKUP(R43, Lookup_Performance!$A$2:$A$6, Lookup_Performance!$D$2:$D$6, 0,-1)</f>
        <v>0.02</v>
      </c>
      <c r="X43" t="str">
        <f t="shared" ca="1" si="5"/>
        <v>9 years 9months</v>
      </c>
    </row>
    <row r="44" spans="1:24" x14ac:dyDescent="0.25">
      <c r="A44" t="s">
        <v>129</v>
      </c>
      <c r="B44" t="s">
        <v>28</v>
      </c>
      <c r="C44" t="s">
        <v>41</v>
      </c>
      <c r="D44" t="s">
        <v>76</v>
      </c>
      <c r="E44" s="4">
        <v>55920</v>
      </c>
      <c r="F44">
        <v>84</v>
      </c>
      <c r="G44" t="s">
        <v>45</v>
      </c>
      <c r="L44" t="str">
        <f t="shared" si="1"/>
        <v>EMP028</v>
      </c>
      <c r="M44" t="str">
        <f t="shared" si="2"/>
        <v>Thomas</v>
      </c>
      <c r="N44" t="str">
        <f t="shared" si="3"/>
        <v>Rodriguez</v>
      </c>
      <c r="O44" t="s">
        <v>320</v>
      </c>
      <c r="P44" s="8" t="str">
        <f t="shared" si="4"/>
        <v>FIN03</v>
      </c>
      <c r="Q44" s="7">
        <v>43656</v>
      </c>
      <c r="R44">
        <v>84</v>
      </c>
      <c r="S44" s="4">
        <v>55920</v>
      </c>
      <c r="T44" t="str">
        <f t="shared" si="6"/>
        <v>Active</v>
      </c>
      <c r="U44" s="7" t="str">
        <f>_xlfn.XLOOKUP(P44, Lookup_Departments!$A$2:$A$7, Lookup_Departments!$B$2:$B$7, "invalid code")</f>
        <v>Finance</v>
      </c>
      <c r="V44" t="str">
        <f>_xlfn.XLOOKUP(R44, Lookup_Performance!$A$2:$A$6, Lookup_Performance!$C$2:$C$6, "not found", -1)</f>
        <v>Achieving</v>
      </c>
      <c r="W44" s="9">
        <f>_xlfn.XLOOKUP(R44, Lookup_Performance!$A$2:$A$6, Lookup_Performance!$D$2:$D$6, 0,-1)</f>
        <v>0.05</v>
      </c>
      <c r="X44" t="str">
        <f t="shared" ca="1" si="5"/>
        <v>6 years 11months</v>
      </c>
    </row>
    <row r="45" spans="1:24" x14ac:dyDescent="0.25">
      <c r="A45" t="s">
        <v>131</v>
      </c>
      <c r="B45" t="s">
        <v>9</v>
      </c>
      <c r="C45" t="s">
        <v>32</v>
      </c>
      <c r="D45" t="s">
        <v>44</v>
      </c>
      <c r="E45" s="4">
        <v>80189</v>
      </c>
      <c r="F45">
        <v>30</v>
      </c>
      <c r="G45" t="s">
        <v>45</v>
      </c>
      <c r="L45" t="str">
        <f t="shared" si="1"/>
        <v>EMP087</v>
      </c>
      <c r="M45" t="str">
        <f t="shared" si="2"/>
        <v>Emily</v>
      </c>
      <c r="N45" t="str">
        <f t="shared" si="3"/>
        <v>Johnson</v>
      </c>
      <c r="O45" t="s">
        <v>312</v>
      </c>
      <c r="P45" s="8" t="str">
        <f t="shared" si="4"/>
        <v>SAL05</v>
      </c>
      <c r="Q45" s="7">
        <v>43464</v>
      </c>
      <c r="R45">
        <v>30</v>
      </c>
      <c r="S45" s="4">
        <v>80189</v>
      </c>
      <c r="T45" t="str">
        <f t="shared" si="6"/>
        <v>Active</v>
      </c>
      <c r="U45" s="7" t="str">
        <f>_xlfn.XLOOKUP(P45, Lookup_Departments!$A$2:$A$7, Lookup_Departments!$B$2:$B$7, "invalid code")</f>
        <v>Sales</v>
      </c>
      <c r="V45" t="str">
        <f>_xlfn.XLOOKUP(R45, Lookup_Performance!$A$2:$A$6, Lookup_Performance!$C$2:$C$6, "not found", -1)</f>
        <v>Needs Improvement</v>
      </c>
      <c r="W45" s="9">
        <f>_xlfn.XLOOKUP(R45, Lookup_Performance!$A$2:$A$6, Lookup_Performance!$D$2:$D$6, 0,-1)</f>
        <v>0</v>
      </c>
      <c r="X45" t="str">
        <f t="shared" ca="1" si="5"/>
        <v>7 years 6months</v>
      </c>
    </row>
    <row r="46" spans="1:24" x14ac:dyDescent="0.25">
      <c r="A46" t="s">
        <v>132</v>
      </c>
      <c r="B46" t="s">
        <v>9</v>
      </c>
      <c r="C46" t="s">
        <v>133</v>
      </c>
      <c r="D46" t="s">
        <v>97</v>
      </c>
      <c r="E46" s="4">
        <v>118947</v>
      </c>
      <c r="F46">
        <v>96</v>
      </c>
      <c r="G46" t="s">
        <v>12</v>
      </c>
      <c r="L46" t="str">
        <f t="shared" si="1"/>
        <v>EMP119</v>
      </c>
      <c r="M46" t="str">
        <f t="shared" si="2"/>
        <v>Emily</v>
      </c>
      <c r="N46" t="str">
        <f t="shared" si="3"/>
        <v>Garcia</v>
      </c>
      <c r="O46" t="s">
        <v>348</v>
      </c>
      <c r="P46" s="8" t="str">
        <f t="shared" si="4"/>
        <v>HR01</v>
      </c>
      <c r="Q46" s="7">
        <v>44189</v>
      </c>
      <c r="R46">
        <v>96</v>
      </c>
      <c r="S46" s="4">
        <v>118947</v>
      </c>
      <c r="T46" t="str">
        <f t="shared" si="6"/>
        <v>Active</v>
      </c>
      <c r="U46" s="7" t="str">
        <f>_xlfn.XLOOKUP(P46, Lookup_Departments!$A$2:$A$7, Lookup_Departments!$B$2:$B$7, "invalid code")</f>
        <v>Human Resources</v>
      </c>
      <c r="V46" t="str">
        <f>_xlfn.XLOOKUP(R46, Lookup_Performance!$A$2:$A$6, Lookup_Performance!$C$2:$C$6, "not found", -1)</f>
        <v>Outstanding</v>
      </c>
      <c r="W46" s="9">
        <f>_xlfn.XLOOKUP(R46, Lookup_Performance!$A$2:$A$6, Lookup_Performance!$D$2:$D$6, 0,-1)</f>
        <v>0.12</v>
      </c>
      <c r="X46" t="str">
        <f t="shared" ca="1" si="5"/>
        <v>5 years 6months</v>
      </c>
    </row>
    <row r="47" spans="1:24" x14ac:dyDescent="0.25">
      <c r="A47" t="s">
        <v>137</v>
      </c>
      <c r="B47" t="s">
        <v>113</v>
      </c>
      <c r="C47" t="s">
        <v>25</v>
      </c>
      <c r="D47" t="s">
        <v>138</v>
      </c>
      <c r="E47" s="4">
        <v>91655</v>
      </c>
      <c r="F47">
        <v>95</v>
      </c>
      <c r="G47" t="s">
        <v>45</v>
      </c>
      <c r="L47" t="str">
        <f t="shared" si="1"/>
        <v>EMP033</v>
      </c>
      <c r="M47" t="str">
        <f t="shared" si="2"/>
        <v>David</v>
      </c>
      <c r="N47" t="str">
        <f t="shared" si="3"/>
        <v>Martinez</v>
      </c>
      <c r="O47" t="s">
        <v>349</v>
      </c>
      <c r="P47" s="8" t="str">
        <f t="shared" si="4"/>
        <v>HR01</v>
      </c>
      <c r="Q47" s="7">
        <v>43283</v>
      </c>
      <c r="R47">
        <v>95</v>
      </c>
      <c r="S47" s="4">
        <v>91655</v>
      </c>
      <c r="T47" t="str">
        <f t="shared" si="6"/>
        <v>Active</v>
      </c>
      <c r="U47" s="7" t="str">
        <f>_xlfn.XLOOKUP(P47, Lookup_Departments!$A$2:$A$7, Lookup_Departments!$B$2:$B$7, "invalid code")</f>
        <v>Human Resources</v>
      </c>
      <c r="V47" t="str">
        <f>_xlfn.XLOOKUP(R47, Lookup_Performance!$A$2:$A$6, Lookup_Performance!$C$2:$C$6, "not found", -1)</f>
        <v>Outstanding</v>
      </c>
      <c r="W47" s="9">
        <f>_xlfn.XLOOKUP(R47, Lookup_Performance!$A$2:$A$6, Lookup_Performance!$D$2:$D$6, 0,-1)</f>
        <v>0.12</v>
      </c>
      <c r="X47" t="str">
        <f t="shared" ca="1" si="5"/>
        <v>8 years 0months</v>
      </c>
    </row>
    <row r="48" spans="1:24" x14ac:dyDescent="0.25">
      <c r="A48" t="s">
        <v>141</v>
      </c>
      <c r="B48" t="s">
        <v>9</v>
      </c>
      <c r="C48" t="s">
        <v>36</v>
      </c>
      <c r="D48" t="s">
        <v>48</v>
      </c>
      <c r="E48" s="4">
        <v>110381</v>
      </c>
      <c r="F48">
        <v>93</v>
      </c>
      <c r="G48" t="s">
        <v>45</v>
      </c>
      <c r="L48" t="str">
        <f t="shared" si="1"/>
        <v>EMP102</v>
      </c>
      <c r="M48" t="str">
        <f t="shared" si="2"/>
        <v>Emily</v>
      </c>
      <c r="N48" t="str">
        <f t="shared" si="3"/>
        <v>Wilson</v>
      </c>
      <c r="O48" t="s">
        <v>337</v>
      </c>
      <c r="P48" s="8" t="str">
        <f t="shared" si="4"/>
        <v>SAL05</v>
      </c>
      <c r="Q48" s="7">
        <v>45217</v>
      </c>
      <c r="R48">
        <v>93</v>
      </c>
      <c r="S48" s="4">
        <v>110381</v>
      </c>
      <c r="T48" t="str">
        <f t="shared" si="6"/>
        <v>Active</v>
      </c>
      <c r="U48" s="7" t="str">
        <f>_xlfn.XLOOKUP(P48, Lookup_Departments!$A$2:$A$7, Lookup_Departments!$B$2:$B$7, "invalid code")</f>
        <v>Sales</v>
      </c>
      <c r="V48" t="str">
        <f>_xlfn.XLOOKUP(R48, Lookup_Performance!$A$2:$A$6, Lookup_Performance!$C$2:$C$6, "not found", -1)</f>
        <v>Exceeding</v>
      </c>
      <c r="W48" s="9">
        <f>_xlfn.XLOOKUP(R48, Lookup_Performance!$A$2:$A$6, Lookup_Performance!$D$2:$D$6, 0,-1)</f>
        <v>0.08</v>
      </c>
      <c r="X48" t="str">
        <f t="shared" ca="1" si="5"/>
        <v>2 years 8months</v>
      </c>
    </row>
    <row r="49" spans="1:24" x14ac:dyDescent="0.25">
      <c r="A49" t="s">
        <v>142</v>
      </c>
      <c r="B49" t="s">
        <v>43</v>
      </c>
      <c r="C49" t="s">
        <v>135</v>
      </c>
      <c r="D49" t="s">
        <v>97</v>
      </c>
      <c r="E49" s="4">
        <v>114748</v>
      </c>
      <c r="F49">
        <v>33</v>
      </c>
      <c r="G49" t="s">
        <v>12</v>
      </c>
      <c r="L49" t="str">
        <f t="shared" si="1"/>
        <v>EMP067</v>
      </c>
      <c r="M49" t="str">
        <f t="shared" si="2"/>
        <v>Michael</v>
      </c>
      <c r="N49" t="str">
        <f t="shared" si="3"/>
        <v>Anderson</v>
      </c>
      <c r="O49" t="s">
        <v>350</v>
      </c>
      <c r="P49" s="8" t="str">
        <f t="shared" si="4"/>
        <v>HR01</v>
      </c>
      <c r="Q49" s="7">
        <v>43960</v>
      </c>
      <c r="R49">
        <v>33</v>
      </c>
      <c r="S49" s="4">
        <v>114748</v>
      </c>
      <c r="T49" t="str">
        <f t="shared" si="6"/>
        <v>Active</v>
      </c>
      <c r="U49" s="7" t="str">
        <f>_xlfn.XLOOKUP(P49, Lookup_Departments!$A$2:$A$7, Lookup_Departments!$B$2:$B$7, "invalid code")</f>
        <v>Human Resources</v>
      </c>
      <c r="V49" t="str">
        <f>_xlfn.XLOOKUP(R49, Lookup_Performance!$A$2:$A$6, Lookup_Performance!$C$2:$C$6, "not found", -1)</f>
        <v>Needs Improvement</v>
      </c>
      <c r="W49" s="9">
        <f>_xlfn.XLOOKUP(R49, Lookup_Performance!$A$2:$A$6, Lookup_Performance!$D$2:$D$6, 0,-1)</f>
        <v>0</v>
      </c>
      <c r="X49" t="str">
        <f t="shared" ca="1" si="5"/>
        <v>6 years 1months</v>
      </c>
    </row>
    <row r="50" spans="1:24" x14ac:dyDescent="0.25">
      <c r="A50" t="s">
        <v>143</v>
      </c>
      <c r="B50" t="s">
        <v>59</v>
      </c>
      <c r="C50" t="s">
        <v>32</v>
      </c>
      <c r="D50" t="s">
        <v>33</v>
      </c>
      <c r="E50" s="4">
        <v>63302</v>
      </c>
      <c r="F50">
        <v>91</v>
      </c>
      <c r="G50" t="s">
        <v>12</v>
      </c>
      <c r="L50" t="str">
        <f t="shared" si="1"/>
        <v>EMP017</v>
      </c>
      <c r="M50" t="str">
        <f t="shared" si="2"/>
        <v>Robert</v>
      </c>
      <c r="N50" t="str">
        <f t="shared" si="3"/>
        <v>Johnson</v>
      </c>
      <c r="O50" t="s">
        <v>351</v>
      </c>
      <c r="P50" s="8" t="str">
        <f t="shared" si="4"/>
        <v>OPS06</v>
      </c>
      <c r="Q50" s="7">
        <v>42889</v>
      </c>
      <c r="R50">
        <v>91</v>
      </c>
      <c r="S50" s="4">
        <v>63302</v>
      </c>
      <c r="T50" t="str">
        <f t="shared" si="6"/>
        <v>Active</v>
      </c>
      <c r="U50" s="7" t="str">
        <f>_xlfn.XLOOKUP(P50, Lookup_Departments!$A$2:$A$7, Lookup_Departments!$B$2:$B$7, "invalid code")</f>
        <v>Operations</v>
      </c>
      <c r="V50" t="str">
        <f>_xlfn.XLOOKUP(R50, Lookup_Performance!$A$2:$A$6, Lookup_Performance!$C$2:$C$6, "not found", -1)</f>
        <v>Exceeding</v>
      </c>
      <c r="W50" s="9">
        <f>_xlfn.XLOOKUP(R50, Lookup_Performance!$A$2:$A$6, Lookup_Performance!$D$2:$D$6, 0,-1)</f>
        <v>0.08</v>
      </c>
      <c r="X50" t="str">
        <f t="shared" ca="1" si="5"/>
        <v>9 years 1months</v>
      </c>
    </row>
    <row r="51" spans="1:24" x14ac:dyDescent="0.25">
      <c r="A51" t="s">
        <v>144</v>
      </c>
      <c r="B51" t="s">
        <v>59</v>
      </c>
      <c r="C51" t="s">
        <v>47</v>
      </c>
      <c r="D51" t="s">
        <v>84</v>
      </c>
      <c r="E51" s="4">
        <v>75519</v>
      </c>
      <c r="F51">
        <v>64</v>
      </c>
      <c r="G51" t="s">
        <v>12</v>
      </c>
      <c r="L51" t="str">
        <f t="shared" si="1"/>
        <v>EMP123</v>
      </c>
      <c r="M51" t="str">
        <f t="shared" si="2"/>
        <v>Robert</v>
      </c>
      <c r="N51" t="str">
        <f t="shared" si="3"/>
        <v>Miller</v>
      </c>
      <c r="O51" t="s">
        <v>352</v>
      </c>
      <c r="P51" s="8" t="str">
        <f t="shared" si="4"/>
        <v>IT02</v>
      </c>
      <c r="Q51" s="7">
        <v>42122</v>
      </c>
      <c r="R51">
        <v>64</v>
      </c>
      <c r="S51" s="4">
        <v>75519</v>
      </c>
      <c r="T51" t="str">
        <f t="shared" si="6"/>
        <v>Active</v>
      </c>
      <c r="U51" s="7" t="str">
        <f>_xlfn.XLOOKUP(P51, Lookup_Departments!$A$2:$A$7, Lookup_Departments!$B$2:$B$7, "invalid code")</f>
        <v>Information Technology</v>
      </c>
      <c r="V51" t="str">
        <f>_xlfn.XLOOKUP(R51, Lookup_Performance!$A$2:$A$6, Lookup_Performance!$C$2:$C$6, "not found", -1)</f>
        <v>Developing</v>
      </c>
      <c r="W51" s="9">
        <f>_xlfn.XLOOKUP(R51, Lookup_Performance!$A$2:$A$6, Lookup_Performance!$D$2:$D$6, 0,-1)</f>
        <v>0.02</v>
      </c>
      <c r="X51" t="str">
        <f t="shared" ca="1" si="5"/>
        <v>11 years 2months</v>
      </c>
    </row>
    <row r="52" spans="1:24" x14ac:dyDescent="0.25">
      <c r="A52" t="s">
        <v>146</v>
      </c>
      <c r="B52" t="s">
        <v>53</v>
      </c>
      <c r="C52" t="s">
        <v>64</v>
      </c>
      <c r="D52" t="s">
        <v>76</v>
      </c>
      <c r="E52" s="4">
        <v>103891</v>
      </c>
      <c r="F52">
        <v>80</v>
      </c>
      <c r="G52" t="s">
        <v>12</v>
      </c>
      <c r="L52" t="str">
        <f t="shared" si="1"/>
        <v>EMP011</v>
      </c>
      <c r="M52" t="str">
        <f t="shared" si="2"/>
        <v>Jane</v>
      </c>
      <c r="N52" t="str">
        <f t="shared" si="3"/>
        <v>Davis</v>
      </c>
      <c r="O52" t="s">
        <v>346</v>
      </c>
      <c r="P52" s="8" t="str">
        <f t="shared" si="4"/>
        <v>FIN03</v>
      </c>
      <c r="Q52" s="7">
        <v>42838</v>
      </c>
      <c r="R52">
        <v>80</v>
      </c>
      <c r="S52" s="4">
        <v>103891</v>
      </c>
      <c r="T52" t="str">
        <f t="shared" si="6"/>
        <v>Active</v>
      </c>
      <c r="U52" s="7" t="str">
        <f>_xlfn.XLOOKUP(P52, Lookup_Departments!$A$2:$A$7, Lookup_Departments!$B$2:$B$7, "invalid code")</f>
        <v>Finance</v>
      </c>
      <c r="V52" t="str">
        <f>_xlfn.XLOOKUP(R52, Lookup_Performance!$A$2:$A$6, Lookup_Performance!$C$2:$C$6, "not found", -1)</f>
        <v>Achieving</v>
      </c>
      <c r="W52" s="9">
        <f>_xlfn.XLOOKUP(R52, Lookup_Performance!$A$2:$A$6, Lookup_Performance!$D$2:$D$6, 0,-1)</f>
        <v>0.05</v>
      </c>
      <c r="X52" t="str">
        <f t="shared" ca="1" si="5"/>
        <v>9 years 2months</v>
      </c>
    </row>
    <row r="53" spans="1:24" x14ac:dyDescent="0.25">
      <c r="A53" t="s">
        <v>148</v>
      </c>
      <c r="B53" t="s">
        <v>28</v>
      </c>
      <c r="C53" t="s">
        <v>60</v>
      </c>
      <c r="D53" t="s">
        <v>61</v>
      </c>
      <c r="E53" s="4">
        <v>50936</v>
      </c>
      <c r="F53">
        <v>99</v>
      </c>
      <c r="G53" t="s">
        <v>12</v>
      </c>
      <c r="L53" t="str">
        <f t="shared" si="1"/>
        <v>EMP145</v>
      </c>
      <c r="M53" t="str">
        <f t="shared" si="2"/>
        <v>Thomas</v>
      </c>
      <c r="N53" t="str">
        <f t="shared" si="3"/>
        <v>Jones</v>
      </c>
      <c r="O53" t="s">
        <v>353</v>
      </c>
      <c r="P53" s="8" t="str">
        <f t="shared" si="4"/>
        <v>MKT04</v>
      </c>
      <c r="Q53" s="7">
        <v>42685</v>
      </c>
      <c r="R53">
        <v>99</v>
      </c>
      <c r="S53" s="4">
        <v>50936</v>
      </c>
      <c r="T53" t="str">
        <f t="shared" si="6"/>
        <v>Active</v>
      </c>
      <c r="U53" s="7" t="str">
        <f>_xlfn.XLOOKUP(P53, Lookup_Departments!$A$2:$A$7, Lookup_Departments!$B$2:$B$7, "invalid code")</f>
        <v>Marketing</v>
      </c>
      <c r="V53" t="str">
        <f>_xlfn.XLOOKUP(R53, Lookup_Performance!$A$2:$A$6, Lookup_Performance!$C$2:$C$6, "not found", -1)</f>
        <v>Outstanding</v>
      </c>
      <c r="W53" s="9">
        <f>_xlfn.XLOOKUP(R53, Lookup_Performance!$A$2:$A$6, Lookup_Performance!$D$2:$D$6, 0,-1)</f>
        <v>0.12</v>
      </c>
      <c r="X53" t="str">
        <f t="shared" ca="1" si="5"/>
        <v>9 years 7months</v>
      </c>
    </row>
    <row r="54" spans="1:24" x14ac:dyDescent="0.25">
      <c r="A54" t="s">
        <v>154</v>
      </c>
      <c r="B54" t="s">
        <v>14</v>
      </c>
      <c r="C54" t="s">
        <v>19</v>
      </c>
      <c r="D54" t="s">
        <v>97</v>
      </c>
      <c r="E54" s="4">
        <v>51567</v>
      </c>
      <c r="F54">
        <v>87</v>
      </c>
      <c r="G54" t="s">
        <v>116</v>
      </c>
      <c r="L54" t="str">
        <f t="shared" si="1"/>
        <v>EMP113</v>
      </c>
      <c r="M54" t="str">
        <f t="shared" si="2"/>
        <v>Richard</v>
      </c>
      <c r="N54" t="str">
        <f t="shared" si="3"/>
        <v>Gonzalez</v>
      </c>
      <c r="O54" t="s">
        <v>354</v>
      </c>
      <c r="P54" s="8" t="str">
        <f t="shared" si="4"/>
        <v>HR01</v>
      </c>
      <c r="Q54" s="7">
        <v>43590</v>
      </c>
      <c r="R54">
        <v>87</v>
      </c>
      <c r="S54" s="4">
        <v>51567</v>
      </c>
      <c r="T54" t="str">
        <f t="shared" si="6"/>
        <v>Resigned</v>
      </c>
      <c r="U54" s="7" t="str">
        <f>_xlfn.XLOOKUP(P54, Lookup_Departments!$A$2:$A$7, Lookup_Departments!$B$2:$B$7, "invalid code")</f>
        <v>Human Resources</v>
      </c>
      <c r="V54" t="str">
        <f>_xlfn.XLOOKUP(R54, Lookup_Performance!$A$2:$A$6, Lookup_Performance!$C$2:$C$6, "not found", -1)</f>
        <v>Exceeding</v>
      </c>
      <c r="W54" s="9">
        <f>_xlfn.XLOOKUP(R54, Lookup_Performance!$A$2:$A$6, Lookup_Performance!$D$2:$D$6, 0,-1)</f>
        <v>0.08</v>
      </c>
      <c r="X54" t="str">
        <f t="shared" ca="1" si="5"/>
        <v>7 years 2months</v>
      </c>
    </row>
    <row r="55" spans="1:24" x14ac:dyDescent="0.25">
      <c r="A55" t="s">
        <v>158</v>
      </c>
      <c r="B55" t="s">
        <v>59</v>
      </c>
      <c r="C55" t="s">
        <v>47</v>
      </c>
      <c r="D55" t="s">
        <v>97</v>
      </c>
      <c r="E55" s="4">
        <v>55270</v>
      </c>
      <c r="F55">
        <v>87</v>
      </c>
      <c r="G55" t="s">
        <v>45</v>
      </c>
      <c r="L55" t="str">
        <f t="shared" si="1"/>
        <v>EMP045</v>
      </c>
      <c r="M55" t="str">
        <f t="shared" si="2"/>
        <v>Robert</v>
      </c>
      <c r="N55" t="str">
        <f t="shared" si="3"/>
        <v>Miller</v>
      </c>
      <c r="O55" t="s">
        <v>352</v>
      </c>
      <c r="P55" s="8" t="str">
        <f t="shared" si="4"/>
        <v>HR01</v>
      </c>
      <c r="Q55" s="7">
        <v>43008</v>
      </c>
      <c r="R55">
        <v>87</v>
      </c>
      <c r="S55" s="4">
        <v>55270</v>
      </c>
      <c r="T55" t="str">
        <f t="shared" si="6"/>
        <v>Active</v>
      </c>
      <c r="U55" s="7" t="str">
        <f>_xlfn.XLOOKUP(P55, Lookup_Departments!$A$2:$A$7, Lookup_Departments!$B$2:$B$7, "invalid code")</f>
        <v>Human Resources</v>
      </c>
      <c r="V55" t="str">
        <f>_xlfn.XLOOKUP(R55, Lookup_Performance!$A$2:$A$6, Lookup_Performance!$C$2:$C$6, "not found", -1)</f>
        <v>Exceeding</v>
      </c>
      <c r="W55" s="9">
        <f>_xlfn.XLOOKUP(R55, Lookup_Performance!$A$2:$A$6, Lookup_Performance!$D$2:$D$6, 0,-1)</f>
        <v>0.08</v>
      </c>
      <c r="X55" t="str">
        <f t="shared" ca="1" si="5"/>
        <v>8 years 9months</v>
      </c>
    </row>
    <row r="56" spans="1:24" x14ac:dyDescent="0.25">
      <c r="A56" t="s">
        <v>159</v>
      </c>
      <c r="B56" t="s">
        <v>160</v>
      </c>
      <c r="C56" t="s">
        <v>133</v>
      </c>
      <c r="D56" t="s">
        <v>44</v>
      </c>
      <c r="E56" s="4">
        <v>65235</v>
      </c>
      <c r="F56">
        <v>97</v>
      </c>
      <c r="G56" t="s">
        <v>17</v>
      </c>
      <c r="L56" t="str">
        <f t="shared" si="1"/>
        <v>EMP083</v>
      </c>
      <c r="M56" t="str">
        <f t="shared" si="2"/>
        <v>William</v>
      </c>
      <c r="N56" t="str">
        <f t="shared" si="3"/>
        <v>Garcia</v>
      </c>
      <c r="O56" t="s">
        <v>355</v>
      </c>
      <c r="P56" s="8" t="str">
        <f t="shared" si="4"/>
        <v>SAL05</v>
      </c>
      <c r="Q56" s="7">
        <v>42192</v>
      </c>
      <c r="R56">
        <v>97</v>
      </c>
      <c r="S56" s="4">
        <v>65235</v>
      </c>
      <c r="T56" t="str">
        <f t="shared" si="6"/>
        <v>Active</v>
      </c>
      <c r="U56" s="7" t="str">
        <f>_xlfn.XLOOKUP(P56, Lookup_Departments!$A$2:$A$7, Lookup_Departments!$B$2:$B$7, "invalid code")</f>
        <v>Sales</v>
      </c>
      <c r="V56" t="str">
        <f>_xlfn.XLOOKUP(R56, Lookup_Performance!$A$2:$A$6, Lookup_Performance!$C$2:$C$6, "not found", -1)</f>
        <v>Outstanding</v>
      </c>
      <c r="W56" s="9">
        <f>_xlfn.XLOOKUP(R56, Lookup_Performance!$A$2:$A$6, Lookup_Performance!$D$2:$D$6, 0,-1)</f>
        <v>0.12</v>
      </c>
      <c r="X56" t="str">
        <f t="shared" ca="1" si="5"/>
        <v>10 years 11months</v>
      </c>
    </row>
    <row r="57" spans="1:24" x14ac:dyDescent="0.25">
      <c r="A57" t="s">
        <v>164</v>
      </c>
      <c r="B57" t="s">
        <v>113</v>
      </c>
      <c r="C57" t="s">
        <v>36</v>
      </c>
      <c r="D57" t="s">
        <v>165</v>
      </c>
      <c r="E57" s="4">
        <v>48823</v>
      </c>
      <c r="F57">
        <v>34</v>
      </c>
      <c r="G57" t="s">
        <v>17</v>
      </c>
      <c r="L57" t="str">
        <f t="shared" si="1"/>
        <v>EMP024</v>
      </c>
      <c r="M57" t="str">
        <f t="shared" si="2"/>
        <v>David</v>
      </c>
      <c r="N57" t="str">
        <f t="shared" si="3"/>
        <v>Wilson</v>
      </c>
      <c r="O57" t="s">
        <v>356</v>
      </c>
      <c r="P57" s="8" t="str">
        <f t="shared" si="4"/>
        <v>OPS06</v>
      </c>
      <c r="Q57" s="7">
        <v>42654</v>
      </c>
      <c r="R57">
        <v>34</v>
      </c>
      <c r="S57" s="4">
        <v>48823</v>
      </c>
      <c r="T57" t="str">
        <f t="shared" si="6"/>
        <v>Active</v>
      </c>
      <c r="U57" s="7" t="str">
        <f>_xlfn.XLOOKUP(P57, Lookup_Departments!$A$2:$A$7, Lookup_Departments!$B$2:$B$7, "invalid code")</f>
        <v>Operations</v>
      </c>
      <c r="V57" t="str">
        <f>_xlfn.XLOOKUP(R57, Lookup_Performance!$A$2:$A$6, Lookup_Performance!$C$2:$C$6, "not found", -1)</f>
        <v>Needs Improvement</v>
      </c>
      <c r="W57" s="9">
        <f>_xlfn.XLOOKUP(R57, Lookup_Performance!$A$2:$A$6, Lookup_Performance!$D$2:$D$6, 0,-1)</f>
        <v>0</v>
      </c>
      <c r="X57" t="str">
        <f t="shared" ca="1" si="5"/>
        <v>9 years 8months</v>
      </c>
    </row>
    <row r="58" spans="1:24" x14ac:dyDescent="0.25">
      <c r="A58" t="s">
        <v>167</v>
      </c>
      <c r="B58" t="s">
        <v>53</v>
      </c>
      <c r="C58" t="s">
        <v>19</v>
      </c>
      <c r="D58" t="s">
        <v>76</v>
      </c>
      <c r="E58" s="4">
        <v>45196</v>
      </c>
      <c r="F58">
        <v>78</v>
      </c>
      <c r="G58" t="s">
        <v>22</v>
      </c>
      <c r="L58" t="str">
        <f t="shared" si="1"/>
        <v>EMP111</v>
      </c>
      <c r="M58" t="str">
        <f t="shared" si="2"/>
        <v>Jane</v>
      </c>
      <c r="N58" t="str">
        <f t="shared" si="3"/>
        <v>Gonzalez</v>
      </c>
      <c r="O58" t="s">
        <v>357</v>
      </c>
      <c r="P58" s="8" t="str">
        <f t="shared" si="4"/>
        <v>FIN03</v>
      </c>
      <c r="Q58" s="7">
        <v>43575</v>
      </c>
      <c r="R58">
        <v>78</v>
      </c>
      <c r="S58" s="4">
        <v>45196</v>
      </c>
      <c r="T58" t="str">
        <f t="shared" si="6"/>
        <v>Left</v>
      </c>
      <c r="U58" s="7" t="str">
        <f>_xlfn.XLOOKUP(P58, Lookup_Departments!$A$2:$A$7, Lookup_Departments!$B$2:$B$7, "invalid code")</f>
        <v>Finance</v>
      </c>
      <c r="V58" t="str">
        <f>_xlfn.XLOOKUP(R58, Lookup_Performance!$A$2:$A$6, Lookup_Performance!$C$2:$C$6, "not found", -1)</f>
        <v>Achieving</v>
      </c>
      <c r="W58" s="9">
        <f>_xlfn.XLOOKUP(R58, Lookup_Performance!$A$2:$A$6, Lookup_Performance!$D$2:$D$6, 0,-1)</f>
        <v>0.05</v>
      </c>
      <c r="X58" t="str">
        <f t="shared" ca="1" si="5"/>
        <v>7 years 2months</v>
      </c>
    </row>
    <row r="59" spans="1:24" x14ac:dyDescent="0.25">
      <c r="A59" t="s">
        <v>168</v>
      </c>
      <c r="B59" t="s">
        <v>53</v>
      </c>
      <c r="C59" t="s">
        <v>41</v>
      </c>
      <c r="D59" t="s">
        <v>11</v>
      </c>
      <c r="E59" s="4">
        <v>86246</v>
      </c>
      <c r="F59">
        <v>61</v>
      </c>
      <c r="G59" t="s">
        <v>45</v>
      </c>
      <c r="L59" t="str">
        <f t="shared" si="1"/>
        <v>EMP040</v>
      </c>
      <c r="M59" t="str">
        <f t="shared" si="2"/>
        <v>Jane</v>
      </c>
      <c r="N59" t="str">
        <f t="shared" si="3"/>
        <v>Rodriguez</v>
      </c>
      <c r="O59" t="s">
        <v>358</v>
      </c>
      <c r="P59" s="8" t="str">
        <f t="shared" si="4"/>
        <v>IT02</v>
      </c>
      <c r="Q59" s="7">
        <v>42785</v>
      </c>
      <c r="R59">
        <v>61</v>
      </c>
      <c r="S59" s="4">
        <v>86246</v>
      </c>
      <c r="T59" t="str">
        <f t="shared" si="6"/>
        <v>Active</v>
      </c>
      <c r="U59" s="7" t="str">
        <f>_xlfn.XLOOKUP(P59, Lookup_Departments!$A$2:$A$7, Lookup_Departments!$B$2:$B$7, "invalid code")</f>
        <v>Information Technology</v>
      </c>
      <c r="V59" t="str">
        <f>_xlfn.XLOOKUP(R59, Lookup_Performance!$A$2:$A$6, Lookup_Performance!$C$2:$C$6, "not found", -1)</f>
        <v>Developing</v>
      </c>
      <c r="W59" s="9">
        <f>_xlfn.XLOOKUP(R59, Lookup_Performance!$A$2:$A$6, Lookup_Performance!$D$2:$D$6, 0,-1)</f>
        <v>0.02</v>
      </c>
      <c r="X59" t="str">
        <f t="shared" ca="1" si="5"/>
        <v>9 years 4months</v>
      </c>
    </row>
    <row r="60" spans="1:24" x14ac:dyDescent="0.25">
      <c r="A60" t="s">
        <v>171</v>
      </c>
      <c r="B60" t="s">
        <v>9</v>
      </c>
      <c r="C60" t="s">
        <v>47</v>
      </c>
      <c r="D60" t="s">
        <v>44</v>
      </c>
      <c r="E60" s="4">
        <v>70359</v>
      </c>
      <c r="F60">
        <v>74</v>
      </c>
      <c r="G60" t="s">
        <v>30</v>
      </c>
      <c r="L60" t="str">
        <f t="shared" si="1"/>
        <v>EMP086</v>
      </c>
      <c r="M60" t="str">
        <f t="shared" si="2"/>
        <v>Emily</v>
      </c>
      <c r="N60" t="str">
        <f t="shared" si="3"/>
        <v>Miller</v>
      </c>
      <c r="O60" t="s">
        <v>316</v>
      </c>
      <c r="P60" s="8" t="str">
        <f t="shared" si="4"/>
        <v>SAL05</v>
      </c>
      <c r="Q60" s="7">
        <v>44386</v>
      </c>
      <c r="R60">
        <v>74</v>
      </c>
      <c r="S60" s="4">
        <v>70359</v>
      </c>
      <c r="T60" t="str">
        <f t="shared" si="6"/>
        <v>Left</v>
      </c>
      <c r="U60" s="7" t="str">
        <f>_xlfn.XLOOKUP(P60, Lookup_Departments!$A$2:$A$7, Lookup_Departments!$B$2:$B$7, "invalid code")</f>
        <v>Sales</v>
      </c>
      <c r="V60" t="str">
        <f>_xlfn.XLOOKUP(R60, Lookup_Performance!$A$2:$A$6, Lookup_Performance!$C$2:$C$6, "not found", -1)</f>
        <v>Achieving</v>
      </c>
      <c r="W60" s="9">
        <f>_xlfn.XLOOKUP(R60, Lookup_Performance!$A$2:$A$6, Lookup_Performance!$D$2:$D$6, 0,-1)</f>
        <v>0.05</v>
      </c>
      <c r="X60" t="str">
        <f t="shared" ca="1" si="5"/>
        <v>4 years 11months</v>
      </c>
    </row>
    <row r="61" spans="1:24" x14ac:dyDescent="0.25">
      <c r="A61" t="s">
        <v>175</v>
      </c>
      <c r="B61" t="s">
        <v>14</v>
      </c>
      <c r="C61" t="s">
        <v>29</v>
      </c>
      <c r="D61" t="s">
        <v>138</v>
      </c>
      <c r="E61" s="4">
        <v>47694</v>
      </c>
      <c r="F61">
        <v>75</v>
      </c>
      <c r="G61" t="s">
        <v>17</v>
      </c>
      <c r="L61" t="str">
        <f t="shared" si="1"/>
        <v>EMP048</v>
      </c>
      <c r="M61" t="str">
        <f t="shared" si="2"/>
        <v>Richard</v>
      </c>
      <c r="N61" t="str">
        <f t="shared" si="3"/>
        <v>Smith</v>
      </c>
      <c r="O61" t="s">
        <v>359</v>
      </c>
      <c r="P61" s="8" t="str">
        <f t="shared" si="4"/>
        <v>HR01</v>
      </c>
      <c r="Q61" s="7">
        <v>43372</v>
      </c>
      <c r="R61">
        <v>75</v>
      </c>
      <c r="S61" s="4">
        <v>47694</v>
      </c>
      <c r="T61" t="str">
        <f t="shared" si="6"/>
        <v>Active</v>
      </c>
      <c r="U61" s="7" t="str">
        <f>_xlfn.XLOOKUP(P61, Lookup_Departments!$A$2:$A$7, Lookup_Departments!$B$2:$B$7, "invalid code")</f>
        <v>Human Resources</v>
      </c>
      <c r="V61" t="str">
        <f>_xlfn.XLOOKUP(R61, Lookup_Performance!$A$2:$A$6, Lookup_Performance!$C$2:$C$6, "not found", -1)</f>
        <v>Achieving</v>
      </c>
      <c r="W61" s="9">
        <f>_xlfn.XLOOKUP(R61, Lookup_Performance!$A$2:$A$6, Lookup_Performance!$D$2:$D$6, 0,-1)</f>
        <v>0.05</v>
      </c>
      <c r="X61" t="str">
        <f t="shared" ca="1" si="5"/>
        <v>7 years 9months</v>
      </c>
    </row>
    <row r="62" spans="1:24" x14ac:dyDescent="0.25">
      <c r="A62" t="s">
        <v>178</v>
      </c>
      <c r="B62" t="s">
        <v>105</v>
      </c>
      <c r="C62" t="s">
        <v>36</v>
      </c>
      <c r="D62" t="s">
        <v>11</v>
      </c>
      <c r="E62" s="4">
        <v>83724</v>
      </c>
      <c r="F62">
        <v>81</v>
      </c>
      <c r="G62" t="s">
        <v>116</v>
      </c>
      <c r="L62" t="str">
        <f t="shared" si="1"/>
        <v>EMP114</v>
      </c>
      <c r="M62" t="str">
        <f t="shared" si="2"/>
        <v>Melissa</v>
      </c>
      <c r="N62" t="str">
        <f t="shared" si="3"/>
        <v>Wilson</v>
      </c>
      <c r="O62" t="s">
        <v>360</v>
      </c>
      <c r="P62" s="8" t="str">
        <f t="shared" si="4"/>
        <v>IT02</v>
      </c>
      <c r="Q62" s="7">
        <v>44966</v>
      </c>
      <c r="R62">
        <v>81</v>
      </c>
      <c r="S62" s="4">
        <v>83724</v>
      </c>
      <c r="T62" t="str">
        <f t="shared" si="6"/>
        <v>Resigned</v>
      </c>
      <c r="U62" s="7" t="str">
        <f>_xlfn.XLOOKUP(P62, Lookup_Departments!$A$2:$A$7, Lookup_Departments!$B$2:$B$7, "invalid code")</f>
        <v>Information Technology</v>
      </c>
      <c r="V62" t="str">
        <f>_xlfn.XLOOKUP(R62, Lookup_Performance!$A$2:$A$6, Lookup_Performance!$C$2:$C$6, "not found", -1)</f>
        <v>Achieving</v>
      </c>
      <c r="W62" s="9">
        <f>_xlfn.XLOOKUP(R62, Lookup_Performance!$A$2:$A$6, Lookup_Performance!$D$2:$D$6, 0,-1)</f>
        <v>0.05</v>
      </c>
      <c r="X62" t="str">
        <f t="shared" ca="1" si="5"/>
        <v>3 years 4months</v>
      </c>
    </row>
    <row r="63" spans="1:24" x14ac:dyDescent="0.25">
      <c r="A63" t="s">
        <v>179</v>
      </c>
      <c r="B63" t="s">
        <v>28</v>
      </c>
      <c r="C63" t="s">
        <v>54</v>
      </c>
      <c r="D63" t="s">
        <v>76</v>
      </c>
      <c r="E63" s="4">
        <v>98299</v>
      </c>
      <c r="F63">
        <v>61</v>
      </c>
      <c r="G63" t="s">
        <v>45</v>
      </c>
      <c r="L63" t="str">
        <f t="shared" si="1"/>
        <v>EMP062</v>
      </c>
      <c r="M63" t="str">
        <f t="shared" si="2"/>
        <v>Thomas</v>
      </c>
      <c r="N63" t="str">
        <f t="shared" si="3"/>
        <v>Williams</v>
      </c>
      <c r="O63" t="s">
        <v>361</v>
      </c>
      <c r="P63" s="8" t="str">
        <f t="shared" si="4"/>
        <v>FIN03</v>
      </c>
      <c r="Q63" s="7">
        <v>44759</v>
      </c>
      <c r="R63">
        <v>61</v>
      </c>
      <c r="S63" s="4">
        <v>98299</v>
      </c>
      <c r="T63" t="str">
        <f t="shared" si="6"/>
        <v>Active</v>
      </c>
      <c r="U63" s="7" t="str">
        <f>_xlfn.XLOOKUP(P63, Lookup_Departments!$A$2:$A$7, Lookup_Departments!$B$2:$B$7, "invalid code")</f>
        <v>Finance</v>
      </c>
      <c r="V63" t="str">
        <f>_xlfn.XLOOKUP(R63, Lookup_Performance!$A$2:$A$6, Lookup_Performance!$C$2:$C$6, "not found", -1)</f>
        <v>Developing</v>
      </c>
      <c r="W63" s="9">
        <f>_xlfn.XLOOKUP(R63, Lookup_Performance!$A$2:$A$6, Lookup_Performance!$D$2:$D$6, 0,-1)</f>
        <v>0.02</v>
      </c>
      <c r="X63" t="str">
        <f t="shared" ca="1" si="5"/>
        <v>3 years 11months</v>
      </c>
    </row>
    <row r="64" spans="1:24" x14ac:dyDescent="0.25">
      <c r="A64" t="s">
        <v>182</v>
      </c>
      <c r="B64" t="s">
        <v>24</v>
      </c>
      <c r="C64" t="s">
        <v>32</v>
      </c>
      <c r="D64" t="s">
        <v>84</v>
      </c>
      <c r="E64" s="4">
        <v>52287</v>
      </c>
      <c r="F64">
        <v>70</v>
      </c>
      <c r="G64" t="s">
        <v>12</v>
      </c>
      <c r="L64" t="str">
        <f t="shared" si="1"/>
        <v>EMP034</v>
      </c>
      <c r="M64" t="str">
        <f t="shared" si="2"/>
        <v>John</v>
      </c>
      <c r="N64" t="str">
        <f t="shared" si="3"/>
        <v>Johnson</v>
      </c>
      <c r="O64" t="s">
        <v>362</v>
      </c>
      <c r="P64" s="8" t="str">
        <f t="shared" si="4"/>
        <v>IT02</v>
      </c>
      <c r="Q64" s="7">
        <v>45026</v>
      </c>
      <c r="R64">
        <v>70</v>
      </c>
      <c r="S64" s="4">
        <v>52287</v>
      </c>
      <c r="T64" t="str">
        <f t="shared" si="6"/>
        <v>Active</v>
      </c>
      <c r="U64" s="7" t="str">
        <f>_xlfn.XLOOKUP(P64, Lookup_Departments!$A$2:$A$7, Lookup_Departments!$B$2:$B$7, "invalid code")</f>
        <v>Information Technology</v>
      </c>
      <c r="V64" t="str">
        <f>_xlfn.XLOOKUP(R64, Lookup_Performance!$A$2:$A$6, Lookup_Performance!$C$2:$C$6, "not found", -1)</f>
        <v>Achieving</v>
      </c>
      <c r="W64" s="9">
        <f>_xlfn.XLOOKUP(R64, Lookup_Performance!$A$2:$A$6, Lookup_Performance!$D$2:$D$6, 0,-1)</f>
        <v>0.05</v>
      </c>
      <c r="X64" t="str">
        <f t="shared" ca="1" si="5"/>
        <v>3 years 2months</v>
      </c>
    </row>
    <row r="65" spans="1:24" x14ac:dyDescent="0.25">
      <c r="A65" t="s">
        <v>184</v>
      </c>
      <c r="B65" t="s">
        <v>14</v>
      </c>
      <c r="C65" t="s">
        <v>19</v>
      </c>
      <c r="D65" t="s">
        <v>11</v>
      </c>
      <c r="E65" s="4">
        <v>82633</v>
      </c>
      <c r="F65">
        <v>98</v>
      </c>
      <c r="G65" t="s">
        <v>17</v>
      </c>
      <c r="L65" t="str">
        <f t="shared" si="1"/>
        <v>EMP105</v>
      </c>
      <c r="M65" t="str">
        <f t="shared" si="2"/>
        <v>Richard</v>
      </c>
      <c r="N65" t="str">
        <f t="shared" si="3"/>
        <v>Gonzalez</v>
      </c>
      <c r="O65" t="s">
        <v>354</v>
      </c>
      <c r="P65" s="8" t="str">
        <f t="shared" si="4"/>
        <v>IT02</v>
      </c>
      <c r="Q65" s="7">
        <v>44073</v>
      </c>
      <c r="R65">
        <v>98</v>
      </c>
      <c r="S65" s="4">
        <v>82633</v>
      </c>
      <c r="T65" t="str">
        <f t="shared" si="6"/>
        <v>Active</v>
      </c>
      <c r="U65" s="7" t="str">
        <f>_xlfn.XLOOKUP(P65, Lookup_Departments!$A$2:$A$7, Lookup_Departments!$B$2:$B$7, "invalid code")</f>
        <v>Information Technology</v>
      </c>
      <c r="V65" t="str">
        <f>_xlfn.XLOOKUP(R65, Lookup_Performance!$A$2:$A$6, Lookup_Performance!$C$2:$C$6, "not found", -1)</f>
        <v>Outstanding</v>
      </c>
      <c r="W65" s="9">
        <f>_xlfn.XLOOKUP(R65, Lookup_Performance!$A$2:$A$6, Lookup_Performance!$D$2:$D$6, 0,-1)</f>
        <v>0.12</v>
      </c>
      <c r="X65" t="str">
        <f t="shared" ca="1" si="5"/>
        <v>5 years 10months</v>
      </c>
    </row>
    <row r="66" spans="1:24" x14ac:dyDescent="0.25">
      <c r="A66" t="s">
        <v>185</v>
      </c>
      <c r="B66" t="s">
        <v>105</v>
      </c>
      <c r="C66" t="s">
        <v>135</v>
      </c>
      <c r="D66" t="s">
        <v>37</v>
      </c>
      <c r="E66" s="4">
        <v>46508</v>
      </c>
      <c r="F66">
        <v>34</v>
      </c>
      <c r="G66" t="s">
        <v>45</v>
      </c>
      <c r="L66" t="str">
        <f t="shared" si="1"/>
        <v>EMP118</v>
      </c>
      <c r="M66" t="str">
        <f t="shared" si="2"/>
        <v>Melissa</v>
      </c>
      <c r="N66" t="str">
        <f t="shared" si="3"/>
        <v>Anderson</v>
      </c>
      <c r="O66" t="s">
        <v>363</v>
      </c>
      <c r="P66" s="8" t="str">
        <f t="shared" si="4"/>
        <v>OPS06</v>
      </c>
      <c r="Q66" s="7">
        <v>44422</v>
      </c>
      <c r="R66">
        <v>34</v>
      </c>
      <c r="S66" s="4">
        <v>46508</v>
      </c>
      <c r="T66" t="str">
        <f t="shared" ref="T66:T97" si="7">TRIM(PROPER(G66))</f>
        <v>Active</v>
      </c>
      <c r="U66" s="7" t="str">
        <f>_xlfn.XLOOKUP(P66, Lookup_Departments!$A$2:$A$7, Lookup_Departments!$B$2:$B$7, "invalid code")</f>
        <v>Operations</v>
      </c>
      <c r="V66" t="str">
        <f>_xlfn.XLOOKUP(R66, Lookup_Performance!$A$2:$A$6, Lookup_Performance!$C$2:$C$6, "not found", -1)</f>
        <v>Needs Improvement</v>
      </c>
      <c r="W66" s="9">
        <f>_xlfn.XLOOKUP(R66, Lookup_Performance!$A$2:$A$6, Lookup_Performance!$D$2:$D$6, 0,-1)</f>
        <v>0</v>
      </c>
      <c r="X66" t="str">
        <f t="shared" ca="1" si="5"/>
        <v>4 years 10months</v>
      </c>
    </row>
    <row r="67" spans="1:24" x14ac:dyDescent="0.25">
      <c r="A67" t="s">
        <v>186</v>
      </c>
      <c r="B67" t="s">
        <v>9</v>
      </c>
      <c r="C67" t="s">
        <v>19</v>
      </c>
      <c r="D67" t="s">
        <v>138</v>
      </c>
      <c r="E67" s="4">
        <v>86232</v>
      </c>
      <c r="F67">
        <v>93</v>
      </c>
      <c r="G67" t="s">
        <v>45</v>
      </c>
      <c r="L67" t="str">
        <f t="shared" ref="L67:L118" si="8">TRIM(A67)</f>
        <v>EMP063</v>
      </c>
      <c r="M67" t="str">
        <f t="shared" ref="M67:M118" si="9">TRIM(PROPER(B67))</f>
        <v>Emily</v>
      </c>
      <c r="N67" t="str">
        <f t="shared" ref="N67:N118" si="10">TRIM(PROPER(C67))</f>
        <v>Gonzalez</v>
      </c>
      <c r="O67" t="s">
        <v>309</v>
      </c>
      <c r="P67" s="8" t="str">
        <f t="shared" ref="P67:P118" si="11">TRIM(UPPER(D67))</f>
        <v>HR01</v>
      </c>
      <c r="Q67" s="7">
        <v>43796</v>
      </c>
      <c r="R67">
        <v>93</v>
      </c>
      <c r="S67" s="4">
        <v>86232</v>
      </c>
      <c r="T67" t="str">
        <f t="shared" si="7"/>
        <v>Active</v>
      </c>
      <c r="U67" s="7" t="str">
        <f>_xlfn.XLOOKUP(P67, Lookup_Departments!$A$2:$A$7, Lookup_Departments!$B$2:$B$7, "invalid code")</f>
        <v>Human Resources</v>
      </c>
      <c r="V67" t="str">
        <f>_xlfn.XLOOKUP(R67, Lookup_Performance!$A$2:$A$6, Lookup_Performance!$C$2:$C$6, "not found", -1)</f>
        <v>Exceeding</v>
      </c>
      <c r="W67" s="9">
        <f>_xlfn.XLOOKUP(R67, Lookup_Performance!$A$2:$A$6, Lookup_Performance!$D$2:$D$6, 0,-1)</f>
        <v>0.08</v>
      </c>
      <c r="X67" t="str">
        <f t="shared" ref="X67:X118" ca="1" si="12">DATEDIF(Q67, TODAY(), "y") &amp; " years " &amp; DATEDIF(Q67, TODAY(), "ym") &amp; "months"</f>
        <v>6 years 7months</v>
      </c>
    </row>
    <row r="68" spans="1:24" x14ac:dyDescent="0.25">
      <c r="A68" t="s">
        <v>188</v>
      </c>
      <c r="B68" t="s">
        <v>53</v>
      </c>
      <c r="C68" t="s">
        <v>64</v>
      </c>
      <c r="D68" t="s">
        <v>84</v>
      </c>
      <c r="E68" s="4">
        <v>77545</v>
      </c>
      <c r="F68">
        <v>48</v>
      </c>
      <c r="G68" t="s">
        <v>45</v>
      </c>
      <c r="L68" t="str">
        <f t="shared" si="8"/>
        <v>EMP094</v>
      </c>
      <c r="M68" t="str">
        <f t="shared" si="9"/>
        <v>Jane</v>
      </c>
      <c r="N68" t="str">
        <f t="shared" si="10"/>
        <v>Davis</v>
      </c>
      <c r="O68" t="s">
        <v>346</v>
      </c>
      <c r="P68" s="8" t="str">
        <f t="shared" si="11"/>
        <v>IT02</v>
      </c>
      <c r="Q68" s="7">
        <v>42880</v>
      </c>
      <c r="R68">
        <v>48</v>
      </c>
      <c r="S68" s="4">
        <v>77545</v>
      </c>
      <c r="T68" t="str">
        <f t="shared" si="7"/>
        <v>Active</v>
      </c>
      <c r="U68" s="7" t="str">
        <f>_xlfn.XLOOKUP(P68, Lookup_Departments!$A$2:$A$7, Lookup_Departments!$B$2:$B$7, "invalid code")</f>
        <v>Information Technology</v>
      </c>
      <c r="V68" t="str">
        <f>_xlfn.XLOOKUP(R68, Lookup_Performance!$A$2:$A$6, Lookup_Performance!$C$2:$C$6, "not found", -1)</f>
        <v>Needs Improvement</v>
      </c>
      <c r="W68" s="9">
        <f>_xlfn.XLOOKUP(R68, Lookup_Performance!$A$2:$A$6, Lookup_Performance!$D$2:$D$6, 0,-1)</f>
        <v>0</v>
      </c>
      <c r="X68" t="str">
        <f t="shared" ca="1" si="12"/>
        <v>9 years 1months</v>
      </c>
    </row>
    <row r="69" spans="1:24" x14ac:dyDescent="0.25">
      <c r="A69" t="s">
        <v>191</v>
      </c>
      <c r="B69" t="s">
        <v>160</v>
      </c>
      <c r="C69" t="s">
        <v>19</v>
      </c>
      <c r="D69" t="s">
        <v>37</v>
      </c>
      <c r="E69" s="4">
        <v>68683</v>
      </c>
      <c r="F69">
        <v>90</v>
      </c>
      <c r="G69" t="s">
        <v>45</v>
      </c>
      <c r="L69" t="str">
        <f t="shared" si="8"/>
        <v>EMP097</v>
      </c>
      <c r="M69" t="str">
        <f t="shared" si="9"/>
        <v>William</v>
      </c>
      <c r="N69" t="str">
        <f t="shared" si="10"/>
        <v>Gonzalez</v>
      </c>
      <c r="O69" t="s">
        <v>364</v>
      </c>
      <c r="P69" s="8" t="str">
        <f t="shared" si="11"/>
        <v>OPS06</v>
      </c>
      <c r="Q69" s="7">
        <v>43143</v>
      </c>
      <c r="R69">
        <v>90</v>
      </c>
      <c r="S69" s="4">
        <v>68683</v>
      </c>
      <c r="T69" t="str">
        <f t="shared" si="7"/>
        <v>Active</v>
      </c>
      <c r="U69" s="7" t="str">
        <f>_xlfn.XLOOKUP(P69, Lookup_Departments!$A$2:$A$7, Lookup_Departments!$B$2:$B$7, "invalid code")</f>
        <v>Operations</v>
      </c>
      <c r="V69" t="str">
        <f>_xlfn.XLOOKUP(R69, Lookup_Performance!$A$2:$A$6, Lookup_Performance!$C$2:$C$6, "not found", -1)</f>
        <v>Exceeding</v>
      </c>
      <c r="W69" s="9">
        <f>_xlfn.XLOOKUP(R69, Lookup_Performance!$A$2:$A$6, Lookup_Performance!$D$2:$D$6, 0,-1)</f>
        <v>0.08</v>
      </c>
      <c r="X69" t="str">
        <f t="shared" ca="1" si="12"/>
        <v>8 years 4months</v>
      </c>
    </row>
    <row r="70" spans="1:24" x14ac:dyDescent="0.25">
      <c r="A70" t="s">
        <v>192</v>
      </c>
      <c r="B70" t="s">
        <v>28</v>
      </c>
      <c r="C70" t="s">
        <v>60</v>
      </c>
      <c r="D70" t="s">
        <v>26</v>
      </c>
      <c r="E70" s="4">
        <v>83932</v>
      </c>
      <c r="F70">
        <v>57</v>
      </c>
      <c r="G70" t="s">
        <v>22</v>
      </c>
      <c r="L70" t="str">
        <f t="shared" si="8"/>
        <v>EMP054</v>
      </c>
      <c r="M70" t="str">
        <f t="shared" si="9"/>
        <v>Thomas</v>
      </c>
      <c r="N70" t="str">
        <f t="shared" si="10"/>
        <v>Jones</v>
      </c>
      <c r="O70" t="s">
        <v>353</v>
      </c>
      <c r="P70" s="8" t="str">
        <f t="shared" si="11"/>
        <v>FIN03</v>
      </c>
      <c r="Q70" s="7">
        <v>43639</v>
      </c>
      <c r="R70">
        <v>57</v>
      </c>
      <c r="S70" s="4">
        <v>83932</v>
      </c>
      <c r="T70" t="str">
        <f t="shared" si="7"/>
        <v>Left</v>
      </c>
      <c r="U70" s="7" t="str">
        <f>_xlfn.XLOOKUP(P70, Lookup_Departments!$A$2:$A$7, Lookup_Departments!$B$2:$B$7, "invalid code")</f>
        <v>Finance</v>
      </c>
      <c r="V70" t="str">
        <f>_xlfn.XLOOKUP(R70, Lookup_Performance!$A$2:$A$6, Lookup_Performance!$C$2:$C$6, "not found", -1)</f>
        <v>Developing</v>
      </c>
      <c r="W70" s="9">
        <f>_xlfn.XLOOKUP(R70, Lookup_Performance!$A$2:$A$6, Lookup_Performance!$D$2:$D$6, 0,-1)</f>
        <v>0.02</v>
      </c>
      <c r="X70" t="str">
        <f t="shared" ca="1" si="12"/>
        <v>7 years 0months</v>
      </c>
    </row>
    <row r="71" spans="1:24" x14ac:dyDescent="0.25">
      <c r="A71" t="s">
        <v>193</v>
      </c>
      <c r="B71" t="s">
        <v>39</v>
      </c>
      <c r="C71" t="s">
        <v>135</v>
      </c>
      <c r="D71" t="s">
        <v>97</v>
      </c>
      <c r="E71" s="4">
        <v>56073</v>
      </c>
      <c r="F71">
        <v>79</v>
      </c>
      <c r="G71" t="s">
        <v>45</v>
      </c>
      <c r="L71" t="str">
        <f t="shared" si="8"/>
        <v>EMP006</v>
      </c>
      <c r="M71" t="str">
        <f t="shared" si="9"/>
        <v>Jessica</v>
      </c>
      <c r="N71" t="str">
        <f t="shared" si="10"/>
        <v>Anderson</v>
      </c>
      <c r="O71" t="s">
        <v>365</v>
      </c>
      <c r="P71" s="8" t="str">
        <f t="shared" si="11"/>
        <v>HR01</v>
      </c>
      <c r="Q71" s="7">
        <v>42304</v>
      </c>
      <c r="R71">
        <v>79</v>
      </c>
      <c r="S71" s="4">
        <v>56073</v>
      </c>
      <c r="T71" t="str">
        <f t="shared" si="7"/>
        <v>Active</v>
      </c>
      <c r="U71" s="7" t="str">
        <f>_xlfn.XLOOKUP(P71, Lookup_Departments!$A$2:$A$7, Lookup_Departments!$B$2:$B$7, "invalid code")</f>
        <v>Human Resources</v>
      </c>
      <c r="V71" t="str">
        <f>_xlfn.XLOOKUP(R71, Lookup_Performance!$A$2:$A$6, Lookup_Performance!$C$2:$C$6, "not found", -1)</f>
        <v>Achieving</v>
      </c>
      <c r="W71" s="9">
        <f>_xlfn.XLOOKUP(R71, Lookup_Performance!$A$2:$A$6, Lookup_Performance!$D$2:$D$6, 0,-1)</f>
        <v>0.05</v>
      </c>
      <c r="X71" t="str">
        <f t="shared" ca="1" si="12"/>
        <v>10 years 8months</v>
      </c>
    </row>
    <row r="72" spans="1:24" x14ac:dyDescent="0.25">
      <c r="A72" t="s">
        <v>194</v>
      </c>
      <c r="B72" t="s">
        <v>105</v>
      </c>
      <c r="C72" t="s">
        <v>32</v>
      </c>
      <c r="D72" t="s">
        <v>20</v>
      </c>
      <c r="E72" s="4">
        <v>88056</v>
      </c>
      <c r="F72">
        <v>66</v>
      </c>
      <c r="G72" t="s">
        <v>45</v>
      </c>
      <c r="L72" t="str">
        <f t="shared" si="8"/>
        <v>EMP110</v>
      </c>
      <c r="M72" t="str">
        <f t="shared" si="9"/>
        <v>Melissa</v>
      </c>
      <c r="N72" t="str">
        <f t="shared" si="10"/>
        <v>Johnson</v>
      </c>
      <c r="O72" t="s">
        <v>343</v>
      </c>
      <c r="P72" s="8" t="str">
        <f t="shared" si="11"/>
        <v>IT02</v>
      </c>
      <c r="Q72" s="7">
        <v>43270</v>
      </c>
      <c r="R72">
        <v>66</v>
      </c>
      <c r="S72" s="4">
        <v>88056</v>
      </c>
      <c r="T72" t="str">
        <f t="shared" si="7"/>
        <v>Active</v>
      </c>
      <c r="U72" s="7" t="str">
        <f>_xlfn.XLOOKUP(P72, Lookup_Departments!$A$2:$A$7, Lookup_Departments!$B$2:$B$7, "invalid code")</f>
        <v>Information Technology</v>
      </c>
      <c r="V72" t="str">
        <f>_xlfn.XLOOKUP(R72, Lookup_Performance!$A$2:$A$6, Lookup_Performance!$C$2:$C$6, "not found", -1)</f>
        <v>Developing</v>
      </c>
      <c r="W72" s="9">
        <f>_xlfn.XLOOKUP(R72, Lookup_Performance!$A$2:$A$6, Lookup_Performance!$D$2:$D$6, 0,-1)</f>
        <v>0.02</v>
      </c>
      <c r="X72" t="str">
        <f t="shared" ca="1" si="12"/>
        <v>8 years 0months</v>
      </c>
    </row>
    <row r="73" spans="1:24" x14ac:dyDescent="0.25">
      <c r="A73" t="s">
        <v>196</v>
      </c>
      <c r="B73" t="s">
        <v>28</v>
      </c>
      <c r="C73" t="s">
        <v>47</v>
      </c>
      <c r="D73" t="s">
        <v>165</v>
      </c>
      <c r="E73" s="4">
        <v>67414</v>
      </c>
      <c r="F73">
        <v>84</v>
      </c>
      <c r="G73" t="s">
        <v>30</v>
      </c>
      <c r="L73" t="str">
        <f t="shared" si="8"/>
        <v>EMP147</v>
      </c>
      <c r="M73" t="str">
        <f t="shared" si="9"/>
        <v>Thomas</v>
      </c>
      <c r="N73" t="str">
        <f t="shared" si="10"/>
        <v>Miller</v>
      </c>
      <c r="O73" t="s">
        <v>366</v>
      </c>
      <c r="P73" s="8" t="str">
        <f t="shared" si="11"/>
        <v>OPS06</v>
      </c>
      <c r="Q73" s="7">
        <v>43435</v>
      </c>
      <c r="R73">
        <v>84</v>
      </c>
      <c r="S73" s="4">
        <v>67414</v>
      </c>
      <c r="T73" t="str">
        <f t="shared" si="7"/>
        <v>Left</v>
      </c>
      <c r="U73" s="7" t="str">
        <f>_xlfn.XLOOKUP(P73, Lookup_Departments!$A$2:$A$7, Lookup_Departments!$B$2:$B$7, "invalid code")</f>
        <v>Operations</v>
      </c>
      <c r="V73" t="str">
        <f>_xlfn.XLOOKUP(R73, Lookup_Performance!$A$2:$A$6, Lookup_Performance!$C$2:$C$6, "not found", -1)</f>
        <v>Achieving</v>
      </c>
      <c r="W73" s="9">
        <f>_xlfn.XLOOKUP(R73, Lookup_Performance!$A$2:$A$6, Lookup_Performance!$D$2:$D$6, 0,-1)</f>
        <v>0.05</v>
      </c>
      <c r="X73" t="str">
        <f t="shared" ca="1" si="12"/>
        <v>7 years 7months</v>
      </c>
    </row>
    <row r="74" spans="1:24" x14ac:dyDescent="0.25">
      <c r="A74" t="s">
        <v>197</v>
      </c>
      <c r="B74" t="s">
        <v>160</v>
      </c>
      <c r="C74" t="s">
        <v>19</v>
      </c>
      <c r="D74" t="s">
        <v>44</v>
      </c>
      <c r="E74" s="4">
        <v>115288</v>
      </c>
      <c r="F74">
        <v>61</v>
      </c>
      <c r="G74" t="s">
        <v>45</v>
      </c>
      <c r="L74" t="str">
        <f t="shared" si="8"/>
        <v>EMP050</v>
      </c>
      <c r="M74" t="str">
        <f t="shared" si="9"/>
        <v>William</v>
      </c>
      <c r="N74" t="str">
        <f t="shared" si="10"/>
        <v>Gonzalez</v>
      </c>
      <c r="O74" t="s">
        <v>364</v>
      </c>
      <c r="P74" s="8" t="str">
        <f t="shared" si="11"/>
        <v>SAL05</v>
      </c>
      <c r="Q74" s="7">
        <v>42095</v>
      </c>
      <c r="R74">
        <v>61</v>
      </c>
      <c r="S74" s="4">
        <v>115288</v>
      </c>
      <c r="T74" t="str">
        <f t="shared" si="7"/>
        <v>Active</v>
      </c>
      <c r="U74" s="7" t="str">
        <f>_xlfn.XLOOKUP(P74, Lookup_Departments!$A$2:$A$7, Lookup_Departments!$B$2:$B$7, "invalid code")</f>
        <v>Sales</v>
      </c>
      <c r="V74" t="str">
        <f>_xlfn.XLOOKUP(R74, Lookup_Performance!$A$2:$A$6, Lookup_Performance!$C$2:$C$6, "not found", -1)</f>
        <v>Developing</v>
      </c>
      <c r="W74" s="9">
        <f>_xlfn.XLOOKUP(R74, Lookup_Performance!$A$2:$A$6, Lookup_Performance!$D$2:$D$6, 0,-1)</f>
        <v>0.02</v>
      </c>
      <c r="X74" t="str">
        <f t="shared" ca="1" si="12"/>
        <v>11 years 3months</v>
      </c>
    </row>
    <row r="75" spans="1:24" x14ac:dyDescent="0.25">
      <c r="A75" t="s">
        <v>200</v>
      </c>
      <c r="B75" t="s">
        <v>24</v>
      </c>
      <c r="C75" t="s">
        <v>32</v>
      </c>
      <c r="D75" t="s">
        <v>11</v>
      </c>
      <c r="E75" s="4">
        <v>73087</v>
      </c>
      <c r="F75">
        <v>69</v>
      </c>
      <c r="G75" t="s">
        <v>45</v>
      </c>
      <c r="L75" t="str">
        <f t="shared" si="8"/>
        <v>EMP081</v>
      </c>
      <c r="M75" t="str">
        <f t="shared" si="9"/>
        <v>John</v>
      </c>
      <c r="N75" t="str">
        <f t="shared" si="10"/>
        <v>Johnson</v>
      </c>
      <c r="O75" t="s">
        <v>362</v>
      </c>
      <c r="P75" s="8" t="str">
        <f t="shared" si="11"/>
        <v>IT02</v>
      </c>
      <c r="Q75" s="7">
        <v>44482</v>
      </c>
      <c r="R75">
        <v>69</v>
      </c>
      <c r="S75" s="4">
        <v>73087</v>
      </c>
      <c r="T75" t="str">
        <f t="shared" si="7"/>
        <v>Active</v>
      </c>
      <c r="U75" s="7" t="str">
        <f>_xlfn.XLOOKUP(P75, Lookup_Departments!$A$2:$A$7, Lookup_Departments!$B$2:$B$7, "invalid code")</f>
        <v>Information Technology</v>
      </c>
      <c r="V75" t="str">
        <f>_xlfn.XLOOKUP(R75, Lookup_Performance!$A$2:$A$6, Lookup_Performance!$C$2:$C$6, "not found", -1)</f>
        <v>Developing</v>
      </c>
      <c r="W75" s="9">
        <f>_xlfn.XLOOKUP(R75, Lookup_Performance!$A$2:$A$6, Lookup_Performance!$D$2:$D$6, 0,-1)</f>
        <v>0.02</v>
      </c>
      <c r="X75" t="str">
        <f t="shared" ca="1" si="12"/>
        <v>4 years 8months</v>
      </c>
    </row>
    <row r="76" spans="1:24" x14ac:dyDescent="0.25">
      <c r="A76" t="s">
        <v>201</v>
      </c>
      <c r="B76" t="s">
        <v>53</v>
      </c>
      <c r="C76" t="s">
        <v>32</v>
      </c>
      <c r="D76" t="s">
        <v>79</v>
      </c>
      <c r="E76" s="4">
        <v>95292</v>
      </c>
      <c r="F76">
        <v>34</v>
      </c>
      <c r="G76" t="s">
        <v>12</v>
      </c>
      <c r="L76" t="str">
        <f t="shared" si="8"/>
        <v>EMP078</v>
      </c>
      <c r="M76" t="str">
        <f t="shared" si="9"/>
        <v>Jane</v>
      </c>
      <c r="N76" t="str">
        <f t="shared" si="10"/>
        <v>Johnson</v>
      </c>
      <c r="O76" t="s">
        <v>367</v>
      </c>
      <c r="P76" s="8" t="str">
        <f t="shared" si="11"/>
        <v>SAL05</v>
      </c>
      <c r="Q76" s="7">
        <v>44021</v>
      </c>
      <c r="R76">
        <v>34</v>
      </c>
      <c r="S76" s="4">
        <v>95292</v>
      </c>
      <c r="T76" t="str">
        <f t="shared" si="7"/>
        <v>Active</v>
      </c>
      <c r="U76" s="7" t="str">
        <f>_xlfn.XLOOKUP(P76, Lookup_Departments!$A$2:$A$7, Lookup_Departments!$B$2:$B$7, "invalid code")</f>
        <v>Sales</v>
      </c>
      <c r="V76" t="str">
        <f>_xlfn.XLOOKUP(R76, Lookup_Performance!$A$2:$A$6, Lookup_Performance!$C$2:$C$6, "not found", -1)</f>
        <v>Needs Improvement</v>
      </c>
      <c r="W76" s="9">
        <f>_xlfn.XLOOKUP(R76, Lookup_Performance!$A$2:$A$6, Lookup_Performance!$D$2:$D$6, 0,-1)</f>
        <v>0</v>
      </c>
      <c r="X76" t="str">
        <f t="shared" ca="1" si="12"/>
        <v>5 years 11months</v>
      </c>
    </row>
    <row r="77" spans="1:24" x14ac:dyDescent="0.25">
      <c r="A77" t="s">
        <v>204</v>
      </c>
      <c r="B77" t="s">
        <v>53</v>
      </c>
      <c r="C77" t="s">
        <v>69</v>
      </c>
      <c r="D77" t="s">
        <v>16</v>
      </c>
      <c r="E77" s="4">
        <v>101750</v>
      </c>
      <c r="F77">
        <v>84</v>
      </c>
      <c r="G77" t="s">
        <v>108</v>
      </c>
      <c r="L77" t="str">
        <f t="shared" si="8"/>
        <v>EMP047</v>
      </c>
      <c r="M77" t="str">
        <f t="shared" si="9"/>
        <v>Jane</v>
      </c>
      <c r="N77" t="str">
        <f t="shared" si="10"/>
        <v>Lopez</v>
      </c>
      <c r="O77" t="s">
        <v>368</v>
      </c>
      <c r="P77" s="8" t="str">
        <f t="shared" si="11"/>
        <v>MKT04</v>
      </c>
      <c r="Q77" s="7">
        <v>42074</v>
      </c>
      <c r="R77">
        <v>84</v>
      </c>
      <c r="S77" s="4">
        <v>101750</v>
      </c>
      <c r="T77" t="str">
        <f t="shared" si="7"/>
        <v>Left</v>
      </c>
      <c r="U77" s="7" t="str">
        <f>_xlfn.XLOOKUP(P77, Lookup_Departments!$A$2:$A$7, Lookup_Departments!$B$2:$B$7, "invalid code")</f>
        <v>Marketing</v>
      </c>
      <c r="V77" t="str">
        <f>_xlfn.XLOOKUP(R77, Lookup_Performance!$A$2:$A$6, Lookup_Performance!$C$2:$C$6, "not found", -1)</f>
        <v>Achieving</v>
      </c>
      <c r="W77" s="9">
        <f>_xlfn.XLOOKUP(R77, Lookup_Performance!$A$2:$A$6, Lookup_Performance!$D$2:$D$6, 0,-1)</f>
        <v>0.05</v>
      </c>
      <c r="X77" t="str">
        <f t="shared" ca="1" si="12"/>
        <v>11 years 3months</v>
      </c>
    </row>
    <row r="78" spans="1:24" x14ac:dyDescent="0.25">
      <c r="A78" t="s">
        <v>206</v>
      </c>
      <c r="B78" t="s">
        <v>105</v>
      </c>
      <c r="C78" t="s">
        <v>19</v>
      </c>
      <c r="D78" t="s">
        <v>55</v>
      </c>
      <c r="E78" s="4">
        <v>82992</v>
      </c>
      <c r="F78">
        <v>79</v>
      </c>
      <c r="G78" t="s">
        <v>45</v>
      </c>
      <c r="L78" t="str">
        <f t="shared" si="8"/>
        <v>EMP008</v>
      </c>
      <c r="M78" t="str">
        <f t="shared" si="9"/>
        <v>Melissa</v>
      </c>
      <c r="N78" t="str">
        <f t="shared" si="10"/>
        <v>Gonzalez</v>
      </c>
      <c r="O78" t="s">
        <v>369</v>
      </c>
      <c r="P78" s="8" t="str">
        <f t="shared" si="11"/>
        <v>MKT04</v>
      </c>
      <c r="Q78" s="7">
        <v>42785</v>
      </c>
      <c r="R78">
        <v>79</v>
      </c>
      <c r="S78" s="4">
        <v>82992</v>
      </c>
      <c r="T78" t="str">
        <f t="shared" si="7"/>
        <v>Active</v>
      </c>
      <c r="U78" s="7" t="str">
        <f>_xlfn.XLOOKUP(P78, Lookup_Departments!$A$2:$A$7, Lookup_Departments!$B$2:$B$7, "invalid code")</f>
        <v>Marketing</v>
      </c>
      <c r="V78" t="str">
        <f>_xlfn.XLOOKUP(R78, Lookup_Performance!$A$2:$A$6, Lookup_Performance!$C$2:$C$6, "not found", -1)</f>
        <v>Achieving</v>
      </c>
      <c r="W78" s="9">
        <f>_xlfn.XLOOKUP(R78, Lookup_Performance!$A$2:$A$6, Lookup_Performance!$D$2:$D$6, 0,-1)</f>
        <v>0.05</v>
      </c>
      <c r="X78" t="str">
        <f t="shared" ca="1" si="12"/>
        <v>9 years 4months</v>
      </c>
    </row>
    <row r="79" spans="1:24" x14ac:dyDescent="0.25">
      <c r="A79" t="s">
        <v>208</v>
      </c>
      <c r="B79" t="s">
        <v>160</v>
      </c>
      <c r="C79" t="s">
        <v>64</v>
      </c>
      <c r="D79" t="s">
        <v>11</v>
      </c>
      <c r="E79" s="4">
        <v>49942</v>
      </c>
      <c r="F79">
        <v>51</v>
      </c>
      <c r="G79" t="s">
        <v>12</v>
      </c>
      <c r="L79" t="str">
        <f t="shared" si="8"/>
        <v>EMP044</v>
      </c>
      <c r="M79" t="str">
        <f t="shared" si="9"/>
        <v>William</v>
      </c>
      <c r="N79" t="str">
        <f t="shared" si="10"/>
        <v>Davis</v>
      </c>
      <c r="O79" t="s">
        <v>370</v>
      </c>
      <c r="P79" s="8" t="str">
        <f t="shared" si="11"/>
        <v>IT02</v>
      </c>
      <c r="Q79" s="7">
        <v>45174</v>
      </c>
      <c r="R79">
        <v>51</v>
      </c>
      <c r="S79" s="4">
        <v>49942</v>
      </c>
      <c r="T79" t="str">
        <f t="shared" si="7"/>
        <v>Active</v>
      </c>
      <c r="U79" s="7" t="str">
        <f>_xlfn.XLOOKUP(P79, Lookup_Departments!$A$2:$A$7, Lookup_Departments!$B$2:$B$7, "invalid code")</f>
        <v>Information Technology</v>
      </c>
      <c r="V79" t="str">
        <f>_xlfn.XLOOKUP(R79, Lookup_Performance!$A$2:$A$6, Lookup_Performance!$C$2:$C$6, "not found", -1)</f>
        <v>Developing</v>
      </c>
      <c r="W79" s="9">
        <f>_xlfn.XLOOKUP(R79, Lookup_Performance!$A$2:$A$6, Lookup_Performance!$D$2:$D$6, 0,-1)</f>
        <v>0.02</v>
      </c>
      <c r="X79" t="str">
        <f t="shared" ca="1" si="12"/>
        <v>2 years 10months</v>
      </c>
    </row>
    <row r="80" spans="1:24" x14ac:dyDescent="0.25">
      <c r="A80" t="s">
        <v>210</v>
      </c>
      <c r="B80" t="s">
        <v>24</v>
      </c>
      <c r="C80" t="s">
        <v>29</v>
      </c>
      <c r="D80" t="s">
        <v>37</v>
      </c>
      <c r="E80" s="4">
        <v>89060</v>
      </c>
      <c r="F80">
        <v>58</v>
      </c>
      <c r="G80" t="s">
        <v>12</v>
      </c>
      <c r="L80" t="str">
        <f t="shared" si="8"/>
        <v>EMP071</v>
      </c>
      <c r="M80" t="str">
        <f t="shared" si="9"/>
        <v>John</v>
      </c>
      <c r="N80" t="str">
        <f t="shared" si="10"/>
        <v>Smith</v>
      </c>
      <c r="O80" t="s">
        <v>371</v>
      </c>
      <c r="P80" s="8" t="str">
        <f t="shared" si="11"/>
        <v>OPS06</v>
      </c>
      <c r="Q80" s="7">
        <v>43122</v>
      </c>
      <c r="R80">
        <v>58</v>
      </c>
      <c r="S80" s="4">
        <v>89060</v>
      </c>
      <c r="T80" t="str">
        <f t="shared" si="7"/>
        <v>Active</v>
      </c>
      <c r="U80" s="7" t="str">
        <f>_xlfn.XLOOKUP(P80, Lookup_Departments!$A$2:$A$7, Lookup_Departments!$B$2:$B$7, "invalid code")</f>
        <v>Operations</v>
      </c>
      <c r="V80" t="str">
        <f>_xlfn.XLOOKUP(R80, Lookup_Performance!$A$2:$A$6, Lookup_Performance!$C$2:$C$6, "not found", -1)</f>
        <v>Developing</v>
      </c>
      <c r="W80" s="9">
        <f>_xlfn.XLOOKUP(R80, Lookup_Performance!$A$2:$A$6, Lookup_Performance!$D$2:$D$6, 0,-1)</f>
        <v>0.02</v>
      </c>
      <c r="X80" t="str">
        <f t="shared" ca="1" si="12"/>
        <v>8 years 5months</v>
      </c>
    </row>
    <row r="81" spans="1:24" x14ac:dyDescent="0.25">
      <c r="A81" t="s">
        <v>211</v>
      </c>
      <c r="B81" t="s">
        <v>66</v>
      </c>
      <c r="C81" t="s">
        <v>19</v>
      </c>
      <c r="D81" t="s">
        <v>11</v>
      </c>
      <c r="E81" s="4">
        <v>53786</v>
      </c>
      <c r="F81">
        <v>98</v>
      </c>
      <c r="G81" t="s">
        <v>45</v>
      </c>
      <c r="L81" t="str">
        <f t="shared" si="8"/>
        <v>EMP115</v>
      </c>
      <c r="M81" t="str">
        <f t="shared" si="9"/>
        <v>James</v>
      </c>
      <c r="N81" t="str">
        <f t="shared" si="10"/>
        <v>Gonzalez</v>
      </c>
      <c r="O81" t="s">
        <v>372</v>
      </c>
      <c r="P81" s="8" t="str">
        <f t="shared" si="11"/>
        <v>IT02</v>
      </c>
      <c r="Q81" s="7">
        <v>43879</v>
      </c>
      <c r="R81">
        <v>98</v>
      </c>
      <c r="S81" s="4">
        <v>53786</v>
      </c>
      <c r="T81" t="str">
        <f t="shared" si="7"/>
        <v>Active</v>
      </c>
      <c r="U81" s="7" t="str">
        <f>_xlfn.XLOOKUP(P81, Lookup_Departments!$A$2:$A$7, Lookup_Departments!$B$2:$B$7, "invalid code")</f>
        <v>Information Technology</v>
      </c>
      <c r="V81" t="str">
        <f>_xlfn.XLOOKUP(R81, Lookup_Performance!$A$2:$A$6, Lookup_Performance!$C$2:$C$6, "not found", -1)</f>
        <v>Outstanding</v>
      </c>
      <c r="W81" s="9">
        <f>_xlfn.XLOOKUP(R81, Lookup_Performance!$A$2:$A$6, Lookup_Performance!$D$2:$D$6, 0,-1)</f>
        <v>0.12</v>
      </c>
      <c r="X81" t="str">
        <f t="shared" ca="1" si="12"/>
        <v>6 years 4months</v>
      </c>
    </row>
    <row r="82" spans="1:24" x14ac:dyDescent="0.25">
      <c r="A82" t="s">
        <v>214</v>
      </c>
      <c r="B82" t="s">
        <v>160</v>
      </c>
      <c r="C82" t="s">
        <v>54</v>
      </c>
      <c r="D82" t="s">
        <v>16</v>
      </c>
      <c r="E82" s="4">
        <v>66688</v>
      </c>
      <c r="F82">
        <v>40</v>
      </c>
      <c r="G82" t="s">
        <v>108</v>
      </c>
      <c r="L82" t="str">
        <f t="shared" si="8"/>
        <v>EMP084</v>
      </c>
      <c r="M82" t="str">
        <f t="shared" si="9"/>
        <v>William</v>
      </c>
      <c r="N82" t="str">
        <f t="shared" si="10"/>
        <v>Williams</v>
      </c>
      <c r="O82" t="s">
        <v>373</v>
      </c>
      <c r="P82" s="8" t="str">
        <f t="shared" si="11"/>
        <v>MKT04</v>
      </c>
      <c r="Q82" s="7">
        <v>44233</v>
      </c>
      <c r="R82">
        <v>40</v>
      </c>
      <c r="S82" s="4">
        <v>66688</v>
      </c>
      <c r="T82" t="str">
        <f t="shared" si="7"/>
        <v>Left</v>
      </c>
      <c r="U82" s="7" t="str">
        <f>_xlfn.XLOOKUP(P82, Lookup_Departments!$A$2:$A$7, Lookup_Departments!$B$2:$B$7, "invalid code")</f>
        <v>Marketing</v>
      </c>
      <c r="V82" t="str">
        <f>_xlfn.XLOOKUP(R82, Lookup_Performance!$A$2:$A$6, Lookup_Performance!$C$2:$C$6, "not found", -1)</f>
        <v>Needs Improvement</v>
      </c>
      <c r="W82" s="9">
        <f>_xlfn.XLOOKUP(R82, Lookup_Performance!$A$2:$A$6, Lookup_Performance!$D$2:$D$6, 0,-1)</f>
        <v>0</v>
      </c>
      <c r="X82" t="str">
        <f t="shared" ca="1" si="12"/>
        <v>5 years 5months</v>
      </c>
    </row>
    <row r="83" spans="1:24" x14ac:dyDescent="0.25">
      <c r="A83" t="s">
        <v>215</v>
      </c>
      <c r="B83" t="s">
        <v>66</v>
      </c>
      <c r="C83" t="s">
        <v>60</v>
      </c>
      <c r="D83" t="s">
        <v>11</v>
      </c>
      <c r="E83" s="4">
        <v>91672</v>
      </c>
      <c r="F83">
        <v>88</v>
      </c>
      <c r="G83" t="s">
        <v>17</v>
      </c>
      <c r="L83" t="str">
        <f t="shared" si="8"/>
        <v>EMP142</v>
      </c>
      <c r="M83" t="str">
        <f t="shared" si="9"/>
        <v>James</v>
      </c>
      <c r="N83" t="str">
        <f t="shared" si="10"/>
        <v>Jones</v>
      </c>
      <c r="O83" t="s">
        <v>374</v>
      </c>
      <c r="P83" s="8" t="str">
        <f t="shared" si="11"/>
        <v>IT02</v>
      </c>
      <c r="Q83" s="7">
        <v>44394</v>
      </c>
      <c r="R83">
        <v>88</v>
      </c>
      <c r="S83" s="4">
        <v>91672</v>
      </c>
      <c r="T83" t="str">
        <f t="shared" si="7"/>
        <v>Active</v>
      </c>
      <c r="U83" s="7" t="str">
        <f>_xlfn.XLOOKUP(P83, Lookup_Departments!$A$2:$A$7, Lookup_Departments!$B$2:$B$7, "invalid code")</f>
        <v>Information Technology</v>
      </c>
      <c r="V83" t="str">
        <f>_xlfn.XLOOKUP(R83, Lookup_Performance!$A$2:$A$6, Lookup_Performance!$C$2:$C$6, "not found", -1)</f>
        <v>Exceeding</v>
      </c>
      <c r="W83" s="9">
        <f>_xlfn.XLOOKUP(R83, Lookup_Performance!$A$2:$A$6, Lookup_Performance!$D$2:$D$6, 0,-1)</f>
        <v>0.08</v>
      </c>
      <c r="X83" t="str">
        <f t="shared" ca="1" si="12"/>
        <v>4 years 11months</v>
      </c>
    </row>
    <row r="84" spans="1:24" x14ac:dyDescent="0.25">
      <c r="A84" t="s">
        <v>216</v>
      </c>
      <c r="B84" t="s">
        <v>39</v>
      </c>
      <c r="C84" t="s">
        <v>19</v>
      </c>
      <c r="D84" t="s">
        <v>157</v>
      </c>
      <c r="E84" s="4">
        <v>77737</v>
      </c>
      <c r="F84">
        <v>77</v>
      </c>
      <c r="G84" t="s">
        <v>12</v>
      </c>
      <c r="L84" t="str">
        <f t="shared" si="8"/>
        <v>EMP143</v>
      </c>
      <c r="M84" t="str">
        <f t="shared" si="9"/>
        <v>Jessica</v>
      </c>
      <c r="N84" t="str">
        <f t="shared" si="10"/>
        <v>Gonzalez</v>
      </c>
      <c r="O84" t="s">
        <v>375</v>
      </c>
      <c r="P84" s="8" t="str">
        <f t="shared" si="11"/>
        <v>HR01</v>
      </c>
      <c r="Q84" s="7">
        <v>42687</v>
      </c>
      <c r="R84">
        <v>77</v>
      </c>
      <c r="S84" s="4">
        <v>77737</v>
      </c>
      <c r="T84" t="str">
        <f t="shared" si="7"/>
        <v>Active</v>
      </c>
      <c r="U84" s="7" t="str">
        <f>_xlfn.XLOOKUP(P84, Lookup_Departments!$A$2:$A$7, Lookup_Departments!$B$2:$B$7, "invalid code")</f>
        <v>Human Resources</v>
      </c>
      <c r="V84" t="str">
        <f>_xlfn.XLOOKUP(R84, Lookup_Performance!$A$2:$A$6, Lookup_Performance!$C$2:$C$6, "not found", -1)</f>
        <v>Achieving</v>
      </c>
      <c r="W84" s="9">
        <f>_xlfn.XLOOKUP(R84, Lookup_Performance!$A$2:$A$6, Lookup_Performance!$D$2:$D$6, 0,-1)</f>
        <v>0.05</v>
      </c>
      <c r="X84" t="str">
        <f t="shared" ca="1" si="12"/>
        <v>9 years 7months</v>
      </c>
    </row>
    <row r="85" spans="1:24" x14ac:dyDescent="0.25">
      <c r="A85" t="s">
        <v>219</v>
      </c>
      <c r="B85" t="s">
        <v>94</v>
      </c>
      <c r="C85" t="s">
        <v>47</v>
      </c>
      <c r="D85" t="s">
        <v>79</v>
      </c>
      <c r="E85" s="4">
        <v>95686</v>
      </c>
      <c r="F85">
        <v>91</v>
      </c>
      <c r="G85" t="s">
        <v>12</v>
      </c>
      <c r="L85" t="str">
        <f t="shared" si="8"/>
        <v>EMP090</v>
      </c>
      <c r="M85" t="str">
        <f t="shared" si="9"/>
        <v>Sarah</v>
      </c>
      <c r="N85" t="str">
        <f t="shared" si="10"/>
        <v>Miller</v>
      </c>
      <c r="O85" t="s">
        <v>376</v>
      </c>
      <c r="P85" s="8" t="str">
        <f t="shared" si="11"/>
        <v>SAL05</v>
      </c>
      <c r="Q85" s="7">
        <v>43513</v>
      </c>
      <c r="R85">
        <v>91</v>
      </c>
      <c r="S85" s="4">
        <v>95686</v>
      </c>
      <c r="T85" t="str">
        <f t="shared" si="7"/>
        <v>Active</v>
      </c>
      <c r="U85" s="7" t="str">
        <f>_xlfn.XLOOKUP(P85, Lookup_Departments!$A$2:$A$7, Lookup_Departments!$B$2:$B$7, "invalid code")</f>
        <v>Sales</v>
      </c>
      <c r="V85" t="str">
        <f>_xlfn.XLOOKUP(R85, Lookup_Performance!$A$2:$A$6, Lookup_Performance!$C$2:$C$6, "not found", -1)</f>
        <v>Exceeding</v>
      </c>
      <c r="W85" s="9">
        <f>_xlfn.XLOOKUP(R85, Lookup_Performance!$A$2:$A$6, Lookup_Performance!$D$2:$D$6, 0,-1)</f>
        <v>0.08</v>
      </c>
      <c r="X85" t="str">
        <f t="shared" ca="1" si="12"/>
        <v>7 years 4months</v>
      </c>
    </row>
    <row r="86" spans="1:24" x14ac:dyDescent="0.25">
      <c r="A86" t="s">
        <v>221</v>
      </c>
      <c r="B86" t="s">
        <v>39</v>
      </c>
      <c r="C86" t="s">
        <v>29</v>
      </c>
      <c r="D86" t="s">
        <v>44</v>
      </c>
      <c r="E86" s="4">
        <v>114681</v>
      </c>
      <c r="F86">
        <v>36</v>
      </c>
      <c r="G86" t="s">
        <v>17</v>
      </c>
      <c r="L86" t="str">
        <f t="shared" si="8"/>
        <v>EMP009</v>
      </c>
      <c r="M86" t="str">
        <f t="shared" si="9"/>
        <v>Jessica</v>
      </c>
      <c r="N86" t="str">
        <f t="shared" si="10"/>
        <v>Smith</v>
      </c>
      <c r="O86" t="s">
        <v>314</v>
      </c>
      <c r="P86" s="8" t="str">
        <f t="shared" si="11"/>
        <v>SAL05</v>
      </c>
      <c r="Q86" s="7">
        <v>42713</v>
      </c>
      <c r="R86">
        <v>36</v>
      </c>
      <c r="S86" s="4">
        <v>114681</v>
      </c>
      <c r="T86" t="str">
        <f t="shared" si="7"/>
        <v>Active</v>
      </c>
      <c r="U86" s="7" t="str">
        <f>_xlfn.XLOOKUP(P86, Lookup_Departments!$A$2:$A$7, Lookup_Departments!$B$2:$B$7, "invalid code")</f>
        <v>Sales</v>
      </c>
      <c r="V86" t="str">
        <f>_xlfn.XLOOKUP(R86, Lookup_Performance!$A$2:$A$6, Lookup_Performance!$C$2:$C$6, "not found", -1)</f>
        <v>Needs Improvement</v>
      </c>
      <c r="W86" s="9">
        <f>_xlfn.XLOOKUP(R86, Lookup_Performance!$A$2:$A$6, Lookup_Performance!$D$2:$D$6, 0,-1)</f>
        <v>0</v>
      </c>
      <c r="X86" t="str">
        <f t="shared" ca="1" si="12"/>
        <v>9 years 6months</v>
      </c>
    </row>
    <row r="87" spans="1:24" x14ac:dyDescent="0.25">
      <c r="A87" t="s">
        <v>222</v>
      </c>
      <c r="B87" t="s">
        <v>28</v>
      </c>
      <c r="C87" t="s">
        <v>60</v>
      </c>
      <c r="D87" t="s">
        <v>37</v>
      </c>
      <c r="E87" s="4">
        <v>109121</v>
      </c>
      <c r="F87">
        <v>72</v>
      </c>
      <c r="G87" t="s">
        <v>45</v>
      </c>
      <c r="L87" t="str">
        <f t="shared" si="8"/>
        <v>EMP014</v>
      </c>
      <c r="M87" t="str">
        <f t="shared" si="9"/>
        <v>Thomas</v>
      </c>
      <c r="N87" t="str">
        <f t="shared" si="10"/>
        <v>Jones</v>
      </c>
      <c r="O87" t="s">
        <v>353</v>
      </c>
      <c r="P87" s="8" t="str">
        <f t="shared" si="11"/>
        <v>OPS06</v>
      </c>
      <c r="Q87" s="7">
        <v>44421</v>
      </c>
      <c r="R87">
        <v>72</v>
      </c>
      <c r="S87" s="4">
        <v>109121</v>
      </c>
      <c r="T87" t="str">
        <f t="shared" si="7"/>
        <v>Active</v>
      </c>
      <c r="U87" s="7" t="str">
        <f>_xlfn.XLOOKUP(P87, Lookup_Departments!$A$2:$A$7, Lookup_Departments!$B$2:$B$7, "invalid code")</f>
        <v>Operations</v>
      </c>
      <c r="V87" t="str">
        <f>_xlfn.XLOOKUP(R87, Lookup_Performance!$A$2:$A$6, Lookup_Performance!$C$2:$C$6, "not found", -1)</f>
        <v>Achieving</v>
      </c>
      <c r="W87" s="9">
        <f>_xlfn.XLOOKUP(R87, Lookup_Performance!$A$2:$A$6, Lookup_Performance!$D$2:$D$6, 0,-1)</f>
        <v>0.05</v>
      </c>
      <c r="X87" t="str">
        <f t="shared" ca="1" si="12"/>
        <v>4 years 10months</v>
      </c>
    </row>
    <row r="88" spans="1:24" x14ac:dyDescent="0.25">
      <c r="A88" t="s">
        <v>225</v>
      </c>
      <c r="B88" t="s">
        <v>71</v>
      </c>
      <c r="C88" t="s">
        <v>10</v>
      </c>
      <c r="D88" t="s">
        <v>16</v>
      </c>
      <c r="E88" s="4">
        <v>112791</v>
      </c>
      <c r="F88">
        <v>87</v>
      </c>
      <c r="G88" t="s">
        <v>12</v>
      </c>
      <c r="L88" t="str">
        <f t="shared" si="8"/>
        <v>EMP060</v>
      </c>
      <c r="M88" t="str">
        <f t="shared" si="9"/>
        <v>Amanda</v>
      </c>
      <c r="N88" t="str">
        <f t="shared" si="10"/>
        <v>Brown</v>
      </c>
      <c r="O88" t="s">
        <v>377</v>
      </c>
      <c r="P88" s="8" t="str">
        <f t="shared" si="11"/>
        <v>MKT04</v>
      </c>
      <c r="Q88" s="7">
        <v>43996</v>
      </c>
      <c r="R88">
        <v>87</v>
      </c>
      <c r="S88" s="4">
        <v>112791</v>
      </c>
      <c r="T88" t="str">
        <f t="shared" si="7"/>
        <v>Active</v>
      </c>
      <c r="U88" s="7" t="str">
        <f>_xlfn.XLOOKUP(P88, Lookup_Departments!$A$2:$A$7, Lookup_Departments!$B$2:$B$7, "invalid code")</f>
        <v>Marketing</v>
      </c>
      <c r="V88" t="str">
        <f>_xlfn.XLOOKUP(R88, Lookup_Performance!$A$2:$A$6, Lookup_Performance!$C$2:$C$6, "not found", -1)</f>
        <v>Exceeding</v>
      </c>
      <c r="W88" s="9">
        <f>_xlfn.XLOOKUP(R88, Lookup_Performance!$A$2:$A$6, Lookup_Performance!$D$2:$D$6, 0,-1)</f>
        <v>0.08</v>
      </c>
      <c r="X88" t="str">
        <f t="shared" ca="1" si="12"/>
        <v>6 years 0months</v>
      </c>
    </row>
    <row r="89" spans="1:24" x14ac:dyDescent="0.25">
      <c r="A89" t="s">
        <v>227</v>
      </c>
      <c r="B89" t="s">
        <v>59</v>
      </c>
      <c r="C89" t="s">
        <v>25</v>
      </c>
      <c r="D89" t="s">
        <v>20</v>
      </c>
      <c r="E89" s="4">
        <v>118008</v>
      </c>
      <c r="F89">
        <v>71</v>
      </c>
      <c r="G89" t="s">
        <v>12</v>
      </c>
      <c r="L89" t="str">
        <f t="shared" si="8"/>
        <v>EMP135</v>
      </c>
      <c r="M89" t="str">
        <f t="shared" si="9"/>
        <v>Robert</v>
      </c>
      <c r="N89" t="str">
        <f t="shared" si="10"/>
        <v>Martinez</v>
      </c>
      <c r="O89" t="s">
        <v>378</v>
      </c>
      <c r="P89" s="8" t="str">
        <f t="shared" si="11"/>
        <v>IT02</v>
      </c>
      <c r="Q89" s="7">
        <v>44747</v>
      </c>
      <c r="R89">
        <v>71</v>
      </c>
      <c r="S89" s="4">
        <v>118008</v>
      </c>
      <c r="T89" t="str">
        <f t="shared" si="7"/>
        <v>Active</v>
      </c>
      <c r="U89" s="7" t="str">
        <f>_xlfn.XLOOKUP(P89, Lookup_Departments!$A$2:$A$7, Lookup_Departments!$B$2:$B$7, "invalid code")</f>
        <v>Information Technology</v>
      </c>
      <c r="V89" t="str">
        <f>_xlfn.XLOOKUP(R89, Lookup_Performance!$A$2:$A$6, Lookup_Performance!$C$2:$C$6, "not found", -1)</f>
        <v>Achieving</v>
      </c>
      <c r="W89" s="9">
        <f>_xlfn.XLOOKUP(R89, Lookup_Performance!$A$2:$A$6, Lookup_Performance!$D$2:$D$6, 0,-1)</f>
        <v>0.05</v>
      </c>
      <c r="X89" t="str">
        <f t="shared" ca="1" si="12"/>
        <v>4 years 0months</v>
      </c>
    </row>
    <row r="90" spans="1:24" x14ac:dyDescent="0.25">
      <c r="A90" t="s">
        <v>229</v>
      </c>
      <c r="B90" t="s">
        <v>28</v>
      </c>
      <c r="C90" t="s">
        <v>47</v>
      </c>
      <c r="D90" t="s">
        <v>11</v>
      </c>
      <c r="E90" s="4">
        <v>74370</v>
      </c>
      <c r="F90">
        <v>82</v>
      </c>
      <c r="G90" t="s">
        <v>45</v>
      </c>
      <c r="L90" t="str">
        <f t="shared" si="8"/>
        <v>EMP004</v>
      </c>
      <c r="M90" t="str">
        <f t="shared" si="9"/>
        <v>Thomas</v>
      </c>
      <c r="N90" t="str">
        <f t="shared" si="10"/>
        <v>Miller</v>
      </c>
      <c r="O90" t="s">
        <v>366</v>
      </c>
      <c r="P90" s="8" t="str">
        <f t="shared" si="11"/>
        <v>IT02</v>
      </c>
      <c r="Q90" s="7">
        <v>42650</v>
      </c>
      <c r="R90">
        <v>82</v>
      </c>
      <c r="S90" s="4">
        <v>74370</v>
      </c>
      <c r="T90" t="str">
        <f t="shared" si="7"/>
        <v>Active</v>
      </c>
      <c r="U90" s="7" t="str">
        <f>_xlfn.XLOOKUP(P90, Lookup_Departments!$A$2:$A$7, Lookup_Departments!$B$2:$B$7, "invalid code")</f>
        <v>Information Technology</v>
      </c>
      <c r="V90" t="str">
        <f>_xlfn.XLOOKUP(R90, Lookup_Performance!$A$2:$A$6, Lookup_Performance!$C$2:$C$6, "not found", -1)</f>
        <v>Achieving</v>
      </c>
      <c r="W90" s="9">
        <f>_xlfn.XLOOKUP(R90, Lookup_Performance!$A$2:$A$6, Lookup_Performance!$D$2:$D$6, 0,-1)</f>
        <v>0.05</v>
      </c>
      <c r="X90" t="str">
        <f t="shared" ca="1" si="12"/>
        <v>9 years 8months</v>
      </c>
    </row>
    <row r="91" spans="1:24" x14ac:dyDescent="0.25">
      <c r="A91" t="s">
        <v>231</v>
      </c>
      <c r="B91" t="s">
        <v>113</v>
      </c>
      <c r="C91" t="s">
        <v>41</v>
      </c>
      <c r="D91" t="s">
        <v>20</v>
      </c>
      <c r="E91" s="4">
        <v>77819</v>
      </c>
      <c r="F91">
        <v>79</v>
      </c>
      <c r="G91" t="s">
        <v>17</v>
      </c>
      <c r="L91" t="str">
        <f t="shared" si="8"/>
        <v>EMP018</v>
      </c>
      <c r="M91" t="str">
        <f t="shared" si="9"/>
        <v>David</v>
      </c>
      <c r="N91" t="str">
        <f t="shared" si="10"/>
        <v>Rodriguez</v>
      </c>
      <c r="O91" t="s">
        <v>379</v>
      </c>
      <c r="P91" s="8" t="str">
        <f t="shared" si="11"/>
        <v>IT02</v>
      </c>
      <c r="Q91" s="7">
        <v>44674</v>
      </c>
      <c r="R91">
        <v>79</v>
      </c>
      <c r="S91" s="4">
        <v>77819</v>
      </c>
      <c r="T91" t="str">
        <f t="shared" si="7"/>
        <v>Active</v>
      </c>
      <c r="U91" s="7" t="str">
        <f>_xlfn.XLOOKUP(P91, Lookup_Departments!$A$2:$A$7, Lookup_Departments!$B$2:$B$7, "invalid code")</f>
        <v>Information Technology</v>
      </c>
      <c r="V91" t="str">
        <f>_xlfn.XLOOKUP(R91, Lookup_Performance!$A$2:$A$6, Lookup_Performance!$C$2:$C$6, "not found", -1)</f>
        <v>Achieving</v>
      </c>
      <c r="W91" s="9">
        <f>_xlfn.XLOOKUP(R91, Lookup_Performance!$A$2:$A$6, Lookup_Performance!$D$2:$D$6, 0,-1)</f>
        <v>0.05</v>
      </c>
      <c r="X91" t="str">
        <f t="shared" ca="1" si="12"/>
        <v>4 years 2months</v>
      </c>
    </row>
    <row r="92" spans="1:24" x14ac:dyDescent="0.25">
      <c r="A92" t="s">
        <v>232</v>
      </c>
      <c r="B92" t="s">
        <v>53</v>
      </c>
      <c r="C92" t="s">
        <v>47</v>
      </c>
      <c r="D92" t="s">
        <v>61</v>
      </c>
      <c r="E92" s="4">
        <v>48748</v>
      </c>
      <c r="F92">
        <v>83</v>
      </c>
      <c r="G92" t="s">
        <v>45</v>
      </c>
      <c r="L92" t="str">
        <f t="shared" si="8"/>
        <v>EMP039</v>
      </c>
      <c r="M92" t="str">
        <f t="shared" si="9"/>
        <v>Jane</v>
      </c>
      <c r="N92" t="str">
        <f t="shared" si="10"/>
        <v>Miller</v>
      </c>
      <c r="O92" t="s">
        <v>319</v>
      </c>
      <c r="P92" s="8" t="str">
        <f t="shared" si="11"/>
        <v>MKT04</v>
      </c>
      <c r="Q92" s="7">
        <v>43013</v>
      </c>
      <c r="R92">
        <v>83</v>
      </c>
      <c r="S92" s="4">
        <v>48748</v>
      </c>
      <c r="T92" t="str">
        <f t="shared" si="7"/>
        <v>Active</v>
      </c>
      <c r="U92" s="7" t="str">
        <f>_xlfn.XLOOKUP(P92, Lookup_Departments!$A$2:$A$7, Lookup_Departments!$B$2:$B$7, "invalid code")</f>
        <v>Marketing</v>
      </c>
      <c r="V92" t="str">
        <f>_xlfn.XLOOKUP(R92, Lookup_Performance!$A$2:$A$6, Lookup_Performance!$C$2:$C$6, "not found", -1)</f>
        <v>Achieving</v>
      </c>
      <c r="W92" s="9">
        <f>_xlfn.XLOOKUP(R92, Lookup_Performance!$A$2:$A$6, Lookup_Performance!$D$2:$D$6, 0,-1)</f>
        <v>0.05</v>
      </c>
      <c r="X92" t="str">
        <f t="shared" ca="1" si="12"/>
        <v>8 years 9months</v>
      </c>
    </row>
    <row r="93" spans="1:24" x14ac:dyDescent="0.25">
      <c r="A93" t="s">
        <v>234</v>
      </c>
      <c r="B93" t="s">
        <v>66</v>
      </c>
      <c r="C93" t="s">
        <v>41</v>
      </c>
      <c r="D93" t="s">
        <v>33</v>
      </c>
      <c r="E93" s="4">
        <v>101997</v>
      </c>
      <c r="F93">
        <v>38</v>
      </c>
      <c r="G93" t="s">
        <v>116</v>
      </c>
      <c r="L93" t="str">
        <f t="shared" si="8"/>
        <v>EMP073</v>
      </c>
      <c r="M93" t="str">
        <f t="shared" si="9"/>
        <v>James</v>
      </c>
      <c r="N93" t="str">
        <f t="shared" si="10"/>
        <v>Rodriguez</v>
      </c>
      <c r="O93" t="s">
        <v>380</v>
      </c>
      <c r="P93" s="8" t="str">
        <f t="shared" si="11"/>
        <v>OPS06</v>
      </c>
      <c r="Q93" s="7">
        <v>43971</v>
      </c>
      <c r="R93">
        <v>38</v>
      </c>
      <c r="S93" s="4">
        <v>101997</v>
      </c>
      <c r="T93" t="str">
        <f t="shared" si="7"/>
        <v>Resigned</v>
      </c>
      <c r="U93" s="7" t="str">
        <f>_xlfn.XLOOKUP(P93, Lookup_Departments!$A$2:$A$7, Lookup_Departments!$B$2:$B$7, "invalid code")</f>
        <v>Operations</v>
      </c>
      <c r="V93" t="str">
        <f>_xlfn.XLOOKUP(R93, Lookup_Performance!$A$2:$A$6, Lookup_Performance!$C$2:$C$6, "not found", -1)</f>
        <v>Needs Improvement</v>
      </c>
      <c r="W93" s="9">
        <f>_xlfn.XLOOKUP(R93, Lookup_Performance!$A$2:$A$6, Lookup_Performance!$D$2:$D$6, 0,-1)</f>
        <v>0</v>
      </c>
      <c r="X93" t="str">
        <f t="shared" ca="1" si="12"/>
        <v>6 years 1months</v>
      </c>
    </row>
    <row r="94" spans="1:24" x14ac:dyDescent="0.25">
      <c r="A94" t="s">
        <v>235</v>
      </c>
      <c r="B94" t="s">
        <v>94</v>
      </c>
      <c r="C94" t="s">
        <v>41</v>
      </c>
      <c r="D94" t="s">
        <v>97</v>
      </c>
      <c r="E94" s="4">
        <v>115260</v>
      </c>
      <c r="F94">
        <v>77</v>
      </c>
      <c r="G94" t="s">
        <v>45</v>
      </c>
      <c r="L94" t="str">
        <f t="shared" si="8"/>
        <v>EMP138</v>
      </c>
      <c r="M94" t="str">
        <f t="shared" si="9"/>
        <v>Sarah</v>
      </c>
      <c r="N94" t="str">
        <f t="shared" si="10"/>
        <v>Rodriguez</v>
      </c>
      <c r="O94" t="s">
        <v>381</v>
      </c>
      <c r="P94" s="8" t="str">
        <f t="shared" si="11"/>
        <v>HR01</v>
      </c>
      <c r="Q94" s="7">
        <v>45036</v>
      </c>
      <c r="R94">
        <v>77</v>
      </c>
      <c r="S94" s="4">
        <v>115260</v>
      </c>
      <c r="T94" t="str">
        <f t="shared" si="7"/>
        <v>Active</v>
      </c>
      <c r="U94" s="7" t="str">
        <f>_xlfn.XLOOKUP(P94, Lookup_Departments!$A$2:$A$7, Lookup_Departments!$B$2:$B$7, "invalid code")</f>
        <v>Human Resources</v>
      </c>
      <c r="V94" t="str">
        <f>_xlfn.XLOOKUP(R94, Lookup_Performance!$A$2:$A$6, Lookup_Performance!$C$2:$C$6, "not found", -1)</f>
        <v>Achieving</v>
      </c>
      <c r="W94" s="9">
        <f>_xlfn.XLOOKUP(R94, Lookup_Performance!$A$2:$A$6, Lookup_Performance!$D$2:$D$6, 0,-1)</f>
        <v>0.05</v>
      </c>
      <c r="X94" t="str">
        <f t="shared" ca="1" si="12"/>
        <v>3 years 2months</v>
      </c>
    </row>
    <row r="95" spans="1:24" x14ac:dyDescent="0.25">
      <c r="A95" t="s">
        <v>241</v>
      </c>
      <c r="B95" t="s">
        <v>105</v>
      </c>
      <c r="C95" t="s">
        <v>41</v>
      </c>
      <c r="D95" t="s">
        <v>165</v>
      </c>
      <c r="E95" s="4">
        <v>60623</v>
      </c>
      <c r="F95">
        <v>78</v>
      </c>
      <c r="G95" t="s">
        <v>45</v>
      </c>
      <c r="L95" t="str">
        <f t="shared" si="8"/>
        <v>EMP003</v>
      </c>
      <c r="M95" t="str">
        <f t="shared" si="9"/>
        <v>Melissa</v>
      </c>
      <c r="N95" t="str">
        <f t="shared" si="10"/>
        <v>Rodriguez</v>
      </c>
      <c r="O95" t="s">
        <v>382</v>
      </c>
      <c r="P95" s="8" t="str">
        <f t="shared" si="11"/>
        <v>OPS06</v>
      </c>
      <c r="Q95" s="7">
        <v>45017</v>
      </c>
      <c r="R95">
        <v>78</v>
      </c>
      <c r="S95" s="4">
        <v>60623</v>
      </c>
      <c r="T95" t="str">
        <f t="shared" si="7"/>
        <v>Active</v>
      </c>
      <c r="U95" s="7" t="str">
        <f>_xlfn.XLOOKUP(P95, Lookup_Departments!$A$2:$A$7, Lookup_Departments!$B$2:$B$7, "invalid code")</f>
        <v>Operations</v>
      </c>
      <c r="V95" t="str">
        <f>_xlfn.XLOOKUP(R95, Lookup_Performance!$A$2:$A$6, Lookup_Performance!$C$2:$C$6, "not found", -1)</f>
        <v>Achieving</v>
      </c>
      <c r="W95" s="9">
        <f>_xlfn.XLOOKUP(R95, Lookup_Performance!$A$2:$A$6, Lookup_Performance!$D$2:$D$6, 0,-1)</f>
        <v>0.05</v>
      </c>
      <c r="X95" t="str">
        <f t="shared" ca="1" si="12"/>
        <v>3 years 3months</v>
      </c>
    </row>
    <row r="96" spans="1:24" x14ac:dyDescent="0.25">
      <c r="A96" t="s">
        <v>242</v>
      </c>
      <c r="B96" t="s">
        <v>66</v>
      </c>
      <c r="C96" t="s">
        <v>32</v>
      </c>
      <c r="D96" t="s">
        <v>157</v>
      </c>
      <c r="E96" s="4">
        <v>68092</v>
      </c>
      <c r="F96">
        <v>93</v>
      </c>
      <c r="G96" t="s">
        <v>12</v>
      </c>
      <c r="L96" t="str">
        <f t="shared" si="8"/>
        <v>EMP121</v>
      </c>
      <c r="M96" t="str">
        <f t="shared" si="9"/>
        <v>James</v>
      </c>
      <c r="N96" t="str">
        <f t="shared" si="10"/>
        <v>Johnson</v>
      </c>
      <c r="O96" t="s">
        <v>383</v>
      </c>
      <c r="P96" s="8" t="str">
        <f t="shared" si="11"/>
        <v>HR01</v>
      </c>
      <c r="Q96" s="7">
        <v>44053</v>
      </c>
      <c r="R96">
        <v>93</v>
      </c>
      <c r="S96" s="4">
        <v>68092</v>
      </c>
      <c r="T96" t="str">
        <f t="shared" si="7"/>
        <v>Active</v>
      </c>
      <c r="U96" s="7" t="str">
        <f>_xlfn.XLOOKUP(P96, Lookup_Departments!$A$2:$A$7, Lookup_Departments!$B$2:$B$7, "invalid code")</f>
        <v>Human Resources</v>
      </c>
      <c r="V96" t="str">
        <f>_xlfn.XLOOKUP(R96, Lookup_Performance!$A$2:$A$6, Lookup_Performance!$C$2:$C$6, "not found", -1)</f>
        <v>Exceeding</v>
      </c>
      <c r="W96" s="9">
        <f>_xlfn.XLOOKUP(R96, Lookup_Performance!$A$2:$A$6, Lookup_Performance!$D$2:$D$6, 0,-1)</f>
        <v>0.08</v>
      </c>
      <c r="X96" t="str">
        <f t="shared" ca="1" si="12"/>
        <v>5 years 10months</v>
      </c>
    </row>
    <row r="97" spans="1:24" x14ac:dyDescent="0.25">
      <c r="A97" t="s">
        <v>245</v>
      </c>
      <c r="B97" t="s">
        <v>43</v>
      </c>
      <c r="C97" t="s">
        <v>36</v>
      </c>
      <c r="D97" t="s">
        <v>16</v>
      </c>
      <c r="E97" s="4">
        <v>88155</v>
      </c>
      <c r="F97">
        <v>68</v>
      </c>
      <c r="G97" t="s">
        <v>45</v>
      </c>
      <c r="L97" t="str">
        <f t="shared" si="8"/>
        <v>EMP064</v>
      </c>
      <c r="M97" t="str">
        <f t="shared" si="9"/>
        <v>Michael</v>
      </c>
      <c r="N97" t="str">
        <f t="shared" si="10"/>
        <v>Wilson</v>
      </c>
      <c r="O97" t="s">
        <v>330</v>
      </c>
      <c r="P97" s="8" t="str">
        <f t="shared" si="11"/>
        <v>MKT04</v>
      </c>
      <c r="Q97" s="7">
        <v>44596</v>
      </c>
      <c r="R97">
        <v>68</v>
      </c>
      <c r="S97" s="4">
        <v>88155</v>
      </c>
      <c r="T97" t="str">
        <f t="shared" si="7"/>
        <v>Active</v>
      </c>
      <c r="U97" s="7" t="str">
        <f>_xlfn.XLOOKUP(P97, Lookup_Departments!$A$2:$A$7, Lookup_Departments!$B$2:$B$7, "invalid code")</f>
        <v>Marketing</v>
      </c>
      <c r="V97" t="str">
        <f>_xlfn.XLOOKUP(R97, Lookup_Performance!$A$2:$A$6, Lookup_Performance!$C$2:$C$6, "not found", -1)</f>
        <v>Developing</v>
      </c>
      <c r="W97" s="9">
        <f>_xlfn.XLOOKUP(R97, Lookup_Performance!$A$2:$A$6, Lookup_Performance!$D$2:$D$6, 0,-1)</f>
        <v>0.02</v>
      </c>
      <c r="X97" t="str">
        <f t="shared" ca="1" si="12"/>
        <v>4 years 5months</v>
      </c>
    </row>
    <row r="98" spans="1:24" x14ac:dyDescent="0.25">
      <c r="A98" t="s">
        <v>246</v>
      </c>
      <c r="B98" t="s">
        <v>160</v>
      </c>
      <c r="C98" t="s">
        <v>60</v>
      </c>
      <c r="D98" t="s">
        <v>16</v>
      </c>
      <c r="E98" s="4">
        <v>107903</v>
      </c>
      <c r="F98">
        <v>42</v>
      </c>
      <c r="G98" t="s">
        <v>17</v>
      </c>
      <c r="L98" t="str">
        <f t="shared" si="8"/>
        <v>EMP116</v>
      </c>
      <c r="M98" t="str">
        <f t="shared" si="9"/>
        <v>William</v>
      </c>
      <c r="N98" t="str">
        <f t="shared" si="10"/>
        <v>Jones</v>
      </c>
      <c r="O98" t="s">
        <v>384</v>
      </c>
      <c r="P98" s="8" t="str">
        <f t="shared" si="11"/>
        <v>MKT04</v>
      </c>
      <c r="Q98" s="7">
        <v>43183</v>
      </c>
      <c r="R98">
        <v>42</v>
      </c>
      <c r="S98" s="4">
        <v>107903</v>
      </c>
      <c r="T98" t="str">
        <f t="shared" ref="T98:T118" si="13">TRIM(PROPER(G98))</f>
        <v>Active</v>
      </c>
      <c r="U98" s="7" t="str">
        <f>_xlfn.XLOOKUP(P98, Lookup_Departments!$A$2:$A$7, Lookup_Departments!$B$2:$B$7, "invalid code")</f>
        <v>Marketing</v>
      </c>
      <c r="V98" t="str">
        <f>_xlfn.XLOOKUP(R98, Lookup_Performance!$A$2:$A$6, Lookup_Performance!$C$2:$C$6, "not found", -1)</f>
        <v>Needs Improvement</v>
      </c>
      <c r="W98" s="9">
        <f>_xlfn.XLOOKUP(R98, Lookup_Performance!$A$2:$A$6, Lookup_Performance!$D$2:$D$6, 0,-1)</f>
        <v>0</v>
      </c>
      <c r="X98" t="str">
        <f t="shared" ca="1" si="12"/>
        <v>8 years 3months</v>
      </c>
    </row>
    <row r="99" spans="1:24" x14ac:dyDescent="0.25">
      <c r="A99" t="s">
        <v>248</v>
      </c>
      <c r="B99" t="s">
        <v>160</v>
      </c>
      <c r="C99" t="s">
        <v>54</v>
      </c>
      <c r="D99" t="s">
        <v>11</v>
      </c>
      <c r="E99" s="4">
        <v>62818</v>
      </c>
      <c r="F99">
        <v>34</v>
      </c>
      <c r="G99" t="s">
        <v>17</v>
      </c>
      <c r="L99" t="str">
        <f t="shared" si="8"/>
        <v>EMP055</v>
      </c>
      <c r="M99" t="str">
        <f t="shared" si="9"/>
        <v>William</v>
      </c>
      <c r="N99" t="str">
        <f t="shared" si="10"/>
        <v>Williams</v>
      </c>
      <c r="O99" t="s">
        <v>373</v>
      </c>
      <c r="P99" s="8" t="str">
        <f t="shared" si="11"/>
        <v>IT02</v>
      </c>
      <c r="Q99" s="7">
        <v>43305</v>
      </c>
      <c r="R99">
        <v>34</v>
      </c>
      <c r="S99" s="4">
        <v>62818</v>
      </c>
      <c r="T99" t="str">
        <f t="shared" si="13"/>
        <v>Active</v>
      </c>
      <c r="U99" s="7" t="str">
        <f>_xlfn.XLOOKUP(P99, Lookup_Departments!$A$2:$A$7, Lookup_Departments!$B$2:$B$7, "invalid code")</f>
        <v>Information Technology</v>
      </c>
      <c r="V99" t="str">
        <f>_xlfn.XLOOKUP(R99, Lookup_Performance!$A$2:$A$6, Lookup_Performance!$C$2:$C$6, "not found", -1)</f>
        <v>Needs Improvement</v>
      </c>
      <c r="W99" s="9">
        <f>_xlfn.XLOOKUP(R99, Lookup_Performance!$A$2:$A$6, Lookup_Performance!$D$2:$D$6, 0,-1)</f>
        <v>0</v>
      </c>
      <c r="X99" t="str">
        <f t="shared" ca="1" si="12"/>
        <v>7 years 11months</v>
      </c>
    </row>
    <row r="100" spans="1:24" x14ac:dyDescent="0.25">
      <c r="A100" t="s">
        <v>249</v>
      </c>
      <c r="B100" t="s">
        <v>113</v>
      </c>
      <c r="C100" t="s">
        <v>54</v>
      </c>
      <c r="D100" t="s">
        <v>157</v>
      </c>
      <c r="E100" s="4">
        <v>85151</v>
      </c>
      <c r="F100">
        <v>35</v>
      </c>
      <c r="G100" t="s">
        <v>17</v>
      </c>
      <c r="L100" t="str">
        <f t="shared" si="8"/>
        <v>EMP108</v>
      </c>
      <c r="M100" t="str">
        <f t="shared" si="9"/>
        <v>David</v>
      </c>
      <c r="N100" t="str">
        <f t="shared" si="10"/>
        <v>Williams</v>
      </c>
      <c r="O100" t="s">
        <v>385</v>
      </c>
      <c r="P100" s="8" t="str">
        <f t="shared" si="11"/>
        <v>HR01</v>
      </c>
      <c r="Q100" s="7">
        <v>43301</v>
      </c>
      <c r="R100">
        <v>35</v>
      </c>
      <c r="S100" s="4">
        <v>85151</v>
      </c>
      <c r="T100" t="str">
        <f t="shared" si="13"/>
        <v>Active</v>
      </c>
      <c r="U100" s="7" t="str">
        <f>_xlfn.XLOOKUP(P100, Lookup_Departments!$A$2:$A$7, Lookup_Departments!$B$2:$B$7, "invalid code")</f>
        <v>Human Resources</v>
      </c>
      <c r="V100" t="str">
        <f>_xlfn.XLOOKUP(R100, Lookup_Performance!$A$2:$A$6, Lookup_Performance!$C$2:$C$6, "not found", -1)</f>
        <v>Needs Improvement</v>
      </c>
      <c r="W100" s="9">
        <f>_xlfn.XLOOKUP(R100, Lookup_Performance!$A$2:$A$6, Lookup_Performance!$D$2:$D$6, 0,-1)</f>
        <v>0</v>
      </c>
      <c r="X100" t="str">
        <f t="shared" ca="1" si="12"/>
        <v>7 years 11months</v>
      </c>
    </row>
    <row r="101" spans="1:24" x14ac:dyDescent="0.25">
      <c r="A101" t="s">
        <v>250</v>
      </c>
      <c r="B101" t="s">
        <v>53</v>
      </c>
      <c r="C101" t="s">
        <v>64</v>
      </c>
      <c r="D101" t="s">
        <v>76</v>
      </c>
      <c r="E101" s="4">
        <v>46390</v>
      </c>
      <c r="F101">
        <v>95</v>
      </c>
      <c r="G101" t="s">
        <v>45</v>
      </c>
      <c r="L101" t="str">
        <f t="shared" si="8"/>
        <v>EMP051</v>
      </c>
      <c r="M101" t="str">
        <f t="shared" si="9"/>
        <v>Jane</v>
      </c>
      <c r="N101" t="str">
        <f t="shared" si="10"/>
        <v>Davis</v>
      </c>
      <c r="O101" t="s">
        <v>346</v>
      </c>
      <c r="P101" s="8" t="str">
        <f t="shared" si="11"/>
        <v>FIN03</v>
      </c>
      <c r="Q101" s="7">
        <v>42433</v>
      </c>
      <c r="R101">
        <v>95</v>
      </c>
      <c r="S101" s="4">
        <v>46390</v>
      </c>
      <c r="T101" t="str">
        <f t="shared" si="13"/>
        <v>Active</v>
      </c>
      <c r="U101" s="7" t="str">
        <f>_xlfn.XLOOKUP(P101, Lookup_Departments!$A$2:$A$7, Lookup_Departments!$B$2:$B$7, "invalid code")</f>
        <v>Finance</v>
      </c>
      <c r="V101" t="str">
        <f>_xlfn.XLOOKUP(R101, Lookup_Performance!$A$2:$A$6, Lookup_Performance!$C$2:$C$6, "not found", -1)</f>
        <v>Outstanding</v>
      </c>
      <c r="W101" s="9">
        <f>_xlfn.XLOOKUP(R101, Lookup_Performance!$A$2:$A$6, Lookup_Performance!$D$2:$D$6, 0,-1)</f>
        <v>0.12</v>
      </c>
      <c r="X101" t="str">
        <f t="shared" ca="1" si="12"/>
        <v>10 years 4months</v>
      </c>
    </row>
    <row r="102" spans="1:24" x14ac:dyDescent="0.25">
      <c r="A102" t="s">
        <v>252</v>
      </c>
      <c r="B102" t="s">
        <v>24</v>
      </c>
      <c r="C102" t="s">
        <v>25</v>
      </c>
      <c r="D102" t="s">
        <v>157</v>
      </c>
      <c r="E102" s="4">
        <v>111920</v>
      </c>
      <c r="F102">
        <v>90</v>
      </c>
      <c r="G102" t="s">
        <v>22</v>
      </c>
      <c r="L102" t="str">
        <f t="shared" si="8"/>
        <v>EMP059</v>
      </c>
      <c r="M102" t="str">
        <f t="shared" si="9"/>
        <v>John</v>
      </c>
      <c r="N102" t="str">
        <f t="shared" si="10"/>
        <v>Martinez</v>
      </c>
      <c r="O102" t="s">
        <v>310</v>
      </c>
      <c r="P102" s="8" t="str">
        <f t="shared" si="11"/>
        <v>HR01</v>
      </c>
      <c r="Q102" s="7">
        <v>44643</v>
      </c>
      <c r="R102">
        <v>90</v>
      </c>
      <c r="S102" s="4">
        <v>111920</v>
      </c>
      <c r="T102" t="str">
        <f t="shared" si="13"/>
        <v>Left</v>
      </c>
      <c r="U102" s="7" t="str">
        <f>_xlfn.XLOOKUP(P102, Lookup_Departments!$A$2:$A$7, Lookup_Departments!$B$2:$B$7, "invalid code")</f>
        <v>Human Resources</v>
      </c>
      <c r="V102" t="str">
        <f>_xlfn.XLOOKUP(R102, Lookup_Performance!$A$2:$A$6, Lookup_Performance!$C$2:$C$6, "not found", -1)</f>
        <v>Exceeding</v>
      </c>
      <c r="W102" s="9">
        <f>_xlfn.XLOOKUP(R102, Lookup_Performance!$A$2:$A$6, Lookup_Performance!$D$2:$D$6, 0,-1)</f>
        <v>0.08</v>
      </c>
      <c r="X102" t="str">
        <f t="shared" ca="1" si="12"/>
        <v>4 years 3months</v>
      </c>
    </row>
    <row r="103" spans="1:24" x14ac:dyDescent="0.25">
      <c r="A103" t="s">
        <v>253</v>
      </c>
      <c r="B103" t="s">
        <v>113</v>
      </c>
      <c r="C103" t="s">
        <v>135</v>
      </c>
      <c r="D103" t="s">
        <v>138</v>
      </c>
      <c r="E103" s="4">
        <v>115618</v>
      </c>
      <c r="F103">
        <v>42</v>
      </c>
      <c r="G103" t="s">
        <v>17</v>
      </c>
      <c r="L103" t="str">
        <f t="shared" si="8"/>
        <v>EMP049</v>
      </c>
      <c r="M103" t="str">
        <f t="shared" si="9"/>
        <v>David</v>
      </c>
      <c r="N103" t="str">
        <f t="shared" si="10"/>
        <v>Anderson</v>
      </c>
      <c r="O103" t="s">
        <v>386</v>
      </c>
      <c r="P103" s="8" t="str">
        <f t="shared" si="11"/>
        <v>HR01</v>
      </c>
      <c r="Q103" s="7">
        <v>42944</v>
      </c>
      <c r="R103">
        <v>42</v>
      </c>
      <c r="S103" s="4">
        <v>115618</v>
      </c>
      <c r="T103" t="str">
        <f t="shared" si="13"/>
        <v>Active</v>
      </c>
      <c r="U103" s="7" t="str">
        <f>_xlfn.XLOOKUP(P103, Lookup_Departments!$A$2:$A$7, Lookup_Departments!$B$2:$B$7, "invalid code")</f>
        <v>Human Resources</v>
      </c>
      <c r="V103" t="str">
        <f>_xlfn.XLOOKUP(R103, Lookup_Performance!$A$2:$A$6, Lookup_Performance!$C$2:$C$6, "not found", -1)</f>
        <v>Needs Improvement</v>
      </c>
      <c r="W103" s="9">
        <f>_xlfn.XLOOKUP(R103, Lookup_Performance!$A$2:$A$6, Lookup_Performance!$D$2:$D$6, 0,-1)</f>
        <v>0</v>
      </c>
      <c r="X103" t="str">
        <f t="shared" ca="1" si="12"/>
        <v>8 years 11months</v>
      </c>
    </row>
    <row r="104" spans="1:24" x14ac:dyDescent="0.25">
      <c r="A104" t="s">
        <v>256</v>
      </c>
      <c r="B104" t="s">
        <v>94</v>
      </c>
      <c r="C104" t="s">
        <v>29</v>
      </c>
      <c r="D104" t="s">
        <v>44</v>
      </c>
      <c r="E104" s="4">
        <v>110618</v>
      </c>
      <c r="F104">
        <v>88</v>
      </c>
      <c r="G104" t="s">
        <v>116</v>
      </c>
      <c r="L104" t="str">
        <f t="shared" si="8"/>
        <v>EMP089</v>
      </c>
      <c r="M104" t="str">
        <f t="shared" si="9"/>
        <v>Sarah</v>
      </c>
      <c r="N104" t="str">
        <f t="shared" si="10"/>
        <v>Smith</v>
      </c>
      <c r="O104" t="s">
        <v>387</v>
      </c>
      <c r="P104" s="8" t="str">
        <f t="shared" si="11"/>
        <v>SAL05</v>
      </c>
      <c r="Q104" s="7">
        <v>45235</v>
      </c>
      <c r="R104">
        <v>88</v>
      </c>
      <c r="S104" s="4">
        <v>110618</v>
      </c>
      <c r="T104" t="str">
        <f t="shared" si="13"/>
        <v>Resigned</v>
      </c>
      <c r="U104" s="7" t="str">
        <f>_xlfn.XLOOKUP(P104, Lookup_Departments!$A$2:$A$7, Lookup_Departments!$B$2:$B$7, "invalid code")</f>
        <v>Sales</v>
      </c>
      <c r="V104" t="str">
        <f>_xlfn.XLOOKUP(R104, Lookup_Performance!$A$2:$A$6, Lookup_Performance!$C$2:$C$6, "not found", -1)</f>
        <v>Exceeding</v>
      </c>
      <c r="W104" s="9">
        <f>_xlfn.XLOOKUP(R104, Lookup_Performance!$A$2:$A$6, Lookup_Performance!$D$2:$D$6, 0,-1)</f>
        <v>0.08</v>
      </c>
      <c r="X104" t="str">
        <f t="shared" ca="1" si="12"/>
        <v>2 years 8months</v>
      </c>
    </row>
    <row r="105" spans="1:24" x14ac:dyDescent="0.25">
      <c r="A105" t="s">
        <v>259</v>
      </c>
      <c r="B105" t="s">
        <v>105</v>
      </c>
      <c r="C105" t="s">
        <v>15</v>
      </c>
      <c r="D105" t="s">
        <v>37</v>
      </c>
      <c r="E105" s="4">
        <v>108395</v>
      </c>
      <c r="F105">
        <v>78</v>
      </c>
      <c r="G105" t="s">
        <v>30</v>
      </c>
      <c r="L105" t="str">
        <f t="shared" si="8"/>
        <v>EMP022</v>
      </c>
      <c r="M105" t="str">
        <f t="shared" si="9"/>
        <v>Melissa</v>
      </c>
      <c r="N105" t="str">
        <f t="shared" si="10"/>
        <v>Hernandez</v>
      </c>
      <c r="O105" t="s">
        <v>388</v>
      </c>
      <c r="P105" s="8" t="str">
        <f t="shared" si="11"/>
        <v>OPS06</v>
      </c>
      <c r="Q105" s="7">
        <v>44639</v>
      </c>
      <c r="R105">
        <v>78</v>
      </c>
      <c r="S105" s="4">
        <v>108395</v>
      </c>
      <c r="T105" t="str">
        <f t="shared" si="13"/>
        <v>Left</v>
      </c>
      <c r="U105" s="7" t="str">
        <f>_xlfn.XLOOKUP(P105, Lookup_Departments!$A$2:$A$7, Lookup_Departments!$B$2:$B$7, "invalid code")</f>
        <v>Operations</v>
      </c>
      <c r="V105" t="str">
        <f>_xlfn.XLOOKUP(R105, Lookup_Performance!$A$2:$A$6, Lookup_Performance!$C$2:$C$6, "not found", -1)</f>
        <v>Achieving</v>
      </c>
      <c r="W105" s="9">
        <f>_xlfn.XLOOKUP(R105, Lookup_Performance!$A$2:$A$6, Lookup_Performance!$D$2:$D$6, 0,-1)</f>
        <v>0.05</v>
      </c>
      <c r="X105" t="str">
        <f t="shared" ca="1" si="12"/>
        <v>4 years 3months</v>
      </c>
    </row>
    <row r="106" spans="1:24" x14ac:dyDescent="0.25">
      <c r="A106" t="s">
        <v>261</v>
      </c>
      <c r="B106" t="s">
        <v>105</v>
      </c>
      <c r="C106" t="s">
        <v>32</v>
      </c>
      <c r="D106" t="s">
        <v>26</v>
      </c>
      <c r="E106" s="4">
        <v>88005</v>
      </c>
      <c r="F106">
        <v>69</v>
      </c>
      <c r="G106" t="s">
        <v>45</v>
      </c>
      <c r="L106" t="str">
        <f t="shared" si="8"/>
        <v>EMP058</v>
      </c>
      <c r="M106" t="str">
        <f t="shared" si="9"/>
        <v>Melissa</v>
      </c>
      <c r="N106" t="str">
        <f t="shared" si="10"/>
        <v>Johnson</v>
      </c>
      <c r="O106" t="s">
        <v>343</v>
      </c>
      <c r="P106" s="8" t="str">
        <f t="shared" si="11"/>
        <v>FIN03</v>
      </c>
      <c r="Q106" s="7">
        <v>43091</v>
      </c>
      <c r="R106">
        <v>69</v>
      </c>
      <c r="S106" s="4">
        <v>88005</v>
      </c>
      <c r="T106" t="str">
        <f t="shared" si="13"/>
        <v>Active</v>
      </c>
      <c r="U106" s="7" t="str">
        <f>_xlfn.XLOOKUP(P106, Lookup_Departments!$A$2:$A$7, Lookup_Departments!$B$2:$B$7, "invalid code")</f>
        <v>Finance</v>
      </c>
      <c r="V106" t="str">
        <f>_xlfn.XLOOKUP(R106, Lookup_Performance!$A$2:$A$6, Lookup_Performance!$C$2:$C$6, "not found", -1)</f>
        <v>Developing</v>
      </c>
      <c r="W106" s="9">
        <f>_xlfn.XLOOKUP(R106, Lookup_Performance!$A$2:$A$6, Lookup_Performance!$D$2:$D$6, 0,-1)</f>
        <v>0.02</v>
      </c>
      <c r="X106" t="str">
        <f t="shared" ca="1" si="12"/>
        <v>8 years 6months</v>
      </c>
    </row>
    <row r="107" spans="1:24" x14ac:dyDescent="0.25">
      <c r="A107" t="s">
        <v>262</v>
      </c>
      <c r="B107" t="s">
        <v>53</v>
      </c>
      <c r="C107" t="s">
        <v>133</v>
      </c>
      <c r="D107" t="s">
        <v>61</v>
      </c>
      <c r="E107" s="4">
        <v>83007</v>
      </c>
      <c r="F107">
        <v>82</v>
      </c>
      <c r="G107" t="s">
        <v>45</v>
      </c>
      <c r="L107" t="str">
        <f t="shared" si="8"/>
        <v>EMP130</v>
      </c>
      <c r="M107" t="str">
        <f t="shared" si="9"/>
        <v>Jane</v>
      </c>
      <c r="N107" t="str">
        <f t="shared" si="10"/>
        <v>Garcia</v>
      </c>
      <c r="O107" t="s">
        <v>389</v>
      </c>
      <c r="P107" s="8" t="str">
        <f t="shared" si="11"/>
        <v>MKT04</v>
      </c>
      <c r="Q107" s="7">
        <v>44437</v>
      </c>
      <c r="R107">
        <v>82</v>
      </c>
      <c r="S107" s="4">
        <v>83007</v>
      </c>
      <c r="T107" t="str">
        <f t="shared" si="13"/>
        <v>Active</v>
      </c>
      <c r="U107" s="7" t="str">
        <f>_xlfn.XLOOKUP(P107, Lookup_Departments!$A$2:$A$7, Lookup_Departments!$B$2:$B$7, "invalid code")</f>
        <v>Marketing</v>
      </c>
      <c r="V107" t="str">
        <f>_xlfn.XLOOKUP(R107, Lookup_Performance!$A$2:$A$6, Lookup_Performance!$C$2:$C$6, "not found", -1)</f>
        <v>Achieving</v>
      </c>
      <c r="W107" s="9">
        <f>_xlfn.XLOOKUP(R107, Lookup_Performance!$A$2:$A$6, Lookup_Performance!$D$2:$D$6, 0,-1)</f>
        <v>0.05</v>
      </c>
      <c r="X107" t="str">
        <f t="shared" ca="1" si="12"/>
        <v>4 years 10months</v>
      </c>
    </row>
    <row r="108" spans="1:24" x14ac:dyDescent="0.25">
      <c r="A108" t="s">
        <v>264</v>
      </c>
      <c r="B108" t="s">
        <v>113</v>
      </c>
      <c r="C108" t="s">
        <v>64</v>
      </c>
      <c r="D108" t="s">
        <v>11</v>
      </c>
      <c r="E108" s="4">
        <v>61547</v>
      </c>
      <c r="F108">
        <v>68</v>
      </c>
      <c r="G108" t="s">
        <v>17</v>
      </c>
      <c r="L108" t="str">
        <f t="shared" si="8"/>
        <v>EMP038</v>
      </c>
      <c r="M108" t="str">
        <f t="shared" si="9"/>
        <v>David</v>
      </c>
      <c r="N108" t="str">
        <f t="shared" si="10"/>
        <v>Davis</v>
      </c>
      <c r="O108" t="s">
        <v>390</v>
      </c>
      <c r="P108" s="8" t="str">
        <f t="shared" si="11"/>
        <v>IT02</v>
      </c>
      <c r="Q108" s="7">
        <v>43360</v>
      </c>
      <c r="R108">
        <v>68</v>
      </c>
      <c r="S108" s="4">
        <v>61547</v>
      </c>
      <c r="T108" t="str">
        <f t="shared" si="13"/>
        <v>Active</v>
      </c>
      <c r="U108" s="7" t="str">
        <f>_xlfn.XLOOKUP(P108, Lookup_Departments!$A$2:$A$7, Lookup_Departments!$B$2:$B$7, "invalid code")</f>
        <v>Information Technology</v>
      </c>
      <c r="V108" t="str">
        <f>_xlfn.XLOOKUP(R108, Lookup_Performance!$A$2:$A$6, Lookup_Performance!$C$2:$C$6, "not found", -1)</f>
        <v>Developing</v>
      </c>
      <c r="W108" s="9">
        <f>_xlfn.XLOOKUP(R108, Lookup_Performance!$A$2:$A$6, Lookup_Performance!$D$2:$D$6, 0,-1)</f>
        <v>0.02</v>
      </c>
      <c r="X108" t="str">
        <f t="shared" ca="1" si="12"/>
        <v>7 years 9months</v>
      </c>
    </row>
    <row r="109" spans="1:24" x14ac:dyDescent="0.25">
      <c r="A109" t="s">
        <v>267</v>
      </c>
      <c r="B109" t="s">
        <v>14</v>
      </c>
      <c r="C109" t="s">
        <v>32</v>
      </c>
      <c r="D109" t="s">
        <v>33</v>
      </c>
      <c r="E109" s="4">
        <v>50399</v>
      </c>
      <c r="F109">
        <v>92</v>
      </c>
      <c r="G109" t="s">
        <v>108</v>
      </c>
      <c r="L109" t="str">
        <f t="shared" si="8"/>
        <v>EMP002</v>
      </c>
      <c r="M109" t="str">
        <f t="shared" si="9"/>
        <v>Richard</v>
      </c>
      <c r="N109" t="str">
        <f t="shared" si="10"/>
        <v>Johnson</v>
      </c>
      <c r="O109" t="s">
        <v>391</v>
      </c>
      <c r="P109" s="8" t="str">
        <f t="shared" si="11"/>
        <v>OPS06</v>
      </c>
      <c r="Q109" s="7">
        <v>43011</v>
      </c>
      <c r="R109">
        <v>92</v>
      </c>
      <c r="S109" s="4">
        <v>50399</v>
      </c>
      <c r="T109" t="str">
        <f t="shared" si="13"/>
        <v>Left</v>
      </c>
      <c r="U109" s="7" t="str">
        <f>_xlfn.XLOOKUP(P109, Lookup_Departments!$A$2:$A$7, Lookup_Departments!$B$2:$B$7, "invalid code")</f>
        <v>Operations</v>
      </c>
      <c r="V109" t="str">
        <f>_xlfn.XLOOKUP(R109, Lookup_Performance!$A$2:$A$6, Lookup_Performance!$C$2:$C$6, "not found", -1)</f>
        <v>Exceeding</v>
      </c>
      <c r="W109" s="9">
        <f>_xlfn.XLOOKUP(R109, Lookup_Performance!$A$2:$A$6, Lookup_Performance!$D$2:$D$6, 0,-1)</f>
        <v>0.08</v>
      </c>
      <c r="X109" t="str">
        <f t="shared" ca="1" si="12"/>
        <v>8 years 9months</v>
      </c>
    </row>
    <row r="110" spans="1:24" x14ac:dyDescent="0.25">
      <c r="A110" t="s">
        <v>271</v>
      </c>
      <c r="B110" t="s">
        <v>24</v>
      </c>
      <c r="C110" t="s">
        <v>15</v>
      </c>
      <c r="D110" t="s">
        <v>33</v>
      </c>
      <c r="E110" s="4">
        <v>52720</v>
      </c>
      <c r="F110">
        <v>68</v>
      </c>
      <c r="G110" t="s">
        <v>17</v>
      </c>
      <c r="L110" t="str">
        <f t="shared" si="8"/>
        <v>EMP131</v>
      </c>
      <c r="M110" t="str">
        <f t="shared" si="9"/>
        <v>John</v>
      </c>
      <c r="N110" t="str">
        <f t="shared" si="10"/>
        <v>Hernandez</v>
      </c>
      <c r="O110" t="s">
        <v>392</v>
      </c>
      <c r="P110" s="8" t="str">
        <f t="shared" si="11"/>
        <v>OPS06</v>
      </c>
      <c r="Q110" s="7">
        <v>43257</v>
      </c>
      <c r="R110">
        <v>68</v>
      </c>
      <c r="S110" s="4">
        <v>52720</v>
      </c>
      <c r="T110" t="str">
        <f t="shared" si="13"/>
        <v>Active</v>
      </c>
      <c r="U110" s="7" t="str">
        <f>_xlfn.XLOOKUP(P110, Lookup_Departments!$A$2:$A$7, Lookup_Departments!$B$2:$B$7, "invalid code")</f>
        <v>Operations</v>
      </c>
      <c r="V110" t="str">
        <f>_xlfn.XLOOKUP(R110, Lookup_Performance!$A$2:$A$6, Lookup_Performance!$C$2:$C$6, "not found", -1)</f>
        <v>Developing</v>
      </c>
      <c r="W110" s="9">
        <f>_xlfn.XLOOKUP(R110, Lookup_Performance!$A$2:$A$6, Lookup_Performance!$D$2:$D$6, 0,-1)</f>
        <v>0.02</v>
      </c>
      <c r="X110" t="str">
        <f t="shared" ca="1" si="12"/>
        <v>8 years 1months</v>
      </c>
    </row>
    <row r="111" spans="1:24" x14ac:dyDescent="0.25">
      <c r="A111" t="s">
        <v>272</v>
      </c>
      <c r="B111" t="s">
        <v>94</v>
      </c>
      <c r="C111" t="s">
        <v>19</v>
      </c>
      <c r="D111" t="s">
        <v>33</v>
      </c>
      <c r="E111" s="4">
        <v>65065</v>
      </c>
      <c r="F111">
        <v>98</v>
      </c>
      <c r="G111" t="s">
        <v>45</v>
      </c>
      <c r="L111" t="str">
        <f t="shared" si="8"/>
        <v>EMP104</v>
      </c>
      <c r="M111" t="str">
        <f t="shared" si="9"/>
        <v>Sarah</v>
      </c>
      <c r="N111" t="str">
        <f t="shared" si="10"/>
        <v>Gonzalez</v>
      </c>
      <c r="O111" t="s">
        <v>393</v>
      </c>
      <c r="P111" s="8" t="str">
        <f t="shared" si="11"/>
        <v>OPS06</v>
      </c>
      <c r="Q111" s="7">
        <v>42932</v>
      </c>
      <c r="R111">
        <v>98</v>
      </c>
      <c r="S111" s="4">
        <v>65065</v>
      </c>
      <c r="T111" t="str">
        <f t="shared" si="13"/>
        <v>Active</v>
      </c>
      <c r="U111" s="7" t="str">
        <f>_xlfn.XLOOKUP(P111, Lookup_Departments!$A$2:$A$7, Lookup_Departments!$B$2:$B$7, "invalid code")</f>
        <v>Operations</v>
      </c>
      <c r="V111" t="str">
        <f>_xlfn.XLOOKUP(R111, Lookup_Performance!$A$2:$A$6, Lookup_Performance!$C$2:$C$6, "not found", -1)</f>
        <v>Outstanding</v>
      </c>
      <c r="W111" s="9">
        <f>_xlfn.XLOOKUP(R111, Lookup_Performance!$A$2:$A$6, Lookup_Performance!$D$2:$D$6, 0,-1)</f>
        <v>0.12</v>
      </c>
      <c r="X111" t="str">
        <f t="shared" ca="1" si="12"/>
        <v>8 years 11months</v>
      </c>
    </row>
    <row r="112" spans="1:24" x14ac:dyDescent="0.25">
      <c r="A112" t="s">
        <v>274</v>
      </c>
      <c r="B112" t="s">
        <v>105</v>
      </c>
      <c r="C112" t="s">
        <v>15</v>
      </c>
      <c r="D112" t="s">
        <v>37</v>
      </c>
      <c r="E112" s="4">
        <v>108119</v>
      </c>
      <c r="F112">
        <v>57</v>
      </c>
      <c r="G112" t="s">
        <v>116</v>
      </c>
      <c r="L112" t="str">
        <f t="shared" si="8"/>
        <v>EMP117</v>
      </c>
      <c r="M112" t="str">
        <f t="shared" si="9"/>
        <v>Melissa</v>
      </c>
      <c r="N112" t="str">
        <f t="shared" si="10"/>
        <v>Hernandez</v>
      </c>
      <c r="O112" t="s">
        <v>388</v>
      </c>
      <c r="P112" s="8" t="str">
        <f t="shared" si="11"/>
        <v>OPS06</v>
      </c>
      <c r="Q112" s="7">
        <v>43609</v>
      </c>
      <c r="R112">
        <v>57</v>
      </c>
      <c r="S112" s="4">
        <v>108119</v>
      </c>
      <c r="T112" t="str">
        <f t="shared" si="13"/>
        <v>Resigned</v>
      </c>
      <c r="U112" s="7" t="str">
        <f>_xlfn.XLOOKUP(P112, Lookup_Departments!$A$2:$A$7, Lookup_Departments!$B$2:$B$7, "invalid code")</f>
        <v>Operations</v>
      </c>
      <c r="V112" t="str">
        <f>_xlfn.XLOOKUP(R112, Lookup_Performance!$A$2:$A$6, Lookup_Performance!$C$2:$C$6, "not found", -1)</f>
        <v>Developing</v>
      </c>
      <c r="W112" s="9">
        <f>_xlfn.XLOOKUP(R112, Lookup_Performance!$A$2:$A$6, Lookup_Performance!$D$2:$D$6, 0,-1)</f>
        <v>0.02</v>
      </c>
      <c r="X112" t="str">
        <f t="shared" ca="1" si="12"/>
        <v>7 years 1months</v>
      </c>
    </row>
    <row r="113" spans="1:24" x14ac:dyDescent="0.25">
      <c r="A113" t="s">
        <v>277</v>
      </c>
      <c r="B113" t="s">
        <v>14</v>
      </c>
      <c r="C113" t="s">
        <v>64</v>
      </c>
      <c r="D113" t="s">
        <v>97</v>
      </c>
      <c r="E113" s="4">
        <v>106896</v>
      </c>
      <c r="F113">
        <v>52</v>
      </c>
      <c r="G113" t="s">
        <v>22</v>
      </c>
      <c r="L113" t="str">
        <f t="shared" si="8"/>
        <v>EMP075</v>
      </c>
      <c r="M113" t="str">
        <f t="shared" si="9"/>
        <v>Richard</v>
      </c>
      <c r="N113" t="str">
        <f t="shared" si="10"/>
        <v>Davis</v>
      </c>
      <c r="O113" t="s">
        <v>347</v>
      </c>
      <c r="P113" s="8" t="str">
        <f t="shared" si="11"/>
        <v>HR01</v>
      </c>
      <c r="Q113" s="7">
        <v>45080</v>
      </c>
      <c r="R113">
        <v>52</v>
      </c>
      <c r="S113" s="4">
        <v>106896</v>
      </c>
      <c r="T113" t="str">
        <f t="shared" si="13"/>
        <v>Left</v>
      </c>
      <c r="U113" s="7" t="str">
        <f>_xlfn.XLOOKUP(P113, Lookup_Departments!$A$2:$A$7, Lookup_Departments!$B$2:$B$7, "invalid code")</f>
        <v>Human Resources</v>
      </c>
      <c r="V113" t="str">
        <f>_xlfn.XLOOKUP(R113, Lookup_Performance!$A$2:$A$6, Lookup_Performance!$C$2:$C$6, "not found", -1)</f>
        <v>Developing</v>
      </c>
      <c r="W113" s="9">
        <f>_xlfn.XLOOKUP(R113, Lookup_Performance!$A$2:$A$6, Lookup_Performance!$D$2:$D$6, 0,-1)</f>
        <v>0.02</v>
      </c>
      <c r="X113" t="str">
        <f t="shared" ca="1" si="12"/>
        <v>3 years 1months</v>
      </c>
    </row>
    <row r="114" spans="1:24" x14ac:dyDescent="0.25">
      <c r="A114" t="s">
        <v>280</v>
      </c>
      <c r="B114" t="s">
        <v>160</v>
      </c>
      <c r="C114" t="s">
        <v>41</v>
      </c>
      <c r="D114" t="s">
        <v>26</v>
      </c>
      <c r="E114" s="4">
        <v>85457</v>
      </c>
      <c r="F114">
        <v>79</v>
      </c>
      <c r="G114" t="s">
        <v>17</v>
      </c>
      <c r="L114" t="str">
        <f t="shared" si="8"/>
        <v>EMP021</v>
      </c>
      <c r="M114" t="str">
        <f t="shared" si="9"/>
        <v>William</v>
      </c>
      <c r="N114" t="str">
        <f t="shared" si="10"/>
        <v>Rodriguez</v>
      </c>
      <c r="O114" t="s">
        <v>394</v>
      </c>
      <c r="P114" s="8" t="str">
        <f t="shared" si="11"/>
        <v>FIN03</v>
      </c>
      <c r="Q114" s="7">
        <v>45037</v>
      </c>
      <c r="R114">
        <v>79</v>
      </c>
      <c r="S114" s="4">
        <v>85457</v>
      </c>
      <c r="T114" t="str">
        <f t="shared" si="13"/>
        <v>Active</v>
      </c>
      <c r="U114" s="7" t="str">
        <f>_xlfn.XLOOKUP(P114, Lookup_Departments!$A$2:$A$7, Lookup_Departments!$B$2:$B$7, "invalid code")</f>
        <v>Finance</v>
      </c>
      <c r="V114" t="str">
        <f>_xlfn.XLOOKUP(R114, Lookup_Performance!$A$2:$A$6, Lookup_Performance!$C$2:$C$6, "not found", -1)</f>
        <v>Achieving</v>
      </c>
      <c r="W114" s="9">
        <f>_xlfn.XLOOKUP(R114, Lookup_Performance!$A$2:$A$6, Lookup_Performance!$D$2:$D$6, 0,-1)</f>
        <v>0.05</v>
      </c>
      <c r="X114" t="str">
        <f t="shared" ca="1" si="12"/>
        <v>3 years 2months</v>
      </c>
    </row>
    <row r="115" spans="1:24" x14ac:dyDescent="0.25">
      <c r="A115" t="s">
        <v>281</v>
      </c>
      <c r="B115" t="s">
        <v>105</v>
      </c>
      <c r="C115" t="s">
        <v>47</v>
      </c>
      <c r="D115" t="s">
        <v>48</v>
      </c>
      <c r="E115" s="4">
        <v>62798</v>
      </c>
      <c r="F115">
        <v>30</v>
      </c>
      <c r="G115" t="s">
        <v>17</v>
      </c>
      <c r="L115" t="str">
        <f t="shared" si="8"/>
        <v>EMP072</v>
      </c>
      <c r="M115" t="str">
        <f t="shared" si="9"/>
        <v>Melissa</v>
      </c>
      <c r="N115" t="str">
        <f t="shared" si="10"/>
        <v>Miller</v>
      </c>
      <c r="O115" t="s">
        <v>395</v>
      </c>
      <c r="P115" s="8" t="str">
        <f t="shared" si="11"/>
        <v>SAL05</v>
      </c>
      <c r="Q115" s="7">
        <v>42519</v>
      </c>
      <c r="R115">
        <v>30</v>
      </c>
      <c r="S115" s="4">
        <v>62798</v>
      </c>
      <c r="T115" t="str">
        <f t="shared" si="13"/>
        <v>Active</v>
      </c>
      <c r="U115" s="7" t="str">
        <f>_xlfn.XLOOKUP(P115, Lookup_Departments!$A$2:$A$7, Lookup_Departments!$B$2:$B$7, "invalid code")</f>
        <v>Sales</v>
      </c>
      <c r="V115" t="str">
        <f>_xlfn.XLOOKUP(R115, Lookup_Performance!$A$2:$A$6, Lookup_Performance!$C$2:$C$6, "not found", -1)</f>
        <v>Needs Improvement</v>
      </c>
      <c r="W115" s="9">
        <f>_xlfn.XLOOKUP(R115, Lookup_Performance!$A$2:$A$6, Lookup_Performance!$D$2:$D$6, 0,-1)</f>
        <v>0</v>
      </c>
      <c r="X115" t="str">
        <f t="shared" ca="1" si="12"/>
        <v>10 years 1months</v>
      </c>
    </row>
    <row r="116" spans="1:24" x14ac:dyDescent="0.25">
      <c r="A116" t="s">
        <v>282</v>
      </c>
      <c r="B116" t="s">
        <v>9</v>
      </c>
      <c r="C116" t="s">
        <v>25</v>
      </c>
      <c r="D116" t="s">
        <v>33</v>
      </c>
      <c r="E116" s="4">
        <v>47794</v>
      </c>
      <c r="F116">
        <v>73</v>
      </c>
      <c r="G116" t="s">
        <v>22</v>
      </c>
      <c r="L116" t="str">
        <f t="shared" si="8"/>
        <v>EMP107</v>
      </c>
      <c r="M116" t="str">
        <f t="shared" si="9"/>
        <v>Emily</v>
      </c>
      <c r="N116" t="str">
        <f t="shared" si="10"/>
        <v>Martinez</v>
      </c>
      <c r="O116" t="s">
        <v>396</v>
      </c>
      <c r="P116" s="8" t="str">
        <f t="shared" si="11"/>
        <v>OPS06</v>
      </c>
      <c r="Q116" s="7">
        <v>44711</v>
      </c>
      <c r="R116">
        <v>73</v>
      </c>
      <c r="S116" s="4">
        <v>47794</v>
      </c>
      <c r="T116" t="str">
        <f t="shared" si="13"/>
        <v>Left</v>
      </c>
      <c r="U116" s="7" t="str">
        <f>_xlfn.XLOOKUP(P116, Lookup_Departments!$A$2:$A$7, Lookup_Departments!$B$2:$B$7, "invalid code")</f>
        <v>Operations</v>
      </c>
      <c r="V116" t="str">
        <f>_xlfn.XLOOKUP(R116, Lookup_Performance!$A$2:$A$6, Lookup_Performance!$C$2:$C$6, "not found", -1)</f>
        <v>Achieving</v>
      </c>
      <c r="W116" s="9">
        <f>_xlfn.XLOOKUP(R116, Lookup_Performance!$A$2:$A$6, Lookup_Performance!$D$2:$D$6, 0,-1)</f>
        <v>0.05</v>
      </c>
      <c r="X116" t="str">
        <f t="shared" ca="1" si="12"/>
        <v>4 years 1months</v>
      </c>
    </row>
    <row r="117" spans="1:24" x14ac:dyDescent="0.25">
      <c r="A117" t="s">
        <v>283</v>
      </c>
      <c r="B117" t="s">
        <v>66</v>
      </c>
      <c r="C117" t="s">
        <v>41</v>
      </c>
      <c r="D117" t="s">
        <v>16</v>
      </c>
      <c r="E117" s="4">
        <v>93094</v>
      </c>
      <c r="F117">
        <v>74</v>
      </c>
      <c r="G117" t="s">
        <v>12</v>
      </c>
      <c r="L117" t="str">
        <f t="shared" si="8"/>
        <v>EMP093</v>
      </c>
      <c r="M117" t="str">
        <f t="shared" si="9"/>
        <v>James</v>
      </c>
      <c r="N117" t="str">
        <f t="shared" si="10"/>
        <v>Rodriguez</v>
      </c>
      <c r="O117" t="s">
        <v>380</v>
      </c>
      <c r="P117" s="8" t="str">
        <f t="shared" si="11"/>
        <v>MKT04</v>
      </c>
      <c r="Q117" s="7">
        <v>42677</v>
      </c>
      <c r="R117">
        <v>74</v>
      </c>
      <c r="S117" s="4">
        <v>93094</v>
      </c>
      <c r="T117" t="str">
        <f t="shared" si="13"/>
        <v>Active</v>
      </c>
      <c r="U117" s="7" t="str">
        <f>_xlfn.XLOOKUP(P117, Lookup_Departments!$A$2:$A$7, Lookup_Departments!$B$2:$B$7, "invalid code")</f>
        <v>Marketing</v>
      </c>
      <c r="V117" t="str">
        <f>_xlfn.XLOOKUP(R117, Lookup_Performance!$A$2:$A$6, Lookup_Performance!$C$2:$C$6, "not found", -1)</f>
        <v>Achieving</v>
      </c>
      <c r="W117" s="9">
        <f>_xlfn.XLOOKUP(R117, Lookup_Performance!$A$2:$A$6, Lookup_Performance!$D$2:$D$6, 0,-1)</f>
        <v>0.05</v>
      </c>
      <c r="X117" t="str">
        <f t="shared" ca="1" si="12"/>
        <v>9 years 8months</v>
      </c>
    </row>
    <row r="118" spans="1:24" x14ac:dyDescent="0.25">
      <c r="A118" t="s">
        <v>285</v>
      </c>
      <c r="B118" t="s">
        <v>71</v>
      </c>
      <c r="C118" t="s">
        <v>10</v>
      </c>
      <c r="D118" t="s">
        <v>11</v>
      </c>
      <c r="E118" s="4">
        <v>118634</v>
      </c>
      <c r="F118">
        <v>91</v>
      </c>
      <c r="G118" t="s">
        <v>17</v>
      </c>
      <c r="L118" t="str">
        <f t="shared" si="8"/>
        <v>EMP103</v>
      </c>
      <c r="M118" t="str">
        <f t="shared" si="9"/>
        <v>Amanda</v>
      </c>
      <c r="N118" t="str">
        <f t="shared" si="10"/>
        <v>Brown</v>
      </c>
      <c r="O118" t="s">
        <v>377</v>
      </c>
      <c r="P118" s="8" t="str">
        <f t="shared" si="11"/>
        <v>IT02</v>
      </c>
      <c r="Q118" s="7">
        <v>44848</v>
      </c>
      <c r="R118">
        <v>91</v>
      </c>
      <c r="S118" s="4">
        <v>118634</v>
      </c>
      <c r="T118" t="str">
        <f t="shared" si="13"/>
        <v>Active</v>
      </c>
      <c r="U118" s="7" t="str">
        <f>_xlfn.XLOOKUP(P118, Lookup_Departments!$A$2:$A$7, Lookup_Departments!$B$2:$B$7, "invalid code")</f>
        <v>Information Technology</v>
      </c>
      <c r="V118" t="str">
        <f>_xlfn.XLOOKUP(R118, Lookup_Performance!$A$2:$A$6, Lookup_Performance!$C$2:$C$6, "not found", -1)</f>
        <v>Exceeding</v>
      </c>
      <c r="W118" s="9">
        <f>_xlfn.XLOOKUP(R118, Lookup_Performance!$A$2:$A$6, Lookup_Performance!$D$2:$D$6, 0,-1)</f>
        <v>0.08</v>
      </c>
      <c r="X118" t="str">
        <f t="shared" ca="1" si="12"/>
        <v>3 years 8months</v>
      </c>
    </row>
  </sheetData>
  <pageMargins left="0.75" right="0.75" top="1" bottom="1" header="0.5" footer="0.5"/>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8"/>
  <sheetViews>
    <sheetView workbookViewId="0">
      <selection activeCell="K15" sqref="K15"/>
    </sheetView>
  </sheetViews>
  <sheetFormatPr defaultRowHeight="15" x14ac:dyDescent="0.25"/>
  <cols>
    <col min="1" max="1" width="7.85546875" bestFit="1" customWidth="1"/>
    <col min="2" max="2" width="11.140625" bestFit="1" customWidth="1"/>
    <col min="3" max="3" width="10.7109375" bestFit="1" customWidth="1"/>
    <col min="4" max="4" width="10.28515625" bestFit="1" customWidth="1"/>
    <col min="5" max="5" width="18.28515625" bestFit="1" customWidth="1"/>
    <col min="6" max="6" width="8.5703125" bestFit="1" customWidth="1"/>
    <col min="7" max="7" width="10.5703125" bestFit="1" customWidth="1"/>
    <col min="8" max="8" width="18.42578125" bestFit="1" customWidth="1"/>
  </cols>
  <sheetData>
    <row r="1" spans="1:8" x14ac:dyDescent="0.25">
      <c r="A1" s="1" t="s">
        <v>0</v>
      </c>
      <c r="B1" s="1" t="s">
        <v>1</v>
      </c>
      <c r="C1" s="1" t="s">
        <v>2</v>
      </c>
      <c r="D1" s="1" t="s">
        <v>3</v>
      </c>
      <c r="E1" s="1" t="s">
        <v>4</v>
      </c>
      <c r="F1" s="1" t="s">
        <v>5</v>
      </c>
      <c r="G1" s="1" t="s">
        <v>6</v>
      </c>
      <c r="H1" s="1" t="s">
        <v>7</v>
      </c>
    </row>
    <row r="2" spans="1:8" x14ac:dyDescent="0.25">
      <c r="A2" t="s">
        <v>8</v>
      </c>
      <c r="B2" t="s">
        <v>9</v>
      </c>
      <c r="C2" t="s">
        <v>10</v>
      </c>
      <c r="D2" t="s">
        <v>11</v>
      </c>
      <c r="E2" s="2">
        <v>43093</v>
      </c>
      <c r="F2">
        <v>50361</v>
      </c>
      <c r="G2">
        <v>52</v>
      </c>
      <c r="H2" t="s">
        <v>12</v>
      </c>
    </row>
    <row r="3" spans="1:8" x14ac:dyDescent="0.25">
      <c r="A3" t="s">
        <v>13</v>
      </c>
      <c r="B3" t="s">
        <v>14</v>
      </c>
      <c r="C3" t="s">
        <v>15</v>
      </c>
      <c r="D3" t="s">
        <v>16</v>
      </c>
      <c r="E3" s="2">
        <v>44659</v>
      </c>
      <c r="F3">
        <v>112673</v>
      </c>
      <c r="H3" t="s">
        <v>17</v>
      </c>
    </row>
    <row r="4" spans="1:8" x14ac:dyDescent="0.25">
      <c r="A4" t="s">
        <v>18</v>
      </c>
      <c r="B4" t="s">
        <v>9</v>
      </c>
      <c r="C4" t="s">
        <v>19</v>
      </c>
      <c r="D4" t="s">
        <v>20</v>
      </c>
      <c r="E4" s="2">
        <v>42431</v>
      </c>
      <c r="F4" t="s">
        <v>21</v>
      </c>
      <c r="G4">
        <v>54</v>
      </c>
      <c r="H4" t="s">
        <v>22</v>
      </c>
    </row>
    <row r="5" spans="1:8" x14ac:dyDescent="0.25">
      <c r="A5" t="s">
        <v>23</v>
      </c>
      <c r="B5" t="s">
        <v>24</v>
      </c>
      <c r="C5" t="s">
        <v>25</v>
      </c>
      <c r="D5" t="s">
        <v>26</v>
      </c>
      <c r="E5" s="2">
        <v>45110</v>
      </c>
      <c r="F5">
        <v>103831</v>
      </c>
      <c r="G5">
        <v>70</v>
      </c>
      <c r="H5" t="s">
        <v>12</v>
      </c>
    </row>
    <row r="6" spans="1:8" x14ac:dyDescent="0.25">
      <c r="A6" t="s">
        <v>27</v>
      </c>
      <c r="B6" t="s">
        <v>28</v>
      </c>
      <c r="C6" t="s">
        <v>29</v>
      </c>
      <c r="D6" t="s">
        <v>11</v>
      </c>
      <c r="E6" s="2">
        <v>44977</v>
      </c>
      <c r="F6">
        <v>73785</v>
      </c>
      <c r="G6">
        <v>40</v>
      </c>
      <c r="H6" t="s">
        <v>30</v>
      </c>
    </row>
    <row r="7" spans="1:8" x14ac:dyDescent="0.25">
      <c r="A7" t="s">
        <v>31</v>
      </c>
      <c r="B7" t="s">
        <v>9</v>
      </c>
      <c r="C7" t="s">
        <v>32</v>
      </c>
      <c r="D7" t="s">
        <v>33</v>
      </c>
      <c r="E7" t="s">
        <v>34</v>
      </c>
      <c r="F7">
        <v>115882</v>
      </c>
      <c r="G7">
        <v>49</v>
      </c>
      <c r="H7" t="s">
        <v>17</v>
      </c>
    </row>
    <row r="8" spans="1:8" x14ac:dyDescent="0.25">
      <c r="A8" t="s">
        <v>35</v>
      </c>
      <c r="B8" t="s">
        <v>24</v>
      </c>
      <c r="C8" t="s">
        <v>36</v>
      </c>
      <c r="D8" t="s">
        <v>37</v>
      </c>
      <c r="E8" s="2">
        <v>45272</v>
      </c>
      <c r="F8">
        <v>59980</v>
      </c>
      <c r="G8">
        <v>70</v>
      </c>
      <c r="H8" t="s">
        <v>30</v>
      </c>
    </row>
    <row r="9" spans="1:8" x14ac:dyDescent="0.25">
      <c r="A9" t="s">
        <v>38</v>
      </c>
      <c r="B9" t="s">
        <v>39</v>
      </c>
      <c r="C9" t="s">
        <v>29</v>
      </c>
      <c r="D9" t="s">
        <v>37</v>
      </c>
      <c r="E9" s="2">
        <v>44174</v>
      </c>
      <c r="F9">
        <v>68728</v>
      </c>
      <c r="G9">
        <v>45</v>
      </c>
      <c r="H9" t="s">
        <v>17</v>
      </c>
    </row>
    <row r="10" spans="1:8" x14ac:dyDescent="0.25">
      <c r="A10" t="s">
        <v>40</v>
      </c>
      <c r="C10" t="s">
        <v>41</v>
      </c>
      <c r="D10" t="s">
        <v>26</v>
      </c>
      <c r="E10" s="2">
        <v>43107</v>
      </c>
      <c r="F10">
        <v>102139</v>
      </c>
      <c r="G10">
        <v>79</v>
      </c>
      <c r="H10" t="s">
        <v>12</v>
      </c>
    </row>
    <row r="11" spans="1:8" x14ac:dyDescent="0.25">
      <c r="A11" t="s">
        <v>42</v>
      </c>
      <c r="B11" t="s">
        <v>43</v>
      </c>
      <c r="C11" t="s">
        <v>25</v>
      </c>
      <c r="D11" t="s">
        <v>44</v>
      </c>
      <c r="E11" s="2">
        <v>42676</v>
      </c>
      <c r="F11">
        <v>94998</v>
      </c>
      <c r="G11">
        <v>58</v>
      </c>
      <c r="H11" t="s">
        <v>45</v>
      </c>
    </row>
    <row r="12" spans="1:8" x14ac:dyDescent="0.25">
      <c r="A12" t="s">
        <v>46</v>
      </c>
      <c r="B12" t="s">
        <v>9</v>
      </c>
      <c r="C12" t="s">
        <v>47</v>
      </c>
      <c r="D12" t="s">
        <v>48</v>
      </c>
      <c r="E12" s="2">
        <v>43911</v>
      </c>
      <c r="F12" t="s">
        <v>49</v>
      </c>
      <c r="G12">
        <v>49</v>
      </c>
      <c r="H12" t="s">
        <v>45</v>
      </c>
    </row>
    <row r="13" spans="1:8" x14ac:dyDescent="0.25">
      <c r="A13" t="s">
        <v>50</v>
      </c>
      <c r="B13" t="s">
        <v>9</v>
      </c>
      <c r="C13" t="s">
        <v>15</v>
      </c>
      <c r="D13" t="s">
        <v>11</v>
      </c>
      <c r="E13" s="2">
        <v>42425</v>
      </c>
      <c r="F13">
        <v>76918</v>
      </c>
      <c r="G13">
        <v>62</v>
      </c>
      <c r="H13" t="s">
        <v>51</v>
      </c>
    </row>
    <row r="14" spans="1:8" x14ac:dyDescent="0.25">
      <c r="A14" t="s">
        <v>52</v>
      </c>
      <c r="B14" t="s">
        <v>53</v>
      </c>
      <c r="C14" t="s">
        <v>54</v>
      </c>
      <c r="D14" t="s">
        <v>55</v>
      </c>
      <c r="E14" t="s">
        <v>56</v>
      </c>
      <c r="F14">
        <v>61408</v>
      </c>
      <c r="G14">
        <v>48</v>
      </c>
      <c r="H14" t="s">
        <v>17</v>
      </c>
    </row>
    <row r="15" spans="1:8" x14ac:dyDescent="0.25">
      <c r="A15" t="s">
        <v>57</v>
      </c>
      <c r="B15" t="s">
        <v>53</v>
      </c>
      <c r="C15" t="s">
        <v>47</v>
      </c>
      <c r="D15" t="s">
        <v>16</v>
      </c>
      <c r="E15" s="2">
        <v>44001</v>
      </c>
      <c r="F15">
        <v>99990</v>
      </c>
      <c r="G15">
        <v>54</v>
      </c>
      <c r="H15" t="s">
        <v>51</v>
      </c>
    </row>
    <row r="16" spans="1:8" x14ac:dyDescent="0.25">
      <c r="A16" t="s">
        <v>58</v>
      </c>
      <c r="B16" t="s">
        <v>59</v>
      </c>
      <c r="C16" t="s">
        <v>60</v>
      </c>
      <c r="D16" t="s">
        <v>61</v>
      </c>
      <c r="E16" s="2">
        <v>43820</v>
      </c>
      <c r="F16">
        <v>80385</v>
      </c>
      <c r="H16" t="s">
        <v>12</v>
      </c>
    </row>
    <row r="17" spans="1:8" x14ac:dyDescent="0.25">
      <c r="A17" t="s">
        <v>62</v>
      </c>
      <c r="B17" t="s">
        <v>28</v>
      </c>
      <c r="C17" t="s">
        <v>41</v>
      </c>
      <c r="D17" t="s">
        <v>44</v>
      </c>
      <c r="E17" s="2">
        <v>45169</v>
      </c>
      <c r="F17">
        <v>65290</v>
      </c>
      <c r="G17">
        <v>77</v>
      </c>
      <c r="H17" t="s">
        <v>12</v>
      </c>
    </row>
    <row r="18" spans="1:8" x14ac:dyDescent="0.25">
      <c r="A18" t="s">
        <v>63</v>
      </c>
      <c r="B18" t="s">
        <v>9</v>
      </c>
      <c r="C18" t="s">
        <v>64</v>
      </c>
      <c r="D18" t="s">
        <v>11</v>
      </c>
      <c r="E18" s="2">
        <v>42337</v>
      </c>
      <c r="F18">
        <v>105765</v>
      </c>
      <c r="G18">
        <v>42</v>
      </c>
      <c r="H18" t="s">
        <v>45</v>
      </c>
    </row>
    <row r="19" spans="1:8" x14ac:dyDescent="0.25">
      <c r="A19" t="s">
        <v>65</v>
      </c>
      <c r="B19" t="s">
        <v>66</v>
      </c>
      <c r="C19" t="s">
        <v>25</v>
      </c>
      <c r="D19" t="s">
        <v>44</v>
      </c>
      <c r="E19" s="2">
        <v>42899</v>
      </c>
      <c r="F19">
        <v>102921</v>
      </c>
      <c r="G19">
        <v>49</v>
      </c>
      <c r="H19" t="s">
        <v>17</v>
      </c>
    </row>
    <row r="20" spans="1:8" x14ac:dyDescent="0.25">
      <c r="A20" t="s">
        <v>50</v>
      </c>
      <c r="B20" t="s">
        <v>9</v>
      </c>
      <c r="C20" t="s">
        <v>15</v>
      </c>
      <c r="D20" t="s">
        <v>11</v>
      </c>
      <c r="E20" s="2">
        <v>42425</v>
      </c>
      <c r="F20">
        <v>76918</v>
      </c>
      <c r="G20">
        <v>62</v>
      </c>
      <c r="H20" t="s">
        <v>51</v>
      </c>
    </row>
    <row r="21" spans="1:8" x14ac:dyDescent="0.25">
      <c r="A21" t="s">
        <v>67</v>
      </c>
      <c r="B21" t="s">
        <v>68</v>
      </c>
      <c r="C21" t="s">
        <v>69</v>
      </c>
      <c r="D21" t="s">
        <v>16</v>
      </c>
      <c r="E21" s="2">
        <v>43235</v>
      </c>
      <c r="F21">
        <v>73984</v>
      </c>
      <c r="G21">
        <v>93</v>
      </c>
      <c r="H21" t="s">
        <v>51</v>
      </c>
    </row>
    <row r="22" spans="1:8" x14ac:dyDescent="0.25">
      <c r="A22" t="s">
        <v>70</v>
      </c>
      <c r="B22" t="s">
        <v>71</v>
      </c>
      <c r="C22" t="s">
        <v>19</v>
      </c>
      <c r="D22" t="s">
        <v>11</v>
      </c>
      <c r="E22" s="2">
        <v>42575</v>
      </c>
      <c r="G22">
        <v>75</v>
      </c>
      <c r="H22" t="s">
        <v>51</v>
      </c>
    </row>
    <row r="23" spans="1:8" x14ac:dyDescent="0.25">
      <c r="A23" t="s">
        <v>72</v>
      </c>
      <c r="B23" t="s">
        <v>43</v>
      </c>
      <c r="C23" t="s">
        <v>15</v>
      </c>
      <c r="D23" t="s">
        <v>26</v>
      </c>
      <c r="E23" s="2">
        <v>43076</v>
      </c>
      <c r="F23">
        <v>118527</v>
      </c>
      <c r="G23">
        <v>50</v>
      </c>
      <c r="H23" t="s">
        <v>51</v>
      </c>
    </row>
    <row r="24" spans="1:8" x14ac:dyDescent="0.25">
      <c r="A24" t="s">
        <v>73</v>
      </c>
      <c r="B24" t="s">
        <v>14</v>
      </c>
      <c r="C24" t="s">
        <v>15</v>
      </c>
      <c r="D24" t="s">
        <v>16</v>
      </c>
      <c r="E24" s="2">
        <v>44353</v>
      </c>
      <c r="F24">
        <v>107871</v>
      </c>
      <c r="G24">
        <v>88</v>
      </c>
      <c r="H24" t="s">
        <v>12</v>
      </c>
    </row>
    <row r="25" spans="1:8" x14ac:dyDescent="0.25">
      <c r="A25" t="s">
        <v>74</v>
      </c>
      <c r="B25" t="s">
        <v>43</v>
      </c>
      <c r="C25" t="s">
        <v>41</v>
      </c>
      <c r="D25" t="s">
        <v>20</v>
      </c>
      <c r="E25" s="2">
        <v>44815</v>
      </c>
      <c r="F25">
        <v>93956</v>
      </c>
      <c r="G25">
        <v>50</v>
      </c>
      <c r="H25" t="s">
        <v>22</v>
      </c>
    </row>
    <row r="26" spans="1:8" x14ac:dyDescent="0.25">
      <c r="A26" t="s">
        <v>75</v>
      </c>
      <c r="B26" t="s">
        <v>39</v>
      </c>
      <c r="C26" t="s">
        <v>32</v>
      </c>
      <c r="D26" t="s">
        <v>76</v>
      </c>
      <c r="E26" s="2">
        <v>42565</v>
      </c>
      <c r="F26">
        <v>100851</v>
      </c>
      <c r="G26">
        <v>64</v>
      </c>
      <c r="H26" t="s">
        <v>17</v>
      </c>
    </row>
    <row r="27" spans="1:8" x14ac:dyDescent="0.25">
      <c r="A27" t="s">
        <v>77</v>
      </c>
      <c r="B27" t="s">
        <v>68</v>
      </c>
      <c r="C27" t="s">
        <v>54</v>
      </c>
      <c r="D27" t="s">
        <v>44</v>
      </c>
      <c r="E27" s="2">
        <v>44728</v>
      </c>
      <c r="F27">
        <v>68655</v>
      </c>
      <c r="G27">
        <v>32</v>
      </c>
      <c r="H27" t="s">
        <v>12</v>
      </c>
    </row>
    <row r="28" spans="1:8" x14ac:dyDescent="0.25">
      <c r="A28" t="s">
        <v>78</v>
      </c>
      <c r="C28" t="s">
        <v>54</v>
      </c>
      <c r="D28" t="s">
        <v>79</v>
      </c>
      <c r="E28" s="2">
        <v>45134</v>
      </c>
      <c r="F28">
        <v>81205</v>
      </c>
      <c r="G28">
        <v>59</v>
      </c>
      <c r="H28" t="s">
        <v>51</v>
      </c>
    </row>
    <row r="29" spans="1:8" x14ac:dyDescent="0.25">
      <c r="A29" t="s">
        <v>80</v>
      </c>
      <c r="B29" t="s">
        <v>24</v>
      </c>
      <c r="C29" t="s">
        <v>36</v>
      </c>
      <c r="D29" t="s">
        <v>44</v>
      </c>
      <c r="E29" t="s">
        <v>81</v>
      </c>
      <c r="F29" t="s">
        <v>82</v>
      </c>
      <c r="G29">
        <v>88</v>
      </c>
      <c r="H29" t="s">
        <v>51</v>
      </c>
    </row>
    <row r="30" spans="1:8" x14ac:dyDescent="0.25">
      <c r="A30" t="s">
        <v>83</v>
      </c>
      <c r="B30" t="s">
        <v>28</v>
      </c>
      <c r="C30" t="s">
        <v>41</v>
      </c>
      <c r="D30" t="s">
        <v>84</v>
      </c>
      <c r="E30" s="2">
        <v>44765</v>
      </c>
      <c r="F30" t="s">
        <v>85</v>
      </c>
      <c r="G30">
        <v>90</v>
      </c>
      <c r="H30" t="s">
        <v>45</v>
      </c>
    </row>
    <row r="31" spans="1:8" x14ac:dyDescent="0.25">
      <c r="A31" t="s">
        <v>86</v>
      </c>
      <c r="B31" t="s">
        <v>43</v>
      </c>
      <c r="C31" t="s">
        <v>36</v>
      </c>
      <c r="D31" t="s">
        <v>87</v>
      </c>
      <c r="E31" t="s">
        <v>88</v>
      </c>
      <c r="F31">
        <v>85312</v>
      </c>
      <c r="G31">
        <v>66</v>
      </c>
      <c r="H31" t="s">
        <v>12</v>
      </c>
    </row>
    <row r="32" spans="1:8" x14ac:dyDescent="0.25">
      <c r="A32" t="s">
        <v>89</v>
      </c>
      <c r="B32" t="s">
        <v>24</v>
      </c>
      <c r="C32" t="s">
        <v>41</v>
      </c>
      <c r="D32" t="s">
        <v>44</v>
      </c>
      <c r="E32" s="2">
        <v>42202</v>
      </c>
      <c r="G32">
        <v>68</v>
      </c>
      <c r="H32" t="s">
        <v>12</v>
      </c>
    </row>
    <row r="33" spans="1:8" x14ac:dyDescent="0.25">
      <c r="A33" t="s">
        <v>90</v>
      </c>
      <c r="B33" t="s">
        <v>28</v>
      </c>
      <c r="C33" t="s">
        <v>15</v>
      </c>
      <c r="D33" t="s">
        <v>33</v>
      </c>
      <c r="E33" t="s">
        <v>91</v>
      </c>
      <c r="F33">
        <v>97055</v>
      </c>
      <c r="G33">
        <v>80</v>
      </c>
      <c r="H33" t="s">
        <v>51</v>
      </c>
    </row>
    <row r="34" spans="1:8" x14ac:dyDescent="0.25">
      <c r="A34" t="s">
        <v>92</v>
      </c>
      <c r="B34" t="s">
        <v>43</v>
      </c>
      <c r="C34" t="s">
        <v>32</v>
      </c>
      <c r="D34" t="s">
        <v>11</v>
      </c>
      <c r="E34" s="2">
        <v>45195</v>
      </c>
      <c r="F34">
        <v>66069</v>
      </c>
      <c r="G34">
        <v>72</v>
      </c>
      <c r="H34" t="s">
        <v>51</v>
      </c>
    </row>
    <row r="35" spans="1:8" x14ac:dyDescent="0.25">
      <c r="A35" t="s">
        <v>93</v>
      </c>
      <c r="B35" t="s">
        <v>94</v>
      </c>
      <c r="C35" t="s">
        <v>10</v>
      </c>
      <c r="D35" t="s">
        <v>84</v>
      </c>
      <c r="E35" t="s">
        <v>95</v>
      </c>
      <c r="F35">
        <v>90157</v>
      </c>
      <c r="G35">
        <v>58</v>
      </c>
      <c r="H35" t="s">
        <v>12</v>
      </c>
    </row>
    <row r="36" spans="1:8" x14ac:dyDescent="0.25">
      <c r="A36" t="s">
        <v>96</v>
      </c>
      <c r="B36" t="s">
        <v>53</v>
      </c>
      <c r="C36" t="s">
        <v>25</v>
      </c>
      <c r="D36" t="s">
        <v>97</v>
      </c>
      <c r="E36" s="2">
        <v>44578</v>
      </c>
      <c r="F36">
        <v>59899</v>
      </c>
      <c r="G36">
        <v>78</v>
      </c>
      <c r="H36" t="s">
        <v>51</v>
      </c>
    </row>
    <row r="37" spans="1:8" x14ac:dyDescent="0.25">
      <c r="A37" t="s">
        <v>98</v>
      </c>
      <c r="B37" t="s">
        <v>9</v>
      </c>
      <c r="C37" t="s">
        <v>60</v>
      </c>
      <c r="D37" t="s">
        <v>76</v>
      </c>
      <c r="E37" t="s">
        <v>99</v>
      </c>
      <c r="F37">
        <v>113389</v>
      </c>
      <c r="G37">
        <v>30</v>
      </c>
      <c r="H37" t="s">
        <v>17</v>
      </c>
    </row>
    <row r="38" spans="1:8" x14ac:dyDescent="0.25">
      <c r="A38" t="s">
        <v>100</v>
      </c>
      <c r="C38" t="s">
        <v>10</v>
      </c>
      <c r="D38" t="s">
        <v>20</v>
      </c>
      <c r="E38" t="s">
        <v>101</v>
      </c>
      <c r="F38">
        <v>102691</v>
      </c>
      <c r="G38">
        <v>52</v>
      </c>
      <c r="H38" t="s">
        <v>45</v>
      </c>
    </row>
    <row r="39" spans="1:8" x14ac:dyDescent="0.25">
      <c r="A39" t="s">
        <v>102</v>
      </c>
      <c r="B39" t="s">
        <v>24</v>
      </c>
      <c r="C39" t="s">
        <v>36</v>
      </c>
      <c r="D39" t="s">
        <v>33</v>
      </c>
      <c r="E39" t="s">
        <v>103</v>
      </c>
      <c r="F39">
        <v>111845</v>
      </c>
      <c r="G39">
        <v>98</v>
      </c>
      <c r="H39" t="s">
        <v>12</v>
      </c>
    </row>
    <row r="40" spans="1:8" x14ac:dyDescent="0.25">
      <c r="A40" t="s">
        <v>104</v>
      </c>
      <c r="B40" t="s">
        <v>105</v>
      </c>
      <c r="C40" t="s">
        <v>10</v>
      </c>
      <c r="D40" t="s">
        <v>79</v>
      </c>
      <c r="E40" t="s">
        <v>106</v>
      </c>
      <c r="F40">
        <v>69219</v>
      </c>
      <c r="G40">
        <v>93</v>
      </c>
      <c r="H40" t="s">
        <v>51</v>
      </c>
    </row>
    <row r="41" spans="1:8" x14ac:dyDescent="0.25">
      <c r="A41" t="s">
        <v>107</v>
      </c>
      <c r="B41" t="s">
        <v>43</v>
      </c>
      <c r="C41" t="s">
        <v>29</v>
      </c>
      <c r="D41" t="s">
        <v>26</v>
      </c>
      <c r="E41" s="2">
        <v>43949</v>
      </c>
      <c r="G41">
        <v>80</v>
      </c>
      <c r="H41" t="s">
        <v>108</v>
      </c>
    </row>
    <row r="42" spans="1:8" x14ac:dyDescent="0.25">
      <c r="A42" t="s">
        <v>109</v>
      </c>
      <c r="B42" t="s">
        <v>94</v>
      </c>
      <c r="C42" t="s">
        <v>47</v>
      </c>
      <c r="D42" t="s">
        <v>33</v>
      </c>
      <c r="E42" t="s">
        <v>110</v>
      </c>
      <c r="F42">
        <v>57514</v>
      </c>
      <c r="H42" t="s">
        <v>12</v>
      </c>
    </row>
    <row r="43" spans="1:8" x14ac:dyDescent="0.25">
      <c r="A43" t="s">
        <v>111</v>
      </c>
      <c r="B43" t="s">
        <v>9</v>
      </c>
      <c r="C43" t="s">
        <v>36</v>
      </c>
      <c r="D43" t="s">
        <v>44</v>
      </c>
      <c r="E43" s="2">
        <v>43181</v>
      </c>
      <c r="F43">
        <v>86245</v>
      </c>
      <c r="G43">
        <v>71</v>
      </c>
      <c r="H43" t="s">
        <v>22</v>
      </c>
    </row>
    <row r="44" spans="1:8" x14ac:dyDescent="0.25">
      <c r="A44" t="s">
        <v>112</v>
      </c>
      <c r="B44" t="s">
        <v>113</v>
      </c>
      <c r="C44" t="s">
        <v>15</v>
      </c>
      <c r="D44" t="s">
        <v>44</v>
      </c>
      <c r="E44" s="2">
        <v>43958</v>
      </c>
      <c r="F44">
        <v>52407</v>
      </c>
      <c r="G44">
        <v>55</v>
      </c>
      <c r="H44" t="s">
        <v>12</v>
      </c>
    </row>
    <row r="45" spans="1:8" x14ac:dyDescent="0.25">
      <c r="A45" t="s">
        <v>114</v>
      </c>
      <c r="B45" t="s">
        <v>66</v>
      </c>
      <c r="C45" t="s">
        <v>29</v>
      </c>
      <c r="D45" t="s">
        <v>37</v>
      </c>
      <c r="E45" s="2">
        <v>43549</v>
      </c>
      <c r="F45" t="s">
        <v>115</v>
      </c>
      <c r="G45">
        <v>93</v>
      </c>
      <c r="H45" t="s">
        <v>116</v>
      </c>
    </row>
    <row r="46" spans="1:8" x14ac:dyDescent="0.25">
      <c r="A46" t="s">
        <v>117</v>
      </c>
      <c r="B46" t="s">
        <v>94</v>
      </c>
      <c r="C46" t="s">
        <v>54</v>
      </c>
      <c r="D46" t="s">
        <v>11</v>
      </c>
      <c r="E46" s="2">
        <v>43686</v>
      </c>
      <c r="F46">
        <v>81896</v>
      </c>
      <c r="G46">
        <v>79</v>
      </c>
      <c r="H46" t="s">
        <v>116</v>
      </c>
    </row>
    <row r="47" spans="1:8" x14ac:dyDescent="0.25">
      <c r="A47" t="s">
        <v>118</v>
      </c>
      <c r="B47" t="s">
        <v>71</v>
      </c>
      <c r="C47" t="s">
        <v>69</v>
      </c>
      <c r="D47" t="s">
        <v>44</v>
      </c>
      <c r="E47" t="s">
        <v>119</v>
      </c>
      <c r="F47">
        <v>78402</v>
      </c>
      <c r="G47">
        <v>54</v>
      </c>
      <c r="H47" t="s">
        <v>17</v>
      </c>
    </row>
    <row r="48" spans="1:8" x14ac:dyDescent="0.25">
      <c r="A48" t="s">
        <v>120</v>
      </c>
      <c r="B48" t="s">
        <v>28</v>
      </c>
      <c r="C48" t="s">
        <v>69</v>
      </c>
      <c r="D48" t="s">
        <v>37</v>
      </c>
      <c r="E48" s="2">
        <v>42647</v>
      </c>
      <c r="F48">
        <v>105498</v>
      </c>
      <c r="G48">
        <v>76</v>
      </c>
      <c r="H48" t="s">
        <v>12</v>
      </c>
    </row>
    <row r="49" spans="1:8" x14ac:dyDescent="0.25">
      <c r="A49" t="s">
        <v>121</v>
      </c>
      <c r="B49" t="s">
        <v>105</v>
      </c>
      <c r="C49" t="s">
        <v>32</v>
      </c>
      <c r="D49" t="s">
        <v>16</v>
      </c>
      <c r="E49" t="s">
        <v>122</v>
      </c>
      <c r="F49">
        <v>91749</v>
      </c>
      <c r="G49">
        <v>72</v>
      </c>
      <c r="H49" t="s">
        <v>108</v>
      </c>
    </row>
    <row r="50" spans="1:8" x14ac:dyDescent="0.25">
      <c r="A50" t="s">
        <v>123</v>
      </c>
      <c r="B50" t="s">
        <v>71</v>
      </c>
      <c r="C50" t="s">
        <v>32</v>
      </c>
      <c r="D50" t="s">
        <v>37</v>
      </c>
      <c r="E50" s="2">
        <v>44437</v>
      </c>
      <c r="F50">
        <v>99935</v>
      </c>
      <c r="G50">
        <v>84</v>
      </c>
      <c r="H50" t="s">
        <v>116</v>
      </c>
    </row>
    <row r="51" spans="1:8" x14ac:dyDescent="0.25">
      <c r="A51" t="s">
        <v>124</v>
      </c>
      <c r="B51" t="s">
        <v>24</v>
      </c>
      <c r="C51" t="s">
        <v>64</v>
      </c>
      <c r="D51" t="s">
        <v>20</v>
      </c>
      <c r="E51" s="2">
        <v>42761</v>
      </c>
      <c r="F51">
        <v>83531</v>
      </c>
      <c r="G51">
        <v>30</v>
      </c>
      <c r="H51" t="s">
        <v>108</v>
      </c>
    </row>
    <row r="52" spans="1:8" x14ac:dyDescent="0.25">
      <c r="A52" t="s">
        <v>125</v>
      </c>
      <c r="B52" t="s">
        <v>66</v>
      </c>
      <c r="C52" t="s">
        <v>32</v>
      </c>
      <c r="D52" t="s">
        <v>55</v>
      </c>
      <c r="E52" s="2">
        <v>43981</v>
      </c>
      <c r="F52" t="s">
        <v>126</v>
      </c>
      <c r="H52" t="s">
        <v>17</v>
      </c>
    </row>
    <row r="53" spans="1:8" x14ac:dyDescent="0.25">
      <c r="A53" t="s">
        <v>127</v>
      </c>
      <c r="B53" t="s">
        <v>53</v>
      </c>
      <c r="C53" t="s">
        <v>64</v>
      </c>
      <c r="D53" t="s">
        <v>97</v>
      </c>
      <c r="E53" s="2">
        <v>44612</v>
      </c>
      <c r="F53">
        <v>93290</v>
      </c>
      <c r="G53">
        <v>53</v>
      </c>
      <c r="H53" t="s">
        <v>17</v>
      </c>
    </row>
    <row r="54" spans="1:8" x14ac:dyDescent="0.25">
      <c r="A54" t="s">
        <v>128</v>
      </c>
      <c r="B54" t="s">
        <v>14</v>
      </c>
      <c r="C54" t="s">
        <v>64</v>
      </c>
      <c r="D54" t="s">
        <v>33</v>
      </c>
      <c r="E54" s="2">
        <v>42628</v>
      </c>
      <c r="F54">
        <v>115527</v>
      </c>
      <c r="G54">
        <v>63</v>
      </c>
      <c r="H54" t="s">
        <v>116</v>
      </c>
    </row>
    <row r="55" spans="1:8" x14ac:dyDescent="0.25">
      <c r="A55" t="s">
        <v>129</v>
      </c>
      <c r="B55" t="s">
        <v>28</v>
      </c>
      <c r="C55" t="s">
        <v>41</v>
      </c>
      <c r="D55" t="s">
        <v>76</v>
      </c>
      <c r="E55" t="s">
        <v>130</v>
      </c>
      <c r="F55">
        <v>55920</v>
      </c>
      <c r="G55">
        <v>84</v>
      </c>
      <c r="H55" t="s">
        <v>51</v>
      </c>
    </row>
    <row r="56" spans="1:8" x14ac:dyDescent="0.25">
      <c r="A56" t="s">
        <v>131</v>
      </c>
      <c r="B56" t="s">
        <v>9</v>
      </c>
      <c r="C56" t="s">
        <v>32</v>
      </c>
      <c r="D56" t="s">
        <v>44</v>
      </c>
      <c r="E56" s="2">
        <v>43464</v>
      </c>
      <c r="F56">
        <v>80189</v>
      </c>
      <c r="G56">
        <v>30</v>
      </c>
      <c r="H56" t="s">
        <v>45</v>
      </c>
    </row>
    <row r="57" spans="1:8" x14ac:dyDescent="0.25">
      <c r="A57" t="s">
        <v>132</v>
      </c>
      <c r="B57" t="s">
        <v>9</v>
      </c>
      <c r="C57" t="s">
        <v>133</v>
      </c>
      <c r="D57" t="s">
        <v>97</v>
      </c>
      <c r="E57" s="2">
        <v>44189</v>
      </c>
      <c r="F57">
        <v>118947</v>
      </c>
      <c r="G57">
        <v>96</v>
      </c>
      <c r="H57" t="s">
        <v>12</v>
      </c>
    </row>
    <row r="58" spans="1:8" x14ac:dyDescent="0.25">
      <c r="A58" t="s">
        <v>134</v>
      </c>
      <c r="B58" t="s">
        <v>53</v>
      </c>
      <c r="C58" t="s">
        <v>135</v>
      </c>
      <c r="D58" t="s">
        <v>11</v>
      </c>
      <c r="E58" s="2">
        <v>45112</v>
      </c>
      <c r="G58">
        <v>54</v>
      </c>
      <c r="H58" t="s">
        <v>51</v>
      </c>
    </row>
    <row r="59" spans="1:8" x14ac:dyDescent="0.25">
      <c r="A59" t="s">
        <v>136</v>
      </c>
      <c r="B59" t="s">
        <v>28</v>
      </c>
      <c r="C59" t="s">
        <v>133</v>
      </c>
      <c r="D59" t="s">
        <v>37</v>
      </c>
      <c r="E59" s="2">
        <v>44148</v>
      </c>
      <c r="G59">
        <v>75</v>
      </c>
      <c r="H59" t="s">
        <v>51</v>
      </c>
    </row>
    <row r="60" spans="1:8" x14ac:dyDescent="0.25">
      <c r="A60" t="s">
        <v>137</v>
      </c>
      <c r="B60" t="s">
        <v>113</v>
      </c>
      <c r="C60" t="s">
        <v>25</v>
      </c>
      <c r="D60" t="s">
        <v>138</v>
      </c>
      <c r="E60" t="s">
        <v>139</v>
      </c>
      <c r="F60">
        <v>91655</v>
      </c>
      <c r="G60">
        <v>95</v>
      </c>
      <c r="H60" t="s">
        <v>45</v>
      </c>
    </row>
    <row r="61" spans="1:8" x14ac:dyDescent="0.25">
      <c r="A61" t="s">
        <v>140</v>
      </c>
      <c r="B61" t="s">
        <v>9</v>
      </c>
      <c r="C61" t="s">
        <v>10</v>
      </c>
      <c r="D61" t="s">
        <v>11</v>
      </c>
      <c r="E61" s="2">
        <v>45255</v>
      </c>
      <c r="F61">
        <v>49435</v>
      </c>
      <c r="H61" t="s">
        <v>108</v>
      </c>
    </row>
    <row r="62" spans="1:8" x14ac:dyDescent="0.25">
      <c r="A62" t="s">
        <v>141</v>
      </c>
      <c r="B62" t="s">
        <v>9</v>
      </c>
      <c r="C62" t="s">
        <v>36</v>
      </c>
      <c r="D62" t="s">
        <v>48</v>
      </c>
      <c r="E62" s="2">
        <v>45217</v>
      </c>
      <c r="F62">
        <v>110381</v>
      </c>
      <c r="G62">
        <v>93</v>
      </c>
      <c r="H62" t="s">
        <v>45</v>
      </c>
    </row>
    <row r="63" spans="1:8" x14ac:dyDescent="0.25">
      <c r="A63" t="s">
        <v>142</v>
      </c>
      <c r="B63" t="s">
        <v>43</v>
      </c>
      <c r="C63" t="s">
        <v>135</v>
      </c>
      <c r="D63" t="s">
        <v>97</v>
      </c>
      <c r="E63" s="2">
        <v>44079</v>
      </c>
      <c r="F63">
        <v>114748</v>
      </c>
      <c r="G63">
        <v>33</v>
      </c>
      <c r="H63" t="s">
        <v>12</v>
      </c>
    </row>
    <row r="64" spans="1:8" x14ac:dyDescent="0.25">
      <c r="A64" t="s">
        <v>143</v>
      </c>
      <c r="B64" t="s">
        <v>59</v>
      </c>
      <c r="C64" t="s">
        <v>32</v>
      </c>
      <c r="D64" t="s">
        <v>33</v>
      </c>
      <c r="E64" s="2">
        <v>42800</v>
      </c>
      <c r="F64">
        <v>63302</v>
      </c>
      <c r="G64">
        <v>91</v>
      </c>
      <c r="H64" t="s">
        <v>12</v>
      </c>
    </row>
    <row r="65" spans="1:8" x14ac:dyDescent="0.25">
      <c r="A65" t="s">
        <v>144</v>
      </c>
      <c r="B65" t="s">
        <v>59</v>
      </c>
      <c r="C65" t="s">
        <v>47</v>
      </c>
      <c r="D65" t="s">
        <v>84</v>
      </c>
      <c r="E65" s="2">
        <v>42122</v>
      </c>
      <c r="F65" t="s">
        <v>145</v>
      </c>
      <c r="G65">
        <v>64</v>
      </c>
      <c r="H65" t="s">
        <v>12</v>
      </c>
    </row>
    <row r="66" spans="1:8" x14ac:dyDescent="0.25">
      <c r="A66" t="s">
        <v>146</v>
      </c>
      <c r="B66" t="s">
        <v>53</v>
      </c>
      <c r="C66" t="s">
        <v>64</v>
      </c>
      <c r="D66" t="s">
        <v>76</v>
      </c>
      <c r="E66" s="2">
        <v>42838</v>
      </c>
      <c r="F66">
        <v>103891</v>
      </c>
      <c r="G66">
        <v>80</v>
      </c>
      <c r="H66" t="s">
        <v>12</v>
      </c>
    </row>
    <row r="67" spans="1:8" x14ac:dyDescent="0.25">
      <c r="A67" t="s">
        <v>147</v>
      </c>
      <c r="B67" t="s">
        <v>28</v>
      </c>
      <c r="C67" t="s">
        <v>64</v>
      </c>
      <c r="D67" t="s">
        <v>33</v>
      </c>
      <c r="E67" s="2">
        <v>44827</v>
      </c>
      <c r="G67">
        <v>46</v>
      </c>
      <c r="H67" t="s">
        <v>22</v>
      </c>
    </row>
    <row r="68" spans="1:8" x14ac:dyDescent="0.25">
      <c r="A68" t="s">
        <v>148</v>
      </c>
      <c r="B68" t="s">
        <v>28</v>
      </c>
      <c r="C68" t="s">
        <v>60</v>
      </c>
      <c r="D68" t="s">
        <v>61</v>
      </c>
      <c r="E68" t="s">
        <v>149</v>
      </c>
      <c r="F68" t="s">
        <v>150</v>
      </c>
      <c r="G68">
        <v>99</v>
      </c>
      <c r="H68" t="s">
        <v>12</v>
      </c>
    </row>
    <row r="69" spans="1:8" x14ac:dyDescent="0.25">
      <c r="A69" t="s">
        <v>151</v>
      </c>
      <c r="B69" t="s">
        <v>43</v>
      </c>
      <c r="C69" t="s">
        <v>47</v>
      </c>
      <c r="D69" t="s">
        <v>79</v>
      </c>
      <c r="E69" t="s">
        <v>152</v>
      </c>
      <c r="F69" t="s">
        <v>153</v>
      </c>
      <c r="H69" t="s">
        <v>51</v>
      </c>
    </row>
    <row r="70" spans="1:8" x14ac:dyDescent="0.25">
      <c r="A70" t="s">
        <v>154</v>
      </c>
      <c r="B70" t="s">
        <v>14</v>
      </c>
      <c r="C70" t="s">
        <v>19</v>
      </c>
      <c r="D70" t="s">
        <v>97</v>
      </c>
      <c r="E70" t="s">
        <v>155</v>
      </c>
      <c r="F70">
        <v>51567</v>
      </c>
      <c r="G70">
        <v>87</v>
      </c>
      <c r="H70" t="s">
        <v>116</v>
      </c>
    </row>
    <row r="71" spans="1:8" x14ac:dyDescent="0.25">
      <c r="A71" t="s">
        <v>156</v>
      </c>
      <c r="B71" t="s">
        <v>105</v>
      </c>
      <c r="C71" t="s">
        <v>54</v>
      </c>
      <c r="D71" t="s">
        <v>157</v>
      </c>
      <c r="E71" s="2">
        <v>44402</v>
      </c>
      <c r="G71">
        <v>36</v>
      </c>
      <c r="H71" t="s">
        <v>45</v>
      </c>
    </row>
    <row r="72" spans="1:8" x14ac:dyDescent="0.25">
      <c r="A72" t="s">
        <v>158</v>
      </c>
      <c r="B72" t="s">
        <v>59</v>
      </c>
      <c r="C72" t="s">
        <v>47</v>
      </c>
      <c r="D72" t="s">
        <v>97</v>
      </c>
      <c r="E72" s="2">
        <v>43008</v>
      </c>
      <c r="F72">
        <v>55270</v>
      </c>
      <c r="G72">
        <v>87</v>
      </c>
      <c r="H72" t="s">
        <v>51</v>
      </c>
    </row>
    <row r="73" spans="1:8" x14ac:dyDescent="0.25">
      <c r="A73" t="s">
        <v>159</v>
      </c>
      <c r="B73" t="s">
        <v>160</v>
      </c>
      <c r="C73" t="s">
        <v>133</v>
      </c>
      <c r="D73" t="s">
        <v>44</v>
      </c>
      <c r="E73" s="2">
        <v>42192</v>
      </c>
      <c r="F73">
        <v>65235</v>
      </c>
      <c r="G73">
        <v>97</v>
      </c>
      <c r="H73" t="s">
        <v>17</v>
      </c>
    </row>
    <row r="74" spans="1:8" x14ac:dyDescent="0.25">
      <c r="A74" t="s">
        <v>161</v>
      </c>
      <c r="B74" t="s">
        <v>24</v>
      </c>
      <c r="C74" t="s">
        <v>19</v>
      </c>
      <c r="D74" t="s">
        <v>44</v>
      </c>
      <c r="E74" s="2">
        <v>43283</v>
      </c>
      <c r="G74">
        <v>72</v>
      </c>
      <c r="H74" t="s">
        <v>22</v>
      </c>
    </row>
    <row r="75" spans="1:8" x14ac:dyDescent="0.25">
      <c r="A75" t="s">
        <v>162</v>
      </c>
      <c r="B75" t="s">
        <v>66</v>
      </c>
      <c r="C75" t="s">
        <v>19</v>
      </c>
      <c r="D75" t="s">
        <v>48</v>
      </c>
      <c r="E75" s="2">
        <v>44819</v>
      </c>
      <c r="G75">
        <v>65</v>
      </c>
      <c r="H75" t="s">
        <v>22</v>
      </c>
    </row>
    <row r="76" spans="1:8" x14ac:dyDescent="0.25">
      <c r="A76" t="s">
        <v>143</v>
      </c>
      <c r="B76" t="s">
        <v>59</v>
      </c>
      <c r="C76" t="s">
        <v>32</v>
      </c>
      <c r="D76" t="s">
        <v>33</v>
      </c>
      <c r="E76" s="2">
        <v>42800</v>
      </c>
      <c r="F76">
        <v>63302</v>
      </c>
      <c r="G76">
        <v>91</v>
      </c>
      <c r="H76" t="s">
        <v>12</v>
      </c>
    </row>
    <row r="77" spans="1:8" x14ac:dyDescent="0.25">
      <c r="A77" t="s">
        <v>163</v>
      </c>
      <c r="B77" t="s">
        <v>53</v>
      </c>
      <c r="C77" t="s">
        <v>19</v>
      </c>
      <c r="D77" t="s">
        <v>79</v>
      </c>
      <c r="E77" s="2">
        <v>42249</v>
      </c>
      <c r="G77">
        <v>67</v>
      </c>
      <c r="H77" t="s">
        <v>51</v>
      </c>
    </row>
    <row r="78" spans="1:8" x14ac:dyDescent="0.25">
      <c r="A78" t="s">
        <v>164</v>
      </c>
      <c r="B78" t="s">
        <v>113</v>
      </c>
      <c r="C78" t="s">
        <v>36</v>
      </c>
      <c r="D78" t="s">
        <v>165</v>
      </c>
      <c r="E78" t="s">
        <v>166</v>
      </c>
      <c r="F78">
        <v>48823</v>
      </c>
      <c r="G78">
        <v>34</v>
      </c>
      <c r="H78" t="s">
        <v>17</v>
      </c>
    </row>
    <row r="79" spans="1:8" x14ac:dyDescent="0.25">
      <c r="A79" t="s">
        <v>167</v>
      </c>
      <c r="B79" t="s">
        <v>53</v>
      </c>
      <c r="C79" t="s">
        <v>19</v>
      </c>
      <c r="D79" t="s">
        <v>76</v>
      </c>
      <c r="E79" s="2">
        <v>43575</v>
      </c>
      <c r="F79">
        <v>45196</v>
      </c>
      <c r="G79">
        <v>78</v>
      </c>
      <c r="H79" t="s">
        <v>22</v>
      </c>
    </row>
    <row r="80" spans="1:8" x14ac:dyDescent="0.25">
      <c r="A80" t="s">
        <v>168</v>
      </c>
      <c r="B80" t="s">
        <v>53</v>
      </c>
      <c r="C80" t="s">
        <v>41</v>
      </c>
      <c r="D80" t="s">
        <v>11</v>
      </c>
      <c r="E80" t="s">
        <v>169</v>
      </c>
      <c r="F80" t="s">
        <v>170</v>
      </c>
      <c r="G80">
        <v>61</v>
      </c>
      <c r="H80" t="s">
        <v>51</v>
      </c>
    </row>
    <row r="81" spans="1:8" x14ac:dyDescent="0.25">
      <c r="A81" t="s">
        <v>171</v>
      </c>
      <c r="B81" t="s">
        <v>9</v>
      </c>
      <c r="C81" t="s">
        <v>47</v>
      </c>
      <c r="D81" t="s">
        <v>44</v>
      </c>
      <c r="E81" t="s">
        <v>172</v>
      </c>
      <c r="F81">
        <v>70359</v>
      </c>
      <c r="G81">
        <v>74</v>
      </c>
      <c r="H81" t="s">
        <v>30</v>
      </c>
    </row>
    <row r="82" spans="1:8" x14ac:dyDescent="0.25">
      <c r="A82" t="s">
        <v>173</v>
      </c>
      <c r="B82" t="s">
        <v>94</v>
      </c>
      <c r="C82" t="s">
        <v>47</v>
      </c>
      <c r="D82" t="s">
        <v>61</v>
      </c>
      <c r="E82" s="2">
        <v>43599</v>
      </c>
      <c r="G82">
        <v>94</v>
      </c>
      <c r="H82" t="s">
        <v>17</v>
      </c>
    </row>
    <row r="83" spans="1:8" x14ac:dyDescent="0.25">
      <c r="A83" t="s">
        <v>90</v>
      </c>
      <c r="B83" t="s">
        <v>28</v>
      </c>
      <c r="C83" t="s">
        <v>15</v>
      </c>
      <c r="D83" t="s">
        <v>33</v>
      </c>
      <c r="E83" t="s">
        <v>91</v>
      </c>
      <c r="F83">
        <v>97055</v>
      </c>
      <c r="G83">
        <v>80</v>
      </c>
      <c r="H83" t="s">
        <v>51</v>
      </c>
    </row>
    <row r="84" spans="1:8" x14ac:dyDescent="0.25">
      <c r="A84" t="s">
        <v>174</v>
      </c>
      <c r="B84" t="s">
        <v>39</v>
      </c>
      <c r="C84" t="s">
        <v>133</v>
      </c>
      <c r="D84" t="s">
        <v>37</v>
      </c>
      <c r="E84" s="2">
        <v>42330</v>
      </c>
      <c r="F84">
        <v>86480</v>
      </c>
      <c r="H84" t="s">
        <v>17</v>
      </c>
    </row>
    <row r="85" spans="1:8" x14ac:dyDescent="0.25">
      <c r="A85" t="s">
        <v>175</v>
      </c>
      <c r="B85" t="s">
        <v>14</v>
      </c>
      <c r="C85" t="s">
        <v>29</v>
      </c>
      <c r="D85" t="s">
        <v>138</v>
      </c>
      <c r="E85" t="s">
        <v>176</v>
      </c>
      <c r="F85" t="s">
        <v>177</v>
      </c>
      <c r="G85">
        <v>75</v>
      </c>
      <c r="H85" t="s">
        <v>17</v>
      </c>
    </row>
    <row r="86" spans="1:8" x14ac:dyDescent="0.25">
      <c r="A86" t="s">
        <v>178</v>
      </c>
      <c r="B86" t="s">
        <v>105</v>
      </c>
      <c r="C86" t="s">
        <v>36</v>
      </c>
      <c r="D86" t="s">
        <v>11</v>
      </c>
      <c r="E86" s="2">
        <v>45171</v>
      </c>
      <c r="F86">
        <v>83724</v>
      </c>
      <c r="G86">
        <v>81</v>
      </c>
      <c r="H86" t="s">
        <v>116</v>
      </c>
    </row>
    <row r="87" spans="1:8" x14ac:dyDescent="0.25">
      <c r="A87" t="s">
        <v>179</v>
      </c>
      <c r="B87" t="s">
        <v>28</v>
      </c>
      <c r="C87" t="s">
        <v>54</v>
      </c>
      <c r="D87" t="s">
        <v>76</v>
      </c>
      <c r="E87" s="2">
        <v>44759</v>
      </c>
      <c r="F87">
        <v>98299</v>
      </c>
      <c r="G87">
        <v>61</v>
      </c>
      <c r="H87" t="s">
        <v>51</v>
      </c>
    </row>
    <row r="88" spans="1:8" x14ac:dyDescent="0.25">
      <c r="A88" t="s">
        <v>180</v>
      </c>
      <c r="B88" t="s">
        <v>113</v>
      </c>
      <c r="C88" t="s">
        <v>54</v>
      </c>
      <c r="D88" t="s">
        <v>26</v>
      </c>
      <c r="E88" t="s">
        <v>181</v>
      </c>
      <c r="G88">
        <v>68</v>
      </c>
      <c r="H88" t="s">
        <v>51</v>
      </c>
    </row>
    <row r="89" spans="1:8" x14ac:dyDescent="0.25">
      <c r="A89" t="s">
        <v>182</v>
      </c>
      <c r="B89" t="s">
        <v>24</v>
      </c>
      <c r="C89" t="s">
        <v>32</v>
      </c>
      <c r="D89" t="s">
        <v>84</v>
      </c>
      <c r="E89" t="s">
        <v>183</v>
      </c>
      <c r="F89">
        <v>52287</v>
      </c>
      <c r="G89">
        <v>70</v>
      </c>
      <c r="H89" t="s">
        <v>12</v>
      </c>
    </row>
    <row r="90" spans="1:8" x14ac:dyDescent="0.25">
      <c r="A90" t="s">
        <v>184</v>
      </c>
      <c r="B90" t="s">
        <v>14</v>
      </c>
      <c r="C90" t="s">
        <v>19</v>
      </c>
      <c r="D90" t="s">
        <v>11</v>
      </c>
      <c r="E90" s="2">
        <v>44073</v>
      </c>
      <c r="F90">
        <v>82633</v>
      </c>
      <c r="G90">
        <v>98</v>
      </c>
      <c r="H90" t="s">
        <v>17</v>
      </c>
    </row>
    <row r="91" spans="1:8" x14ac:dyDescent="0.25">
      <c r="A91" t="s">
        <v>185</v>
      </c>
      <c r="B91" t="s">
        <v>105</v>
      </c>
      <c r="C91" t="s">
        <v>135</v>
      </c>
      <c r="D91" t="s">
        <v>37</v>
      </c>
      <c r="E91" s="2">
        <v>44422</v>
      </c>
      <c r="F91">
        <v>46508</v>
      </c>
      <c r="G91">
        <v>34</v>
      </c>
      <c r="H91" t="s">
        <v>45</v>
      </c>
    </row>
    <row r="92" spans="1:8" x14ac:dyDescent="0.25">
      <c r="A92" t="s">
        <v>186</v>
      </c>
      <c r="B92" t="s">
        <v>9</v>
      </c>
      <c r="C92" t="s">
        <v>19</v>
      </c>
      <c r="D92" t="s">
        <v>138</v>
      </c>
      <c r="E92" t="s">
        <v>187</v>
      </c>
      <c r="F92">
        <v>86232</v>
      </c>
      <c r="G92">
        <v>93</v>
      </c>
      <c r="H92" t="s">
        <v>45</v>
      </c>
    </row>
    <row r="93" spans="1:8" x14ac:dyDescent="0.25">
      <c r="A93" t="s">
        <v>188</v>
      </c>
      <c r="B93" t="s">
        <v>53</v>
      </c>
      <c r="C93" t="s">
        <v>64</v>
      </c>
      <c r="D93" t="s">
        <v>84</v>
      </c>
      <c r="E93" t="s">
        <v>189</v>
      </c>
      <c r="F93" t="s">
        <v>190</v>
      </c>
      <c r="G93">
        <v>48</v>
      </c>
      <c r="H93" t="s">
        <v>45</v>
      </c>
    </row>
    <row r="94" spans="1:8" x14ac:dyDescent="0.25">
      <c r="A94" t="s">
        <v>191</v>
      </c>
      <c r="B94" t="s">
        <v>160</v>
      </c>
      <c r="C94" t="s">
        <v>19</v>
      </c>
      <c r="D94" t="s">
        <v>37</v>
      </c>
      <c r="E94" s="2">
        <v>43436</v>
      </c>
      <c r="F94">
        <v>68683</v>
      </c>
      <c r="G94">
        <v>90</v>
      </c>
      <c r="H94" t="s">
        <v>51</v>
      </c>
    </row>
    <row r="95" spans="1:8" x14ac:dyDescent="0.25">
      <c r="A95" t="s">
        <v>192</v>
      </c>
      <c r="B95" t="s">
        <v>28</v>
      </c>
      <c r="C95" t="s">
        <v>60</v>
      </c>
      <c r="D95" t="s">
        <v>26</v>
      </c>
      <c r="E95" s="2">
        <v>43639</v>
      </c>
      <c r="F95">
        <v>83932</v>
      </c>
      <c r="G95">
        <v>57</v>
      </c>
      <c r="H95" t="s">
        <v>22</v>
      </c>
    </row>
    <row r="96" spans="1:8" x14ac:dyDescent="0.25">
      <c r="A96" t="s">
        <v>193</v>
      </c>
      <c r="B96" t="s">
        <v>39</v>
      </c>
      <c r="C96" t="s">
        <v>135</v>
      </c>
      <c r="D96" t="s">
        <v>97</v>
      </c>
      <c r="E96" s="2">
        <v>42304</v>
      </c>
      <c r="F96">
        <v>56073</v>
      </c>
      <c r="G96">
        <v>79</v>
      </c>
      <c r="H96" t="s">
        <v>45</v>
      </c>
    </row>
    <row r="97" spans="1:8" x14ac:dyDescent="0.25">
      <c r="A97" t="s">
        <v>194</v>
      </c>
      <c r="B97" t="s">
        <v>105</v>
      </c>
      <c r="C97" t="s">
        <v>32</v>
      </c>
      <c r="D97" t="s">
        <v>20</v>
      </c>
      <c r="E97" s="2">
        <v>43270</v>
      </c>
      <c r="F97" t="s">
        <v>195</v>
      </c>
      <c r="G97">
        <v>66</v>
      </c>
      <c r="H97" t="s">
        <v>51</v>
      </c>
    </row>
    <row r="98" spans="1:8" x14ac:dyDescent="0.25">
      <c r="A98" t="s">
        <v>196</v>
      </c>
      <c r="B98" t="s">
        <v>28</v>
      </c>
      <c r="C98" t="s">
        <v>47</v>
      </c>
      <c r="D98" t="s">
        <v>165</v>
      </c>
      <c r="E98" s="2">
        <v>43112</v>
      </c>
      <c r="F98">
        <v>67414</v>
      </c>
      <c r="G98">
        <v>84</v>
      </c>
      <c r="H98" t="s">
        <v>30</v>
      </c>
    </row>
    <row r="99" spans="1:8" x14ac:dyDescent="0.25">
      <c r="A99" t="s">
        <v>197</v>
      </c>
      <c r="B99" t="s">
        <v>160</v>
      </c>
      <c r="C99" t="s">
        <v>19</v>
      </c>
      <c r="D99" t="s">
        <v>44</v>
      </c>
      <c r="E99" s="2">
        <v>42008</v>
      </c>
      <c r="F99" t="s">
        <v>198</v>
      </c>
      <c r="G99">
        <v>61</v>
      </c>
      <c r="H99" t="s">
        <v>51</v>
      </c>
    </row>
    <row r="100" spans="1:8" x14ac:dyDescent="0.25">
      <c r="A100" t="s">
        <v>199</v>
      </c>
      <c r="C100" t="s">
        <v>29</v>
      </c>
      <c r="D100" t="s">
        <v>44</v>
      </c>
      <c r="E100" s="2">
        <v>43439</v>
      </c>
      <c r="F100">
        <v>80140</v>
      </c>
      <c r="G100">
        <v>58</v>
      </c>
      <c r="H100" t="s">
        <v>45</v>
      </c>
    </row>
    <row r="101" spans="1:8" x14ac:dyDescent="0.25">
      <c r="A101" t="s">
        <v>200</v>
      </c>
      <c r="B101" t="s">
        <v>24</v>
      </c>
      <c r="C101" t="s">
        <v>32</v>
      </c>
      <c r="D101" t="s">
        <v>11</v>
      </c>
      <c r="E101" s="2">
        <v>44482</v>
      </c>
      <c r="F101">
        <v>73087</v>
      </c>
      <c r="G101">
        <v>69</v>
      </c>
      <c r="H101" t="s">
        <v>51</v>
      </c>
    </row>
    <row r="102" spans="1:8" x14ac:dyDescent="0.25">
      <c r="A102" t="s">
        <v>201</v>
      </c>
      <c r="B102" t="s">
        <v>53</v>
      </c>
      <c r="C102" t="s">
        <v>32</v>
      </c>
      <c r="D102" t="s">
        <v>79</v>
      </c>
      <c r="E102" s="2">
        <v>44081</v>
      </c>
      <c r="F102">
        <v>95292</v>
      </c>
      <c r="G102">
        <v>34</v>
      </c>
      <c r="H102" t="s">
        <v>12</v>
      </c>
    </row>
    <row r="103" spans="1:8" x14ac:dyDescent="0.25">
      <c r="A103" t="s">
        <v>202</v>
      </c>
      <c r="B103" t="s">
        <v>24</v>
      </c>
      <c r="C103" t="s">
        <v>60</v>
      </c>
      <c r="D103" t="s">
        <v>20</v>
      </c>
      <c r="E103" t="s">
        <v>203</v>
      </c>
      <c r="G103">
        <v>33</v>
      </c>
      <c r="H103" t="s">
        <v>12</v>
      </c>
    </row>
    <row r="104" spans="1:8" x14ac:dyDescent="0.25">
      <c r="A104" t="s">
        <v>204</v>
      </c>
      <c r="B104" t="s">
        <v>53</v>
      </c>
      <c r="C104" t="s">
        <v>69</v>
      </c>
      <c r="D104" t="s">
        <v>16</v>
      </c>
      <c r="E104" t="s">
        <v>205</v>
      </c>
      <c r="F104">
        <v>101750</v>
      </c>
      <c r="G104">
        <v>84</v>
      </c>
      <c r="H104" t="s">
        <v>108</v>
      </c>
    </row>
    <row r="105" spans="1:8" x14ac:dyDescent="0.25">
      <c r="A105" t="s">
        <v>206</v>
      </c>
      <c r="B105" t="s">
        <v>105</v>
      </c>
      <c r="C105" t="s">
        <v>19</v>
      </c>
      <c r="D105" t="s">
        <v>55</v>
      </c>
      <c r="E105" t="s">
        <v>207</v>
      </c>
      <c r="F105">
        <v>82992</v>
      </c>
      <c r="G105">
        <v>79</v>
      </c>
      <c r="H105" t="s">
        <v>51</v>
      </c>
    </row>
    <row r="106" spans="1:8" x14ac:dyDescent="0.25">
      <c r="A106" t="s">
        <v>208</v>
      </c>
      <c r="B106" t="s">
        <v>160</v>
      </c>
      <c r="C106" t="s">
        <v>64</v>
      </c>
      <c r="D106" t="s">
        <v>11</v>
      </c>
      <c r="E106" s="2">
        <v>45055</v>
      </c>
      <c r="F106" t="s">
        <v>209</v>
      </c>
      <c r="G106">
        <v>51</v>
      </c>
      <c r="H106" t="s">
        <v>12</v>
      </c>
    </row>
    <row r="107" spans="1:8" x14ac:dyDescent="0.25">
      <c r="A107" t="s">
        <v>210</v>
      </c>
      <c r="B107" t="s">
        <v>24</v>
      </c>
      <c r="C107" t="s">
        <v>29</v>
      </c>
      <c r="D107" t="s">
        <v>37</v>
      </c>
      <c r="E107" s="2">
        <v>43122</v>
      </c>
      <c r="F107">
        <v>89060</v>
      </c>
      <c r="G107">
        <v>58</v>
      </c>
      <c r="H107" t="s">
        <v>12</v>
      </c>
    </row>
    <row r="108" spans="1:8" x14ac:dyDescent="0.25">
      <c r="A108" t="s">
        <v>211</v>
      </c>
      <c r="B108" t="s">
        <v>66</v>
      </c>
      <c r="C108" t="s">
        <v>19</v>
      </c>
      <c r="D108" t="s">
        <v>11</v>
      </c>
      <c r="E108" s="2">
        <v>43879</v>
      </c>
      <c r="F108">
        <v>53786</v>
      </c>
      <c r="G108">
        <v>98</v>
      </c>
      <c r="H108" t="s">
        <v>45</v>
      </c>
    </row>
    <row r="109" spans="1:8" x14ac:dyDescent="0.25">
      <c r="A109" t="s">
        <v>212</v>
      </c>
      <c r="B109" t="s">
        <v>9</v>
      </c>
      <c r="C109" t="s">
        <v>32</v>
      </c>
      <c r="D109" t="s">
        <v>33</v>
      </c>
      <c r="E109" t="s">
        <v>213</v>
      </c>
      <c r="F109">
        <v>81167</v>
      </c>
      <c r="H109" t="s">
        <v>45</v>
      </c>
    </row>
    <row r="110" spans="1:8" x14ac:dyDescent="0.25">
      <c r="A110" t="s">
        <v>214</v>
      </c>
      <c r="B110" t="s">
        <v>160</v>
      </c>
      <c r="C110" t="s">
        <v>54</v>
      </c>
      <c r="D110" t="s">
        <v>16</v>
      </c>
      <c r="E110" s="2">
        <v>44349</v>
      </c>
      <c r="F110">
        <v>66688</v>
      </c>
      <c r="G110">
        <v>40</v>
      </c>
      <c r="H110" t="s">
        <v>108</v>
      </c>
    </row>
    <row r="111" spans="1:8" x14ac:dyDescent="0.25">
      <c r="A111" t="s">
        <v>215</v>
      </c>
      <c r="B111" t="s">
        <v>66</v>
      </c>
      <c r="C111" t="s">
        <v>60</v>
      </c>
      <c r="D111" t="s">
        <v>11</v>
      </c>
      <c r="E111" s="2">
        <v>44394</v>
      </c>
      <c r="F111">
        <v>91672</v>
      </c>
      <c r="G111">
        <v>88</v>
      </c>
      <c r="H111" t="s">
        <v>17</v>
      </c>
    </row>
    <row r="112" spans="1:8" x14ac:dyDescent="0.25">
      <c r="A112" t="s">
        <v>216</v>
      </c>
      <c r="B112" t="s">
        <v>39</v>
      </c>
      <c r="C112" t="s">
        <v>19</v>
      </c>
      <c r="D112" t="s">
        <v>157</v>
      </c>
      <c r="E112" t="s">
        <v>217</v>
      </c>
      <c r="F112" t="s">
        <v>218</v>
      </c>
      <c r="G112">
        <v>77</v>
      </c>
      <c r="H112" t="s">
        <v>12</v>
      </c>
    </row>
    <row r="113" spans="1:8" x14ac:dyDescent="0.25">
      <c r="A113" t="s">
        <v>219</v>
      </c>
      <c r="B113" t="s">
        <v>94</v>
      </c>
      <c r="C113" t="s">
        <v>47</v>
      </c>
      <c r="D113" t="s">
        <v>79</v>
      </c>
      <c r="E113" s="2">
        <v>43513</v>
      </c>
      <c r="F113" t="s">
        <v>220</v>
      </c>
      <c r="G113">
        <v>91</v>
      </c>
      <c r="H113" t="s">
        <v>12</v>
      </c>
    </row>
    <row r="114" spans="1:8" x14ac:dyDescent="0.25">
      <c r="A114" t="s">
        <v>221</v>
      </c>
      <c r="B114" t="s">
        <v>39</v>
      </c>
      <c r="C114" t="s">
        <v>29</v>
      </c>
      <c r="D114" t="s">
        <v>44</v>
      </c>
      <c r="E114" s="2">
        <v>42625</v>
      </c>
      <c r="F114">
        <v>114681</v>
      </c>
      <c r="G114">
        <v>36</v>
      </c>
      <c r="H114" t="s">
        <v>17</v>
      </c>
    </row>
    <row r="115" spans="1:8" x14ac:dyDescent="0.25">
      <c r="A115" t="s">
        <v>222</v>
      </c>
      <c r="B115" t="s">
        <v>28</v>
      </c>
      <c r="C115" t="s">
        <v>60</v>
      </c>
      <c r="D115" t="s">
        <v>37</v>
      </c>
      <c r="E115" t="s">
        <v>223</v>
      </c>
      <c r="F115" t="s">
        <v>224</v>
      </c>
      <c r="G115">
        <v>72</v>
      </c>
      <c r="H115" t="s">
        <v>45</v>
      </c>
    </row>
    <row r="116" spans="1:8" x14ac:dyDescent="0.25">
      <c r="A116" t="s">
        <v>225</v>
      </c>
      <c r="B116" t="s">
        <v>71</v>
      </c>
      <c r="C116" t="s">
        <v>10</v>
      </c>
      <c r="D116" t="s">
        <v>16</v>
      </c>
      <c r="E116" s="2">
        <v>43996</v>
      </c>
      <c r="F116" t="s">
        <v>226</v>
      </c>
      <c r="G116">
        <v>87</v>
      </c>
      <c r="H116" t="s">
        <v>12</v>
      </c>
    </row>
    <row r="117" spans="1:8" x14ac:dyDescent="0.25">
      <c r="A117" t="s">
        <v>227</v>
      </c>
      <c r="B117" t="s">
        <v>59</v>
      </c>
      <c r="C117" t="s">
        <v>25</v>
      </c>
      <c r="D117" t="s">
        <v>20</v>
      </c>
      <c r="E117" t="s">
        <v>228</v>
      </c>
      <c r="F117">
        <v>118008</v>
      </c>
      <c r="G117">
        <v>71</v>
      </c>
      <c r="H117" t="s">
        <v>12</v>
      </c>
    </row>
    <row r="118" spans="1:8" x14ac:dyDescent="0.25">
      <c r="A118" t="s">
        <v>229</v>
      </c>
      <c r="B118" t="s">
        <v>28</v>
      </c>
      <c r="C118" t="s">
        <v>47</v>
      </c>
      <c r="D118" t="s">
        <v>11</v>
      </c>
      <c r="E118" t="s">
        <v>230</v>
      </c>
      <c r="F118">
        <v>74370</v>
      </c>
      <c r="G118">
        <v>82</v>
      </c>
      <c r="H118" t="s">
        <v>51</v>
      </c>
    </row>
    <row r="119" spans="1:8" x14ac:dyDescent="0.25">
      <c r="A119" t="s">
        <v>231</v>
      </c>
      <c r="B119" t="s">
        <v>113</v>
      </c>
      <c r="C119" t="s">
        <v>41</v>
      </c>
      <c r="D119" t="s">
        <v>20</v>
      </c>
      <c r="E119" s="2">
        <v>44674</v>
      </c>
      <c r="F119">
        <v>77819</v>
      </c>
      <c r="G119">
        <v>79</v>
      </c>
      <c r="H119" t="s">
        <v>17</v>
      </c>
    </row>
    <row r="120" spans="1:8" x14ac:dyDescent="0.25">
      <c r="A120" t="s">
        <v>232</v>
      </c>
      <c r="B120" t="s">
        <v>53</v>
      </c>
      <c r="C120" t="s">
        <v>47</v>
      </c>
      <c r="D120" t="s">
        <v>61</v>
      </c>
      <c r="E120" t="s">
        <v>233</v>
      </c>
      <c r="F120">
        <v>48748</v>
      </c>
      <c r="G120">
        <v>83</v>
      </c>
      <c r="H120" t="s">
        <v>51</v>
      </c>
    </row>
    <row r="121" spans="1:8" x14ac:dyDescent="0.25">
      <c r="A121" t="s">
        <v>234</v>
      </c>
      <c r="B121" t="s">
        <v>66</v>
      </c>
      <c r="C121" t="s">
        <v>41</v>
      </c>
      <c r="D121" t="s">
        <v>33</v>
      </c>
      <c r="E121" s="2">
        <v>43971</v>
      </c>
      <c r="F121">
        <v>101997</v>
      </c>
      <c r="G121">
        <v>38</v>
      </c>
      <c r="H121" t="s">
        <v>116</v>
      </c>
    </row>
    <row r="122" spans="1:8" x14ac:dyDescent="0.25">
      <c r="A122" t="s">
        <v>235</v>
      </c>
      <c r="B122" t="s">
        <v>94</v>
      </c>
      <c r="C122" t="s">
        <v>41</v>
      </c>
      <c r="D122" t="s">
        <v>97</v>
      </c>
      <c r="E122" t="s">
        <v>236</v>
      </c>
      <c r="F122">
        <v>115260</v>
      </c>
      <c r="G122">
        <v>77</v>
      </c>
      <c r="H122" t="s">
        <v>51</v>
      </c>
    </row>
    <row r="123" spans="1:8" x14ac:dyDescent="0.25">
      <c r="A123" t="s">
        <v>237</v>
      </c>
      <c r="B123" t="s">
        <v>94</v>
      </c>
      <c r="C123" t="s">
        <v>36</v>
      </c>
      <c r="D123" t="s">
        <v>44</v>
      </c>
      <c r="E123" s="2">
        <v>44500</v>
      </c>
      <c r="G123">
        <v>49</v>
      </c>
      <c r="H123" t="s">
        <v>12</v>
      </c>
    </row>
    <row r="124" spans="1:8" x14ac:dyDescent="0.25">
      <c r="A124" t="s">
        <v>238</v>
      </c>
      <c r="B124" t="s">
        <v>105</v>
      </c>
      <c r="C124" t="s">
        <v>10</v>
      </c>
      <c r="D124" t="s">
        <v>20</v>
      </c>
      <c r="E124" t="s">
        <v>239</v>
      </c>
      <c r="G124">
        <v>69</v>
      </c>
      <c r="H124" t="s">
        <v>108</v>
      </c>
    </row>
    <row r="125" spans="1:8" x14ac:dyDescent="0.25">
      <c r="A125" t="s">
        <v>240</v>
      </c>
      <c r="B125" t="s">
        <v>59</v>
      </c>
      <c r="C125" t="s">
        <v>54</v>
      </c>
      <c r="D125" t="s">
        <v>44</v>
      </c>
      <c r="E125" s="2">
        <v>42956</v>
      </c>
      <c r="G125">
        <v>76</v>
      </c>
      <c r="H125" t="s">
        <v>12</v>
      </c>
    </row>
    <row r="126" spans="1:8" x14ac:dyDescent="0.25">
      <c r="A126" t="s">
        <v>241</v>
      </c>
      <c r="B126" t="s">
        <v>105</v>
      </c>
      <c r="C126" t="s">
        <v>41</v>
      </c>
      <c r="D126" t="s">
        <v>165</v>
      </c>
      <c r="E126" s="2">
        <v>44930</v>
      </c>
      <c r="F126">
        <v>60623</v>
      </c>
      <c r="G126">
        <v>78</v>
      </c>
      <c r="H126" t="s">
        <v>45</v>
      </c>
    </row>
    <row r="127" spans="1:8" x14ac:dyDescent="0.25">
      <c r="A127" t="s">
        <v>242</v>
      </c>
      <c r="B127" t="s">
        <v>66</v>
      </c>
      <c r="C127" t="s">
        <v>32</v>
      </c>
      <c r="D127" t="s">
        <v>157</v>
      </c>
      <c r="E127" t="s">
        <v>243</v>
      </c>
      <c r="F127" t="s">
        <v>244</v>
      </c>
      <c r="G127">
        <v>93</v>
      </c>
      <c r="H127" t="s">
        <v>12</v>
      </c>
    </row>
    <row r="128" spans="1:8" x14ac:dyDescent="0.25">
      <c r="A128" t="s">
        <v>245</v>
      </c>
      <c r="B128" t="s">
        <v>43</v>
      </c>
      <c r="C128" t="s">
        <v>36</v>
      </c>
      <c r="D128" t="s">
        <v>16</v>
      </c>
      <c r="E128" s="2">
        <v>44653</v>
      </c>
      <c r="F128">
        <v>88155</v>
      </c>
      <c r="G128">
        <v>68</v>
      </c>
      <c r="H128" t="s">
        <v>45</v>
      </c>
    </row>
    <row r="129" spans="1:8" x14ac:dyDescent="0.25">
      <c r="A129" t="s">
        <v>246</v>
      </c>
      <c r="B129" t="s">
        <v>160</v>
      </c>
      <c r="C129" t="s">
        <v>60</v>
      </c>
      <c r="D129" t="s">
        <v>16</v>
      </c>
      <c r="E129" t="s">
        <v>247</v>
      </c>
      <c r="F129">
        <v>107903</v>
      </c>
      <c r="G129">
        <v>42</v>
      </c>
      <c r="H129" t="s">
        <v>17</v>
      </c>
    </row>
    <row r="130" spans="1:8" x14ac:dyDescent="0.25">
      <c r="A130" t="s">
        <v>248</v>
      </c>
      <c r="B130" t="s">
        <v>160</v>
      </c>
      <c r="C130" t="s">
        <v>54</v>
      </c>
      <c r="D130" t="s">
        <v>11</v>
      </c>
      <c r="E130" s="2">
        <v>43305</v>
      </c>
      <c r="F130">
        <v>62818</v>
      </c>
      <c r="G130">
        <v>34</v>
      </c>
      <c r="H130" t="s">
        <v>17</v>
      </c>
    </row>
    <row r="131" spans="1:8" x14ac:dyDescent="0.25">
      <c r="A131" t="s">
        <v>249</v>
      </c>
      <c r="B131" t="s">
        <v>113</v>
      </c>
      <c r="C131" t="s">
        <v>54</v>
      </c>
      <c r="D131" t="s">
        <v>157</v>
      </c>
      <c r="E131" s="2">
        <v>43301</v>
      </c>
      <c r="F131">
        <v>85151</v>
      </c>
      <c r="G131">
        <v>35</v>
      </c>
      <c r="H131" t="s">
        <v>17</v>
      </c>
    </row>
    <row r="132" spans="1:8" x14ac:dyDescent="0.25">
      <c r="A132" t="s">
        <v>250</v>
      </c>
      <c r="B132" t="s">
        <v>53</v>
      </c>
      <c r="C132" t="s">
        <v>64</v>
      </c>
      <c r="D132" t="s">
        <v>76</v>
      </c>
      <c r="E132" t="s">
        <v>251</v>
      </c>
      <c r="F132">
        <v>46390</v>
      </c>
      <c r="G132">
        <v>95</v>
      </c>
      <c r="H132" t="s">
        <v>51</v>
      </c>
    </row>
    <row r="133" spans="1:8" x14ac:dyDescent="0.25">
      <c r="A133" t="s">
        <v>174</v>
      </c>
      <c r="B133" t="s">
        <v>39</v>
      </c>
      <c r="C133" t="s">
        <v>133</v>
      </c>
      <c r="D133" t="s">
        <v>37</v>
      </c>
      <c r="E133" s="2">
        <v>42330</v>
      </c>
      <c r="F133">
        <v>86480</v>
      </c>
      <c r="H133" t="s">
        <v>17</v>
      </c>
    </row>
    <row r="134" spans="1:8" x14ac:dyDescent="0.25">
      <c r="A134" t="s">
        <v>252</v>
      </c>
      <c r="B134" t="s">
        <v>24</v>
      </c>
      <c r="C134" t="s">
        <v>25</v>
      </c>
      <c r="D134" t="s">
        <v>157</v>
      </c>
      <c r="E134" s="2">
        <v>44643</v>
      </c>
      <c r="F134">
        <v>111920</v>
      </c>
      <c r="G134">
        <v>90</v>
      </c>
      <c r="H134" t="s">
        <v>22</v>
      </c>
    </row>
    <row r="135" spans="1:8" x14ac:dyDescent="0.25">
      <c r="A135" t="s">
        <v>253</v>
      </c>
      <c r="B135" t="s">
        <v>113</v>
      </c>
      <c r="C135" t="s">
        <v>135</v>
      </c>
      <c r="D135" t="s">
        <v>138</v>
      </c>
      <c r="E135" t="s">
        <v>254</v>
      </c>
      <c r="F135" t="s">
        <v>255</v>
      </c>
      <c r="G135">
        <v>42</v>
      </c>
      <c r="H135" t="s">
        <v>17</v>
      </c>
    </row>
    <row r="136" spans="1:8" x14ac:dyDescent="0.25">
      <c r="A136" t="s">
        <v>256</v>
      </c>
      <c r="B136" t="s">
        <v>94</v>
      </c>
      <c r="C136" t="s">
        <v>29</v>
      </c>
      <c r="D136" t="s">
        <v>44</v>
      </c>
      <c r="E136" t="s">
        <v>257</v>
      </c>
      <c r="F136" t="s">
        <v>258</v>
      </c>
      <c r="G136">
        <v>88</v>
      </c>
      <c r="H136" t="s">
        <v>116</v>
      </c>
    </row>
    <row r="137" spans="1:8" x14ac:dyDescent="0.25">
      <c r="A137" t="s">
        <v>259</v>
      </c>
      <c r="B137" t="s">
        <v>105</v>
      </c>
      <c r="C137" t="s">
        <v>15</v>
      </c>
      <c r="D137" t="s">
        <v>37</v>
      </c>
      <c r="E137" t="s">
        <v>260</v>
      </c>
      <c r="F137">
        <v>108395</v>
      </c>
      <c r="G137">
        <v>78</v>
      </c>
      <c r="H137" t="s">
        <v>30</v>
      </c>
    </row>
    <row r="138" spans="1:8" x14ac:dyDescent="0.25">
      <c r="A138" t="s">
        <v>261</v>
      </c>
      <c r="B138" t="s">
        <v>105</v>
      </c>
      <c r="C138" t="s">
        <v>32</v>
      </c>
      <c r="D138" t="s">
        <v>26</v>
      </c>
      <c r="E138" s="2">
        <v>43091</v>
      </c>
      <c r="F138">
        <v>88005</v>
      </c>
      <c r="G138">
        <v>69</v>
      </c>
      <c r="H138" t="s">
        <v>51</v>
      </c>
    </row>
    <row r="139" spans="1:8" x14ac:dyDescent="0.25">
      <c r="A139" t="s">
        <v>86</v>
      </c>
      <c r="B139" t="s">
        <v>43</v>
      </c>
      <c r="C139" t="s">
        <v>36</v>
      </c>
      <c r="D139" t="s">
        <v>87</v>
      </c>
      <c r="E139" t="s">
        <v>88</v>
      </c>
      <c r="F139">
        <v>85312</v>
      </c>
      <c r="G139">
        <v>66</v>
      </c>
      <c r="H139" t="s">
        <v>12</v>
      </c>
    </row>
    <row r="140" spans="1:8" x14ac:dyDescent="0.25">
      <c r="A140" t="s">
        <v>262</v>
      </c>
      <c r="B140" t="s">
        <v>53</v>
      </c>
      <c r="C140" t="s">
        <v>133</v>
      </c>
      <c r="D140" t="s">
        <v>61</v>
      </c>
      <c r="E140" t="s">
        <v>263</v>
      </c>
      <c r="F140">
        <v>83007</v>
      </c>
      <c r="G140">
        <v>82</v>
      </c>
      <c r="H140" t="s">
        <v>45</v>
      </c>
    </row>
    <row r="141" spans="1:8" x14ac:dyDescent="0.25">
      <c r="A141" t="s">
        <v>264</v>
      </c>
      <c r="B141" t="s">
        <v>113</v>
      </c>
      <c r="C141" t="s">
        <v>64</v>
      </c>
      <c r="D141" t="s">
        <v>11</v>
      </c>
      <c r="E141" s="2">
        <v>43360</v>
      </c>
      <c r="F141" t="s">
        <v>265</v>
      </c>
      <c r="G141">
        <v>68</v>
      </c>
      <c r="H141" t="s">
        <v>17</v>
      </c>
    </row>
    <row r="142" spans="1:8" x14ac:dyDescent="0.25">
      <c r="A142" t="s">
        <v>266</v>
      </c>
      <c r="B142" t="s">
        <v>66</v>
      </c>
      <c r="C142" t="s">
        <v>36</v>
      </c>
      <c r="D142" t="s">
        <v>48</v>
      </c>
      <c r="E142" s="2">
        <v>44375</v>
      </c>
      <c r="G142">
        <v>52</v>
      </c>
      <c r="H142" t="s">
        <v>45</v>
      </c>
    </row>
    <row r="143" spans="1:8" x14ac:dyDescent="0.25">
      <c r="A143" t="s">
        <v>267</v>
      </c>
      <c r="B143" t="s">
        <v>14</v>
      </c>
      <c r="C143" t="s">
        <v>32</v>
      </c>
      <c r="D143" t="s">
        <v>33</v>
      </c>
      <c r="E143" t="s">
        <v>268</v>
      </c>
      <c r="F143">
        <v>50399</v>
      </c>
      <c r="G143">
        <v>92</v>
      </c>
      <c r="H143" t="s">
        <v>108</v>
      </c>
    </row>
    <row r="144" spans="1:8" x14ac:dyDescent="0.25">
      <c r="A144" t="s">
        <v>269</v>
      </c>
      <c r="B144" t="s">
        <v>14</v>
      </c>
      <c r="C144" t="s">
        <v>54</v>
      </c>
      <c r="D144" t="s">
        <v>26</v>
      </c>
      <c r="E144" t="s">
        <v>270</v>
      </c>
      <c r="G144">
        <v>62</v>
      </c>
      <c r="H144" t="s">
        <v>17</v>
      </c>
    </row>
    <row r="145" spans="1:8" x14ac:dyDescent="0.25">
      <c r="A145" t="s">
        <v>271</v>
      </c>
      <c r="B145" t="s">
        <v>24</v>
      </c>
      <c r="C145" t="s">
        <v>15</v>
      </c>
      <c r="D145" t="s">
        <v>33</v>
      </c>
      <c r="E145" s="2">
        <v>43257</v>
      </c>
      <c r="F145">
        <v>52720</v>
      </c>
      <c r="G145">
        <v>68</v>
      </c>
      <c r="H145" t="s">
        <v>17</v>
      </c>
    </row>
    <row r="146" spans="1:8" x14ac:dyDescent="0.25">
      <c r="A146" t="s">
        <v>272</v>
      </c>
      <c r="B146" t="s">
        <v>94</v>
      </c>
      <c r="C146" t="s">
        <v>19</v>
      </c>
      <c r="D146" t="s">
        <v>33</v>
      </c>
      <c r="E146" s="2">
        <v>42932</v>
      </c>
      <c r="F146">
        <v>65065</v>
      </c>
      <c r="G146">
        <v>98</v>
      </c>
      <c r="H146" t="s">
        <v>45</v>
      </c>
    </row>
    <row r="147" spans="1:8" x14ac:dyDescent="0.25">
      <c r="A147" t="s">
        <v>273</v>
      </c>
      <c r="B147" t="s">
        <v>105</v>
      </c>
      <c r="C147" t="s">
        <v>15</v>
      </c>
      <c r="D147" t="s">
        <v>44</v>
      </c>
      <c r="E147" s="2">
        <v>42175</v>
      </c>
      <c r="G147">
        <v>94</v>
      </c>
      <c r="H147" t="s">
        <v>116</v>
      </c>
    </row>
    <row r="148" spans="1:8" x14ac:dyDescent="0.25">
      <c r="A148" t="s">
        <v>274</v>
      </c>
      <c r="B148" t="s">
        <v>105</v>
      </c>
      <c r="C148" t="s">
        <v>15</v>
      </c>
      <c r="D148" t="s">
        <v>37</v>
      </c>
      <c r="E148" s="2">
        <v>43609</v>
      </c>
      <c r="F148" t="s">
        <v>275</v>
      </c>
      <c r="G148">
        <v>57</v>
      </c>
      <c r="H148" t="s">
        <v>116</v>
      </c>
    </row>
    <row r="149" spans="1:8" x14ac:dyDescent="0.25">
      <c r="A149" t="s">
        <v>276</v>
      </c>
      <c r="B149" t="s">
        <v>24</v>
      </c>
      <c r="C149" t="s">
        <v>64</v>
      </c>
      <c r="D149" t="s">
        <v>84</v>
      </c>
      <c r="E149" s="2">
        <v>43887</v>
      </c>
      <c r="G149">
        <v>96</v>
      </c>
      <c r="H149" t="s">
        <v>12</v>
      </c>
    </row>
    <row r="150" spans="1:8" x14ac:dyDescent="0.25">
      <c r="A150" t="s">
        <v>277</v>
      </c>
      <c r="B150" t="s">
        <v>14</v>
      </c>
      <c r="C150" t="s">
        <v>64</v>
      </c>
      <c r="D150" t="s">
        <v>97</v>
      </c>
      <c r="E150" s="2">
        <v>44991</v>
      </c>
      <c r="F150">
        <v>106896</v>
      </c>
      <c r="G150">
        <v>52</v>
      </c>
      <c r="H150" t="s">
        <v>22</v>
      </c>
    </row>
    <row r="151" spans="1:8" x14ac:dyDescent="0.25">
      <c r="A151" t="s">
        <v>278</v>
      </c>
      <c r="C151" t="s">
        <v>60</v>
      </c>
      <c r="D151" t="s">
        <v>20</v>
      </c>
      <c r="E151" t="s">
        <v>279</v>
      </c>
      <c r="F151">
        <v>112887</v>
      </c>
      <c r="G151">
        <v>59</v>
      </c>
      <c r="H151" t="s">
        <v>51</v>
      </c>
    </row>
    <row r="152" spans="1:8" x14ac:dyDescent="0.25">
      <c r="A152" t="s">
        <v>215</v>
      </c>
      <c r="B152" t="s">
        <v>66</v>
      </c>
      <c r="C152" t="s">
        <v>60</v>
      </c>
      <c r="D152" t="s">
        <v>11</v>
      </c>
      <c r="E152" s="2">
        <v>44394</v>
      </c>
      <c r="F152">
        <v>91672</v>
      </c>
      <c r="G152">
        <v>88</v>
      </c>
      <c r="H152" t="s">
        <v>17</v>
      </c>
    </row>
    <row r="153" spans="1:8" x14ac:dyDescent="0.25">
      <c r="A153" t="s">
        <v>280</v>
      </c>
      <c r="B153" t="s">
        <v>160</v>
      </c>
      <c r="C153" t="s">
        <v>41</v>
      </c>
      <c r="D153" t="s">
        <v>26</v>
      </c>
      <c r="E153" s="2">
        <v>45037</v>
      </c>
      <c r="F153">
        <v>85457</v>
      </c>
      <c r="G153">
        <v>79</v>
      </c>
      <c r="H153" t="s">
        <v>17</v>
      </c>
    </row>
    <row r="154" spans="1:8" x14ac:dyDescent="0.25">
      <c r="A154" t="s">
        <v>281</v>
      </c>
      <c r="B154" t="s">
        <v>105</v>
      </c>
      <c r="C154" t="s">
        <v>47</v>
      </c>
      <c r="D154" t="s">
        <v>48</v>
      </c>
      <c r="E154" s="2">
        <v>42519</v>
      </c>
      <c r="F154">
        <v>62798</v>
      </c>
      <c r="G154">
        <v>30</v>
      </c>
      <c r="H154" t="s">
        <v>17</v>
      </c>
    </row>
    <row r="155" spans="1:8" x14ac:dyDescent="0.25">
      <c r="A155" t="s">
        <v>282</v>
      </c>
      <c r="B155" t="s">
        <v>9</v>
      </c>
      <c r="C155" t="s">
        <v>25</v>
      </c>
      <c r="D155" t="s">
        <v>33</v>
      </c>
      <c r="E155" s="2">
        <v>44711</v>
      </c>
      <c r="F155">
        <v>47794</v>
      </c>
      <c r="G155">
        <v>73</v>
      </c>
      <c r="H155" t="s">
        <v>22</v>
      </c>
    </row>
    <row r="156" spans="1:8" x14ac:dyDescent="0.25">
      <c r="A156" t="s">
        <v>89</v>
      </c>
      <c r="B156" t="s">
        <v>24</v>
      </c>
      <c r="C156" t="s">
        <v>41</v>
      </c>
      <c r="D156" t="s">
        <v>44</v>
      </c>
      <c r="E156" s="2">
        <v>42202</v>
      </c>
      <c r="G156">
        <v>68</v>
      </c>
      <c r="H156" t="s">
        <v>12</v>
      </c>
    </row>
    <row r="157" spans="1:8" x14ac:dyDescent="0.25">
      <c r="A157" t="s">
        <v>283</v>
      </c>
      <c r="B157" t="s">
        <v>66</v>
      </c>
      <c r="C157" t="s">
        <v>41</v>
      </c>
      <c r="D157" t="s">
        <v>16</v>
      </c>
      <c r="E157" t="s">
        <v>284</v>
      </c>
      <c r="F157">
        <v>93094</v>
      </c>
      <c r="G157">
        <v>74</v>
      </c>
      <c r="H157" t="s">
        <v>12</v>
      </c>
    </row>
    <row r="158" spans="1:8" x14ac:dyDescent="0.25">
      <c r="A158" t="s">
        <v>285</v>
      </c>
      <c r="B158" t="s">
        <v>71</v>
      </c>
      <c r="C158" t="s">
        <v>10</v>
      </c>
      <c r="D158" t="s">
        <v>11</v>
      </c>
      <c r="E158" s="2">
        <v>44848</v>
      </c>
      <c r="F158" t="s">
        <v>286</v>
      </c>
      <c r="G158">
        <v>91</v>
      </c>
      <c r="H158" t="s">
        <v>17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election activeCell="D1" sqref="D1"/>
    </sheetView>
  </sheetViews>
  <sheetFormatPr defaultRowHeight="15" x14ac:dyDescent="0.25"/>
  <cols>
    <col min="1" max="1" width="10.85546875" bestFit="1" customWidth="1"/>
    <col min="2" max="2" width="22.5703125" bestFit="1" customWidth="1"/>
  </cols>
  <sheetData>
    <row r="1" spans="1:3" x14ac:dyDescent="0.25">
      <c r="A1" s="1" t="s">
        <v>287</v>
      </c>
      <c r="B1" s="1" t="s">
        <v>288</v>
      </c>
    </row>
    <row r="2" spans="1:3" x14ac:dyDescent="0.25">
      <c r="A2" t="s">
        <v>97</v>
      </c>
      <c r="B2" t="s">
        <v>289</v>
      </c>
      <c r="C2" s="8"/>
    </row>
    <row r="3" spans="1:3" x14ac:dyDescent="0.25">
      <c r="A3" t="s">
        <v>11</v>
      </c>
      <c r="B3" t="s">
        <v>290</v>
      </c>
      <c r="C3" s="8"/>
    </row>
    <row r="4" spans="1:3" x14ac:dyDescent="0.25">
      <c r="A4" t="s">
        <v>26</v>
      </c>
      <c r="B4" t="s">
        <v>291</v>
      </c>
      <c r="C4" s="8"/>
    </row>
    <row r="5" spans="1:3" x14ac:dyDescent="0.25">
      <c r="A5" t="s">
        <v>16</v>
      </c>
      <c r="B5" t="s">
        <v>292</v>
      </c>
      <c r="C5" s="8"/>
    </row>
    <row r="6" spans="1:3" x14ac:dyDescent="0.25">
      <c r="A6" t="s">
        <v>44</v>
      </c>
      <c r="B6" t="s">
        <v>293</v>
      </c>
      <c r="C6" s="8"/>
    </row>
    <row r="7" spans="1:3" x14ac:dyDescent="0.25">
      <c r="A7" t="s">
        <v>33</v>
      </c>
      <c r="B7" t="s">
        <v>294</v>
      </c>
      <c r="C7" s="8"/>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D9" sqref="D9"/>
    </sheetView>
  </sheetViews>
  <sheetFormatPr defaultRowHeight="15" x14ac:dyDescent="0.25"/>
  <cols>
    <col min="1" max="1" width="10.42578125" bestFit="1" customWidth="1"/>
    <col min="2" max="2" width="10.7109375" bestFit="1" customWidth="1"/>
    <col min="3" max="3" width="19.5703125" bestFit="1" customWidth="1"/>
    <col min="4" max="4" width="17.7109375" bestFit="1" customWidth="1"/>
  </cols>
  <sheetData>
    <row r="1" spans="1:4" x14ac:dyDescent="0.25">
      <c r="A1" s="1" t="s">
        <v>295</v>
      </c>
      <c r="B1" s="1" t="s">
        <v>296</v>
      </c>
      <c r="C1" s="1" t="s">
        <v>297</v>
      </c>
      <c r="D1" s="1" t="s">
        <v>298</v>
      </c>
    </row>
    <row r="2" spans="1:4" x14ac:dyDescent="0.25">
      <c r="A2">
        <v>0</v>
      </c>
      <c r="B2">
        <v>49</v>
      </c>
      <c r="C2" t="s">
        <v>299</v>
      </c>
      <c r="D2">
        <v>0</v>
      </c>
    </row>
    <row r="3" spans="1:4" x14ac:dyDescent="0.25">
      <c r="A3">
        <v>50</v>
      </c>
      <c r="B3">
        <v>69</v>
      </c>
      <c r="C3" t="s">
        <v>300</v>
      </c>
      <c r="D3">
        <v>0.02</v>
      </c>
    </row>
    <row r="4" spans="1:4" x14ac:dyDescent="0.25">
      <c r="A4">
        <v>70</v>
      </c>
      <c r="B4">
        <v>84</v>
      </c>
      <c r="C4" t="s">
        <v>301</v>
      </c>
      <c r="D4">
        <v>0.05</v>
      </c>
    </row>
    <row r="5" spans="1:4" x14ac:dyDescent="0.25">
      <c r="A5">
        <v>85</v>
      </c>
      <c r="B5">
        <v>94</v>
      </c>
      <c r="C5" t="s">
        <v>302</v>
      </c>
      <c r="D5">
        <v>0.08</v>
      </c>
    </row>
    <row r="6" spans="1:4" x14ac:dyDescent="0.25">
      <c r="A6">
        <v>95</v>
      </c>
      <c r="B6">
        <v>100</v>
      </c>
      <c r="C6" t="s">
        <v>303</v>
      </c>
      <c r="D6">
        <v>0.12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B4EBDF-CC42-4230-9AA6-CD79E96A92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Analysis Chart</vt:lpstr>
      <vt:lpstr>Analysis</vt:lpstr>
      <vt:lpstr>Dashboard</vt:lpstr>
      <vt:lpstr>Raw_Employee_Data (2)</vt:lpstr>
      <vt:lpstr>Raw_Employee_Data</vt:lpstr>
      <vt:lpstr>Lookup_Departments</vt:lpstr>
      <vt:lpstr>Lookup_Performance</vt:lpstr>
      <vt:lpstr>avger</vt:lpstr>
      <vt:lpstr>Salary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Aishat Oluokun</cp:lastModifiedBy>
  <dcterms:created xsi:type="dcterms:W3CDTF">2026-06-04T20:20:01Z</dcterms:created>
  <dcterms:modified xsi:type="dcterms:W3CDTF">2026-07-06T21:10:09Z</dcterms:modified>
</cp:coreProperties>
</file>