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uprotim\OneDrive\Desktop\EHP\EHP\NEW PRODUCTS\"/>
    </mc:Choice>
  </mc:AlternateContent>
  <xr:revisionPtr revIDLastSave="0" documentId="13_ncr:1_{4E06FA00-6156-487C-9EFF-EA2DA4E5CF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alesteam exp " sheetId="2" r:id="rId2"/>
    <sheet name="PRODUCT MIX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" l="1"/>
  <c r="K24" i="1" l="1"/>
  <c r="M24" i="1"/>
  <c r="I10" i="1"/>
  <c r="J10" i="1" s="1"/>
  <c r="K10" i="1" s="1"/>
  <c r="L10" i="1" s="1"/>
  <c r="L13" i="1" s="1"/>
  <c r="J24" i="1"/>
  <c r="I24" i="1" s="1"/>
  <c r="J23" i="1"/>
  <c r="J22" i="1"/>
  <c r="J21" i="1"/>
  <c r="J20" i="1"/>
  <c r="I20" i="1" s="1"/>
  <c r="J19" i="1"/>
  <c r="I19" i="1" s="1"/>
  <c r="I10" i="2"/>
  <c r="G10" i="3"/>
  <c r="G9" i="3"/>
  <c r="E7" i="2"/>
  <c r="E6" i="2"/>
  <c r="E5" i="2"/>
  <c r="E4" i="2"/>
  <c r="I9" i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  <c r="I6" i="1"/>
  <c r="J6" i="1" s="1"/>
  <c r="K6" i="1" s="1"/>
  <c r="L6" i="1" s="1"/>
  <c r="I5" i="1"/>
  <c r="J5" i="1" s="1"/>
  <c r="K5" i="1" s="1"/>
  <c r="L5" i="1" s="1"/>
  <c r="L24" i="1" l="1"/>
  <c r="K19" i="1"/>
  <c r="I21" i="1"/>
  <c r="K21" i="1" s="1"/>
  <c r="L21" i="1" s="1"/>
  <c r="M21" i="1" s="1"/>
  <c r="F5" i="3"/>
  <c r="G5" i="3" s="1"/>
  <c r="I22" i="1"/>
  <c r="K22" i="1" s="1"/>
  <c r="I23" i="1"/>
  <c r="K20" i="1"/>
  <c r="K23" i="1" l="1"/>
  <c r="L23" i="1" s="1"/>
  <c r="M23" i="1" s="1"/>
  <c r="L22" i="1"/>
  <c r="M22" i="1" s="1"/>
  <c r="F8" i="3"/>
  <c r="G8" i="3" s="1"/>
  <c r="F7" i="3"/>
  <c r="G7" i="3" s="1"/>
  <c r="L20" i="1"/>
  <c r="M20" i="1" s="1"/>
  <c r="F6" i="3"/>
  <c r="G6" i="3" s="1"/>
  <c r="L19" i="1"/>
  <c r="L27" i="1" l="1"/>
  <c r="L29" i="1" s="1"/>
  <c r="G12" i="3"/>
  <c r="I12" i="3" s="1"/>
  <c r="J12" i="3" s="1"/>
  <c r="K12" i="3" s="1"/>
  <c r="M19" i="1"/>
  <c r="L33" i="1" l="1"/>
</calcChain>
</file>

<file path=xl/sharedStrings.xml><?xml version="1.0" encoding="utf-8"?>
<sst xmlns="http://schemas.openxmlformats.org/spreadsheetml/2006/main" count="67" uniqueCount="46">
  <si>
    <t xml:space="preserve">PRODUCT NAME </t>
  </si>
  <si>
    <t xml:space="preserve">PACKING SIZE </t>
  </si>
  <si>
    <t>MOQ</t>
  </si>
  <si>
    <t xml:space="preserve">PRICE PER PCS </t>
  </si>
  <si>
    <t xml:space="preserve">ORTHOLUBE </t>
  </si>
  <si>
    <t xml:space="preserve">30 TAB BOX </t>
  </si>
  <si>
    <t>HERBACAL TAB</t>
  </si>
  <si>
    <t xml:space="preserve">HERBACAL D3 SACHET </t>
  </si>
  <si>
    <t xml:space="preserve">ALFASURE TONIC </t>
  </si>
  <si>
    <t>200ML</t>
  </si>
  <si>
    <t>GST 18%</t>
  </si>
  <si>
    <t>NET PRICE</t>
  </si>
  <si>
    <t>HERBASURE 24</t>
  </si>
  <si>
    <t xml:space="preserve">PURCHASE AMOUNT </t>
  </si>
  <si>
    <t xml:space="preserve">SALE AMOUNT </t>
  </si>
  <si>
    <t>NET PRICE ( INCLUDING DEALER DISC )</t>
  </si>
  <si>
    <t xml:space="preserve">NET CONTRIBUTION EXCLUDING GST </t>
  </si>
  <si>
    <t xml:space="preserve">GAUTAM MAJHI SALES MANAGER </t>
  </si>
  <si>
    <t>SALARY</t>
  </si>
  <si>
    <t xml:space="preserve">EX STATION </t>
  </si>
  <si>
    <t xml:space="preserve">OUT STATION </t>
  </si>
  <si>
    <t>BABLA ADHIKARY</t>
  </si>
  <si>
    <t>DEEPAK KUMAR SHAW</t>
  </si>
  <si>
    <t>AMIT KUMAR YADAV</t>
  </si>
  <si>
    <t>DA 30 DAYS</t>
  </si>
  <si>
    <t>ORTHOLUBE</t>
  </si>
  <si>
    <t xml:space="preserve">H CAL TAB </t>
  </si>
  <si>
    <t>ALFALFA TONIC</t>
  </si>
  <si>
    <t xml:space="preserve">HERBASURE TAB </t>
  </si>
  <si>
    <t>SOAP</t>
  </si>
  <si>
    <t xml:space="preserve">SKINOVA </t>
  </si>
  <si>
    <t xml:space="preserve">NEW NAME </t>
  </si>
  <si>
    <t xml:space="preserve">ORTHO-VITA </t>
  </si>
  <si>
    <t>ECOCAL TAB</t>
  </si>
  <si>
    <t>4 STRIP BOX</t>
  </si>
  <si>
    <t xml:space="preserve">ECOCAL D3 SACHET </t>
  </si>
  <si>
    <t xml:space="preserve">ECOSURE ALFALFA TONIC </t>
  </si>
  <si>
    <t xml:space="preserve">ECOSURE 24 </t>
  </si>
  <si>
    <t xml:space="preserve">minimum order </t>
  </si>
  <si>
    <t>HOOGLY</t>
  </si>
  <si>
    <t>MIDNAPORE</t>
  </si>
  <si>
    <t>BARDHAMAN</t>
  </si>
  <si>
    <t>8 STRIP BOX</t>
  </si>
  <si>
    <t>30 TAB BOX</t>
  </si>
  <si>
    <t>SULPHUR SOAP</t>
  </si>
  <si>
    <t>SULPUR SOAP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</si>
</sst>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33"/>
  <sheetViews>
    <sheetView tabSelected="1" workbookViewId="0">
      <selection activeCell="K31" sqref="K31"/>
    </sheetView>
  </sheetViews>
  <sheetFormatPr defaultRowHeight="14.5" x14ac:dyDescent="0.35"/>
  <cols>
    <col min="2" max="2" width="8.7265625" customWidth="1"/>
    <col min="3" max="3" width="19.81640625" bestFit="1" customWidth="1"/>
    <col min="4" max="4" width="22.453125" bestFit="1" customWidth="1"/>
    <col min="5" max="5" width="12.453125" bestFit="1" customWidth="1"/>
    <col min="7" max="7" width="14.453125" bestFit="1" customWidth="1"/>
    <col min="8" max="8" width="13.08984375" bestFit="1" customWidth="1"/>
    <col min="10" max="10" width="8.90625" customWidth="1"/>
    <col min="11" max="11" width="6.81640625" customWidth="1"/>
    <col min="12" max="12" width="10.90625" customWidth="1"/>
    <col min="13" max="13" width="13.54296875" bestFit="1" customWidth="1"/>
  </cols>
  <sheetData>
    <row r="4" spans="2:12" x14ac:dyDescent="0.35">
      <c r="C4" t="s">
        <v>0</v>
      </c>
      <c r="D4" t="s">
        <v>31</v>
      </c>
      <c r="E4" t="s">
        <v>1</v>
      </c>
      <c r="F4" t="s">
        <v>2</v>
      </c>
      <c r="G4" t="s">
        <v>38</v>
      </c>
      <c r="H4" t="s">
        <v>3</v>
      </c>
      <c r="I4" t="s">
        <v>10</v>
      </c>
      <c r="J4" t="s">
        <v>11</v>
      </c>
      <c r="L4" t="s">
        <v>13</v>
      </c>
    </row>
    <row r="5" spans="2:12" x14ac:dyDescent="0.35">
      <c r="B5">
        <v>1</v>
      </c>
      <c r="C5" t="s">
        <v>4</v>
      </c>
      <c r="D5" t="s">
        <v>32</v>
      </c>
      <c r="E5" t="s">
        <v>5</v>
      </c>
      <c r="F5">
        <v>2000</v>
      </c>
      <c r="G5">
        <v>2000</v>
      </c>
      <c r="H5">
        <v>93</v>
      </c>
      <c r="I5">
        <f>H5*18%</f>
        <v>16.739999999999998</v>
      </c>
      <c r="J5">
        <f>H5+I5</f>
        <v>109.74</v>
      </c>
      <c r="K5">
        <f>J5+5</f>
        <v>114.74</v>
      </c>
      <c r="L5">
        <f>K5*F5</f>
        <v>229480</v>
      </c>
    </row>
    <row r="6" spans="2:12" x14ac:dyDescent="0.35">
      <c r="B6">
        <v>2</v>
      </c>
      <c r="C6" t="s">
        <v>6</v>
      </c>
      <c r="D6" t="s">
        <v>33</v>
      </c>
      <c r="E6" t="s">
        <v>5</v>
      </c>
      <c r="F6">
        <v>3000</v>
      </c>
      <c r="G6">
        <v>3000</v>
      </c>
      <c r="H6">
        <v>40</v>
      </c>
      <c r="I6">
        <f t="shared" ref="I6:I10" si="0">H6*18%</f>
        <v>7.1999999999999993</v>
      </c>
      <c r="J6">
        <f t="shared" ref="J6:J10" si="1">H6+I6</f>
        <v>47.2</v>
      </c>
      <c r="K6">
        <f t="shared" ref="K6:K10" si="2">J6+5</f>
        <v>52.2</v>
      </c>
      <c r="L6">
        <f t="shared" ref="L6:L10" si="3">K6*F6</f>
        <v>156600</v>
      </c>
    </row>
    <row r="7" spans="2:12" x14ac:dyDescent="0.35">
      <c r="B7">
        <v>3</v>
      </c>
      <c r="C7" t="s">
        <v>7</v>
      </c>
      <c r="D7" t="s">
        <v>35</v>
      </c>
      <c r="E7" t="s">
        <v>34</v>
      </c>
      <c r="F7">
        <v>2500</v>
      </c>
      <c r="G7">
        <v>2500</v>
      </c>
      <c r="H7">
        <v>15</v>
      </c>
      <c r="I7">
        <f t="shared" si="0"/>
        <v>2.6999999999999997</v>
      </c>
      <c r="J7">
        <f t="shared" si="1"/>
        <v>17.7</v>
      </c>
      <c r="K7">
        <f t="shared" si="2"/>
        <v>22.7</v>
      </c>
      <c r="L7">
        <f t="shared" si="3"/>
        <v>56750</v>
      </c>
    </row>
    <row r="8" spans="2:12" x14ac:dyDescent="0.35">
      <c r="B8">
        <v>4</v>
      </c>
      <c r="C8" t="s">
        <v>8</v>
      </c>
      <c r="D8" t="s">
        <v>36</v>
      </c>
      <c r="E8" t="s">
        <v>9</v>
      </c>
      <c r="F8">
        <v>1500</v>
      </c>
      <c r="G8">
        <v>1500</v>
      </c>
      <c r="H8">
        <v>19.5</v>
      </c>
      <c r="I8">
        <f t="shared" si="0"/>
        <v>3.51</v>
      </c>
      <c r="J8">
        <f t="shared" si="1"/>
        <v>23.009999999999998</v>
      </c>
      <c r="K8">
        <f t="shared" si="2"/>
        <v>28.009999999999998</v>
      </c>
      <c r="L8">
        <f t="shared" si="3"/>
        <v>42015</v>
      </c>
    </row>
    <row r="9" spans="2:12" x14ac:dyDescent="0.35">
      <c r="B9">
        <v>5</v>
      </c>
      <c r="C9" t="s">
        <v>12</v>
      </c>
      <c r="D9" t="s">
        <v>37</v>
      </c>
      <c r="E9" t="s">
        <v>43</v>
      </c>
      <c r="F9">
        <v>1000</v>
      </c>
      <c r="G9">
        <v>1000</v>
      </c>
      <c r="H9">
        <v>50</v>
      </c>
      <c r="I9">
        <f t="shared" si="0"/>
        <v>9</v>
      </c>
      <c r="J9">
        <f t="shared" si="1"/>
        <v>59</v>
      </c>
      <c r="K9">
        <f t="shared" si="2"/>
        <v>64</v>
      </c>
      <c r="L9">
        <f t="shared" si="3"/>
        <v>64000</v>
      </c>
    </row>
    <row r="10" spans="2:12" x14ac:dyDescent="0.35">
      <c r="B10">
        <v>6</v>
      </c>
      <c r="D10" t="s">
        <v>45</v>
      </c>
      <c r="F10">
        <v>5000</v>
      </c>
      <c r="H10">
        <v>16</v>
      </c>
      <c r="I10">
        <f t="shared" si="0"/>
        <v>2.88</v>
      </c>
      <c r="J10">
        <f t="shared" si="1"/>
        <v>18.88</v>
      </c>
      <c r="K10">
        <f t="shared" si="2"/>
        <v>23.88</v>
      </c>
      <c r="L10">
        <f t="shared" si="3"/>
        <v>119400</v>
      </c>
    </row>
    <row r="13" spans="2:12" x14ac:dyDescent="0.35">
      <c r="L13">
        <f>SUM(L5:L10)</f>
        <v>668245</v>
      </c>
    </row>
    <row r="18" spans="2:13" x14ac:dyDescent="0.35">
      <c r="C18" t="s">
        <v>0</v>
      </c>
      <c r="E18" t="s">
        <v>1</v>
      </c>
      <c r="F18" t="s">
        <v>2</v>
      </c>
      <c r="H18" t="s">
        <v>3</v>
      </c>
      <c r="I18" t="s">
        <v>10</v>
      </c>
      <c r="J18" t="s">
        <v>15</v>
      </c>
      <c r="K18" t="s">
        <v>16</v>
      </c>
      <c r="L18" t="s">
        <v>14</v>
      </c>
    </row>
    <row r="19" spans="2:13" x14ac:dyDescent="0.35">
      <c r="B19">
        <v>1</v>
      </c>
      <c r="C19" t="s">
        <v>4</v>
      </c>
      <c r="D19" t="s">
        <v>32</v>
      </c>
      <c r="E19" t="s">
        <v>5</v>
      </c>
      <c r="F19">
        <v>2000</v>
      </c>
      <c r="H19">
        <v>390</v>
      </c>
      <c r="I19">
        <f>J19*18%</f>
        <v>28.08</v>
      </c>
      <c r="J19">
        <f>H19-(H19*60%)</f>
        <v>156</v>
      </c>
      <c r="K19">
        <f>J19-I19</f>
        <v>127.92</v>
      </c>
      <c r="L19">
        <f>K19*F19</f>
        <v>255840</v>
      </c>
      <c r="M19">
        <f>L19-L5</f>
        <v>26360</v>
      </c>
    </row>
    <row r="20" spans="2:13" x14ac:dyDescent="0.35">
      <c r="B20">
        <v>2</v>
      </c>
      <c r="C20" t="s">
        <v>6</v>
      </c>
      <c r="D20" t="s">
        <v>33</v>
      </c>
      <c r="E20" t="s">
        <v>5</v>
      </c>
      <c r="F20">
        <v>3000</v>
      </c>
      <c r="H20">
        <v>200</v>
      </c>
      <c r="I20">
        <f t="shared" ref="I20:I24" si="4">J20*18%</f>
        <v>14.399999999999999</v>
      </c>
      <c r="J20">
        <f t="shared" ref="J20:J24" si="5">H20-(H20*60%)</f>
        <v>80</v>
      </c>
      <c r="K20">
        <f t="shared" ref="K20:K22" si="6">J20-I20</f>
        <v>65.599999999999994</v>
      </c>
      <c r="L20">
        <f t="shared" ref="L20:L24" si="7">K20*F20</f>
        <v>196799.99999999997</v>
      </c>
      <c r="M20">
        <f>L20-L6</f>
        <v>40199.999999999971</v>
      </c>
    </row>
    <row r="21" spans="2:13" x14ac:dyDescent="0.35">
      <c r="B21">
        <v>3</v>
      </c>
      <c r="C21" t="s">
        <v>7</v>
      </c>
      <c r="D21" t="s">
        <v>35</v>
      </c>
      <c r="E21" t="s">
        <v>42</v>
      </c>
      <c r="F21">
        <v>2500</v>
      </c>
      <c r="H21">
        <v>200</v>
      </c>
      <c r="I21">
        <f t="shared" si="4"/>
        <v>14.399999999999999</v>
      </c>
      <c r="J21">
        <f t="shared" si="5"/>
        <v>80</v>
      </c>
      <c r="K21">
        <f t="shared" si="6"/>
        <v>65.599999999999994</v>
      </c>
      <c r="L21">
        <f t="shared" si="7"/>
        <v>164000</v>
      </c>
      <c r="M21">
        <f>L21-L7</f>
        <v>107250</v>
      </c>
    </row>
    <row r="22" spans="2:13" x14ac:dyDescent="0.35">
      <c r="B22">
        <v>4</v>
      </c>
      <c r="C22" t="s">
        <v>8</v>
      </c>
      <c r="D22" t="s">
        <v>36</v>
      </c>
      <c r="E22" t="s">
        <v>9</v>
      </c>
      <c r="F22">
        <v>1500</v>
      </c>
      <c r="H22">
        <v>160</v>
      </c>
      <c r="I22">
        <f t="shared" si="4"/>
        <v>11.52</v>
      </c>
      <c r="J22">
        <f t="shared" si="5"/>
        <v>64</v>
      </c>
      <c r="K22">
        <f t="shared" si="6"/>
        <v>52.480000000000004</v>
      </c>
      <c r="L22">
        <f t="shared" si="7"/>
        <v>78720</v>
      </c>
      <c r="M22">
        <f>L22-L8</f>
        <v>36705</v>
      </c>
    </row>
    <row r="23" spans="2:13" x14ac:dyDescent="0.35">
      <c r="B23">
        <v>5</v>
      </c>
      <c r="C23" t="s">
        <v>12</v>
      </c>
      <c r="D23" t="s">
        <v>37</v>
      </c>
      <c r="E23" t="s">
        <v>43</v>
      </c>
      <c r="F23">
        <v>1000</v>
      </c>
      <c r="H23">
        <v>200</v>
      </c>
      <c r="I23">
        <f t="shared" si="4"/>
        <v>14.399999999999999</v>
      </c>
      <c r="J23">
        <f t="shared" si="5"/>
        <v>80</v>
      </c>
      <c r="K23">
        <f>J23-I23</f>
        <v>65.599999999999994</v>
      </c>
      <c r="L23">
        <f t="shared" si="7"/>
        <v>65600</v>
      </c>
      <c r="M23">
        <f>L23-L9</f>
        <v>1600</v>
      </c>
    </row>
    <row r="24" spans="2:13" x14ac:dyDescent="0.35">
      <c r="B24">
        <v>6</v>
      </c>
      <c r="C24" t="s">
        <v>44</v>
      </c>
      <c r="F24">
        <v>5000</v>
      </c>
      <c r="H24">
        <v>90</v>
      </c>
      <c r="I24">
        <f t="shared" si="4"/>
        <v>6.4799999999999995</v>
      </c>
      <c r="J24">
        <f t="shared" si="5"/>
        <v>36</v>
      </c>
      <c r="K24">
        <f>J24-I24</f>
        <v>29.52</v>
      </c>
      <c r="L24">
        <f t="shared" si="7"/>
        <v>147600</v>
      </c>
      <c r="M24">
        <f>L24-L10</f>
        <v>28200</v>
      </c>
    </row>
    <row r="27" spans="2:13" x14ac:dyDescent="0.35">
      <c r="L27">
        <f>SUM(L19:L24)</f>
        <v>908560</v>
      </c>
    </row>
    <row r="29" spans="2:13" x14ac:dyDescent="0.35">
      <c r="L29">
        <f>L27-L13</f>
        <v>240315</v>
      </c>
    </row>
    <row r="31" spans="2:13" x14ac:dyDescent="0.35">
      <c r="L31">
        <f>L27*3%</f>
        <v>27256.799999999999</v>
      </c>
    </row>
    <row r="33" spans="12:12" x14ac:dyDescent="0.35">
      <c r="L33" s="2">
        <f>L13/L27*100%</f>
        <v>0.73549903143435769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3ECC-5C5D-4A44-B0F6-2CF6DFD646D1}">
  <dimension ref="B3:I11"/>
  <sheetViews>
    <sheetView workbookViewId="0">
      <selection activeCell="D4" sqref="D4:D11"/>
    </sheetView>
  </sheetViews>
  <sheetFormatPr defaultRowHeight="14.5" x14ac:dyDescent="0.35"/>
  <cols>
    <col min="3" max="3" width="29.6328125" bestFit="1" customWidth="1"/>
    <col min="5" max="5" width="10.54296875" bestFit="1" customWidth="1"/>
    <col min="6" max="6" width="11" bestFit="1" customWidth="1"/>
    <col min="7" max="7" width="12.6328125" bestFit="1" customWidth="1"/>
  </cols>
  <sheetData>
    <row r="3" spans="2:9" x14ac:dyDescent="0.35">
      <c r="D3" t="s">
        <v>18</v>
      </c>
      <c r="E3" t="s">
        <v>24</v>
      </c>
      <c r="F3" t="s">
        <v>19</v>
      </c>
      <c r="G3" t="s">
        <v>20</v>
      </c>
    </row>
    <row r="4" spans="2:9" x14ac:dyDescent="0.35">
      <c r="B4">
        <v>1</v>
      </c>
      <c r="C4" t="s">
        <v>17</v>
      </c>
      <c r="D4" s="1">
        <v>30000</v>
      </c>
      <c r="E4">
        <f>500*30</f>
        <v>15000</v>
      </c>
      <c r="F4">
        <v>500</v>
      </c>
      <c r="G4">
        <v>1500</v>
      </c>
    </row>
    <row r="5" spans="2:9" x14ac:dyDescent="0.35">
      <c r="B5">
        <v>2</v>
      </c>
      <c r="C5" t="s">
        <v>21</v>
      </c>
      <c r="D5">
        <v>13000</v>
      </c>
      <c r="E5">
        <f>280*30</f>
        <v>8400</v>
      </c>
      <c r="F5">
        <v>300</v>
      </c>
      <c r="G5">
        <v>600</v>
      </c>
      <c r="H5" s="1">
        <v>150000</v>
      </c>
    </row>
    <row r="6" spans="2:9" x14ac:dyDescent="0.35">
      <c r="B6">
        <v>3</v>
      </c>
      <c r="C6" t="s">
        <v>22</v>
      </c>
      <c r="D6">
        <v>10000</v>
      </c>
      <c r="E6">
        <f>250*30</f>
        <v>7500</v>
      </c>
      <c r="F6">
        <v>250</v>
      </c>
      <c r="G6">
        <v>600</v>
      </c>
      <c r="H6" s="1">
        <v>125000</v>
      </c>
    </row>
    <row r="7" spans="2:9" x14ac:dyDescent="0.35">
      <c r="B7">
        <v>4</v>
      </c>
      <c r="C7" t="s">
        <v>23</v>
      </c>
      <c r="D7">
        <v>10000</v>
      </c>
      <c r="E7">
        <f>220*30</f>
        <v>6600</v>
      </c>
      <c r="F7">
        <v>220</v>
      </c>
      <c r="G7">
        <v>500</v>
      </c>
      <c r="H7" s="1">
        <v>125000</v>
      </c>
    </row>
    <row r="8" spans="2:9" x14ac:dyDescent="0.35">
      <c r="B8">
        <v>5</v>
      </c>
      <c r="C8" t="s">
        <v>39</v>
      </c>
      <c r="D8">
        <v>12000</v>
      </c>
    </row>
    <row r="9" spans="2:9" x14ac:dyDescent="0.35">
      <c r="B9">
        <v>6</v>
      </c>
      <c r="C9" t="s">
        <v>40</v>
      </c>
      <c r="D9">
        <v>10000</v>
      </c>
    </row>
    <row r="10" spans="2:9" x14ac:dyDescent="0.35">
      <c r="B10">
        <v>7</v>
      </c>
      <c r="C10" t="s">
        <v>40</v>
      </c>
      <c r="D10" s="1">
        <v>10000</v>
      </c>
      <c r="I10" s="1">
        <f>SUM(D10:E10)</f>
        <v>10000</v>
      </c>
    </row>
    <row r="11" spans="2:9" x14ac:dyDescent="0.35">
      <c r="B11">
        <v>8</v>
      </c>
      <c r="C11" t="s">
        <v>41</v>
      </c>
      <c r="D1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513F-8F8D-4502-B0DA-2B1AB213E0E0}">
  <dimension ref="C5:K12"/>
  <sheetViews>
    <sheetView workbookViewId="0">
      <selection activeCell="E6" sqref="E6"/>
    </sheetView>
  </sheetViews>
  <sheetFormatPr defaultRowHeight="14.5" x14ac:dyDescent="0.35"/>
  <cols>
    <col min="4" max="4" width="15" bestFit="1" customWidth="1"/>
  </cols>
  <sheetData>
    <row r="5" spans="3:11" x14ac:dyDescent="0.35">
      <c r="C5">
        <v>1</v>
      </c>
      <c r="D5" t="s">
        <v>25</v>
      </c>
      <c r="E5">
        <v>144</v>
      </c>
      <c r="F5">
        <f>Sheet1!K19</f>
        <v>127.92</v>
      </c>
      <c r="G5">
        <f>F5*E5</f>
        <v>18420.48</v>
      </c>
    </row>
    <row r="6" spans="3:11" x14ac:dyDescent="0.35">
      <c r="D6" t="s">
        <v>26</v>
      </c>
      <c r="E6">
        <v>288</v>
      </c>
      <c r="F6">
        <f>Sheet1!K20</f>
        <v>65.599999999999994</v>
      </c>
      <c r="G6">
        <f t="shared" ref="G6:G10" si="0">F6*E6</f>
        <v>18892.8</v>
      </c>
    </row>
    <row r="7" spans="3:11" x14ac:dyDescent="0.35">
      <c r="D7" t="s">
        <v>27</v>
      </c>
      <c r="E7">
        <v>60</v>
      </c>
      <c r="F7">
        <f>Sheet1!K22</f>
        <v>52.480000000000004</v>
      </c>
      <c r="G7">
        <f t="shared" si="0"/>
        <v>3148.8</v>
      </c>
    </row>
    <row r="8" spans="3:11" x14ac:dyDescent="0.35">
      <c r="D8" t="s">
        <v>28</v>
      </c>
      <c r="E8">
        <v>50</v>
      </c>
      <c r="F8">
        <f>Sheet1!K22</f>
        <v>52.480000000000004</v>
      </c>
      <c r="G8">
        <f t="shared" si="0"/>
        <v>2624</v>
      </c>
    </row>
    <row r="9" spans="3:11" x14ac:dyDescent="0.35">
      <c r="D9" t="s">
        <v>29</v>
      </c>
      <c r="E9">
        <v>1000</v>
      </c>
      <c r="F9">
        <v>38</v>
      </c>
      <c r="G9">
        <f t="shared" si="0"/>
        <v>38000</v>
      </c>
    </row>
    <row r="10" spans="3:11" x14ac:dyDescent="0.35">
      <c r="D10" t="s">
        <v>30</v>
      </c>
      <c r="E10">
        <v>1000</v>
      </c>
      <c r="F10">
        <v>32</v>
      </c>
      <c r="G10">
        <f t="shared" si="0"/>
        <v>32000</v>
      </c>
    </row>
    <row r="12" spans="3:11" x14ac:dyDescent="0.35">
      <c r="G12">
        <f>SUM(G5:G10)</f>
        <v>113086.08</v>
      </c>
      <c r="I12">
        <f>G12*4</f>
        <v>452344.32000000001</v>
      </c>
      <c r="J12">
        <f>I12*20%</f>
        <v>90468.864000000001</v>
      </c>
      <c r="K12">
        <f>J12-G12</f>
        <v>-22617.216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salesteam exp </vt:lpstr>
      <vt:lpstr>PRODUCT MIX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Suprotim</dc:creator>
  <cp:lastModifiedBy>suprotim roy</cp:lastModifiedBy>
  <dcterms:created xsi:type="dcterms:W3CDTF">2015-06-05T18:17:20Z</dcterms:created>
  <dcterms:modified xsi:type="dcterms:W3CDTF">2024-07-06T14:51:52Z</dcterms:modified>
</cp:coreProperties>
</file>