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ishw\OneDrive\Desktop\"/>
    </mc:Choice>
  </mc:AlternateContent>
  <xr:revisionPtr revIDLastSave="0" documentId="13_ncr:1_{05598778-AF8D-4F9C-8CAB-87EE7647996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y1" sheetId="1" r:id="rId1"/>
    <sheet name="Day2" sheetId="2" r:id="rId2"/>
    <sheet name="Day3" sheetId="3" r:id="rId3"/>
    <sheet name="VLOOKUP" sheetId="4" r:id="rId4"/>
    <sheet name="H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4" l="1"/>
  <c r="L9" i="4"/>
  <c r="L10" i="4"/>
  <c r="L11" i="4"/>
  <c r="L7" i="4"/>
  <c r="L6" i="4"/>
  <c r="M7" i="4"/>
  <c r="M8" i="4"/>
  <c r="M9" i="4"/>
  <c r="M10" i="4"/>
  <c r="M11" i="4"/>
  <c r="M6" i="4"/>
  <c r="K7" i="4"/>
  <c r="K8" i="4"/>
  <c r="K9" i="4"/>
  <c r="K10" i="4"/>
  <c r="K11" i="4"/>
  <c r="K6" i="4"/>
  <c r="U61" i="2"/>
  <c r="V61" i="2"/>
  <c r="T61" i="2"/>
  <c r="F40" i="3"/>
  <c r="G40" i="3" s="1"/>
  <c r="F38" i="3"/>
  <c r="G38" i="3" s="1"/>
  <c r="G9" i="3"/>
  <c r="G13" i="3" s="1"/>
  <c r="G11" i="3"/>
  <c r="Q61" i="2"/>
  <c r="I68" i="2"/>
  <c r="J68" i="2"/>
  <c r="K68" i="2"/>
  <c r="L68" i="2"/>
  <c r="M68" i="2"/>
  <c r="N68" i="2"/>
  <c r="H68" i="2"/>
  <c r="K85" i="2"/>
  <c r="L85" i="2"/>
  <c r="M85" i="2"/>
  <c r="N85" i="2"/>
  <c r="O85" i="2"/>
  <c r="P85" i="2"/>
  <c r="J85" i="2"/>
  <c r="Q79" i="2"/>
  <c r="R79" i="2" s="1"/>
  <c r="Q80" i="2"/>
  <c r="R80" i="2" s="1"/>
  <c r="Q81" i="2"/>
  <c r="R81" i="2" s="1"/>
  <c r="Q82" i="2"/>
  <c r="R82" i="2" s="1"/>
  <c r="Q83" i="2"/>
  <c r="R83" i="2" s="1"/>
  <c r="Q78" i="2"/>
  <c r="R78" i="2" s="1"/>
  <c r="I67" i="2"/>
  <c r="J67" i="2"/>
  <c r="K67" i="2"/>
  <c r="L67" i="2"/>
  <c r="M67" i="2"/>
  <c r="N67" i="2"/>
  <c r="H67" i="2"/>
  <c r="J71" i="2" s="1"/>
  <c r="R63" i="2"/>
  <c r="R64" i="2"/>
  <c r="R65" i="2"/>
  <c r="R66" i="2"/>
  <c r="O62" i="2"/>
  <c r="R62" i="2" s="1"/>
  <c r="O63" i="2"/>
  <c r="S63" i="2" s="1"/>
  <c r="O64" i="2"/>
  <c r="S64" i="2" s="1"/>
  <c r="O65" i="2"/>
  <c r="S65" i="2" s="1"/>
  <c r="O66" i="2"/>
  <c r="S66" i="2" s="1"/>
  <c r="O61" i="2"/>
  <c r="S61" i="2" s="1"/>
  <c r="K54" i="2"/>
  <c r="K52" i="2"/>
  <c r="K50" i="2"/>
  <c r="K24" i="2"/>
  <c r="K30" i="2" s="1"/>
  <c r="H14" i="2"/>
  <c r="I14" i="2"/>
  <c r="J14" i="2"/>
  <c r="K14" i="2"/>
  <c r="L14" i="2"/>
  <c r="M14" i="2"/>
  <c r="H13" i="2"/>
  <c r="I13" i="2"/>
  <c r="J13" i="2"/>
  <c r="K13" i="2"/>
  <c r="L13" i="2"/>
  <c r="M13" i="2"/>
  <c r="G14" i="2"/>
  <c r="G13" i="2"/>
  <c r="P7" i="2"/>
  <c r="P8" i="2"/>
  <c r="P9" i="2"/>
  <c r="P10" i="2"/>
  <c r="P11" i="2"/>
  <c r="P6" i="2"/>
  <c r="N7" i="2"/>
  <c r="N8" i="2"/>
  <c r="N9" i="2"/>
  <c r="N10" i="2"/>
  <c r="N11" i="2"/>
  <c r="N6" i="2"/>
  <c r="R6" i="2" s="1"/>
  <c r="C4" i="1"/>
  <c r="C5" i="1"/>
  <c r="C6" i="1"/>
  <c r="C7" i="1"/>
  <c r="C8" i="1"/>
  <c r="A4" i="1"/>
  <c r="A5" i="1"/>
  <c r="A6" i="1"/>
  <c r="A7" i="1"/>
  <c r="A8" i="1"/>
  <c r="C3" i="1"/>
  <c r="C2" i="1"/>
  <c r="A3" i="1"/>
  <c r="G27" i="3" l="1"/>
  <c r="G30" i="3" s="1"/>
  <c r="G31" i="3" s="1"/>
  <c r="G32" i="3" s="1"/>
  <c r="G26" i="3"/>
  <c r="G25" i="3"/>
  <c r="G23" i="3"/>
  <c r="G21" i="3"/>
  <c r="G19" i="3"/>
  <c r="G17" i="3"/>
  <c r="G15" i="3"/>
  <c r="P64" i="2"/>
  <c r="T9" i="2"/>
  <c r="P65" i="2"/>
  <c r="S11" i="2"/>
  <c r="P63" i="2"/>
  <c r="T8" i="2"/>
  <c r="P61" i="2"/>
  <c r="T7" i="2"/>
  <c r="P66" i="2"/>
  <c r="R61" i="2"/>
  <c r="K40" i="2"/>
  <c r="K38" i="2"/>
  <c r="K36" i="2"/>
  <c r="K34" i="2"/>
  <c r="K32" i="2"/>
  <c r="Q62" i="2"/>
  <c r="S62" i="2"/>
  <c r="S78" i="2"/>
  <c r="S10" i="2"/>
  <c r="S83" i="2"/>
  <c r="S9" i="2"/>
  <c r="S82" i="2"/>
  <c r="S8" i="2"/>
  <c r="S81" i="2"/>
  <c r="S7" i="2"/>
  <c r="K26" i="2"/>
  <c r="S80" i="2"/>
  <c r="K28" i="2"/>
  <c r="S79" i="2"/>
  <c r="Q11" i="2"/>
  <c r="P62" i="2"/>
  <c r="Q10" i="2"/>
  <c r="Q8" i="2"/>
  <c r="Q9" i="2"/>
  <c r="R11" i="2"/>
  <c r="Q66" i="2"/>
  <c r="I69" i="2"/>
  <c r="R8" i="2"/>
  <c r="T6" i="2"/>
  <c r="Q65" i="2"/>
  <c r="I71" i="2"/>
  <c r="Q7" i="2"/>
  <c r="T11" i="2"/>
  <c r="Q64" i="2"/>
  <c r="J69" i="2" a="1"/>
  <c r="J69" i="2" s="1"/>
  <c r="S6" i="2"/>
  <c r="T10" i="2"/>
  <c r="Q63" i="2"/>
  <c r="R10" i="2"/>
  <c r="R9" i="2"/>
  <c r="R7" i="2"/>
  <c r="O6" i="2"/>
  <c r="O10" i="2"/>
  <c r="Q6" i="2"/>
  <c r="O11" i="2"/>
  <c r="O9" i="2"/>
  <c r="O8" i="2"/>
  <c r="O7" i="2"/>
  <c r="A9" i="1"/>
  <c r="K48" i="2" l="1"/>
  <c r="K46" i="2"/>
  <c r="K44" i="2"/>
  <c r="K42" i="2"/>
  <c r="A10" i="1"/>
  <c r="C9" i="1"/>
  <c r="C10" i="1" l="1"/>
  <c r="A11" i="1" s="1"/>
  <c r="C11" i="1" l="1"/>
  <c r="A12" i="1" s="1"/>
  <c r="C12" i="1" l="1"/>
  <c r="A13" i="1" s="1"/>
  <c r="C13" i="1" l="1"/>
  <c r="A14" i="1" s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<sst xmlns="http://schemas.openxmlformats.org/spreadsheetml/2006/main" count="198" uniqueCount="120">
  <si>
    <t xml:space="preserve">Investment </t>
  </si>
  <si>
    <t>ROI</t>
  </si>
  <si>
    <t>Interest</t>
  </si>
  <si>
    <t>Number</t>
  </si>
  <si>
    <t xml:space="preserve">Currency </t>
  </si>
  <si>
    <t>Accounting</t>
  </si>
  <si>
    <t>Short date</t>
  </si>
  <si>
    <t>Long Date</t>
  </si>
  <si>
    <t>Time</t>
  </si>
  <si>
    <t>Percentage</t>
  </si>
  <si>
    <t>Fraction</t>
  </si>
  <si>
    <t xml:space="preserve"> </t>
  </si>
  <si>
    <t>DATASET SHEET</t>
  </si>
  <si>
    <t>Reliance</t>
  </si>
  <si>
    <t>Jio-Mart</t>
  </si>
  <si>
    <t>D-Mart</t>
  </si>
  <si>
    <t>Chandu Kirana</t>
  </si>
  <si>
    <t>Shop-1</t>
  </si>
  <si>
    <t>Shop-2</t>
  </si>
  <si>
    <t>tax</t>
  </si>
  <si>
    <t>kiwi</t>
  </si>
  <si>
    <t>Fruits</t>
  </si>
  <si>
    <t>orange</t>
  </si>
  <si>
    <t>banana</t>
  </si>
  <si>
    <t>grapes</t>
  </si>
  <si>
    <t xml:space="preserve">mango </t>
  </si>
  <si>
    <t xml:space="preserve">Apple </t>
  </si>
  <si>
    <t>Avacado</t>
  </si>
  <si>
    <t>Sum</t>
  </si>
  <si>
    <t>with tax</t>
  </si>
  <si>
    <t>avg by function</t>
  </si>
  <si>
    <t>Maximum</t>
  </si>
  <si>
    <t>Minimum</t>
  </si>
  <si>
    <t>Rank avg(asc)</t>
  </si>
  <si>
    <t>Rank avg(des)</t>
  </si>
  <si>
    <t>Rank eq(d)</t>
  </si>
  <si>
    <t>Rank</t>
  </si>
  <si>
    <t xml:space="preserve">  </t>
  </si>
  <si>
    <t>Text Function</t>
  </si>
  <si>
    <t>Function</t>
  </si>
  <si>
    <t>Text</t>
  </si>
  <si>
    <t>D   A   11 ARC     Tech</t>
  </si>
  <si>
    <t>concat</t>
  </si>
  <si>
    <t>Batch</t>
  </si>
  <si>
    <t>concatenate</t>
  </si>
  <si>
    <t>7:30 PM</t>
  </si>
  <si>
    <t>&amp;</t>
  </si>
  <si>
    <t>Right</t>
  </si>
  <si>
    <t>Left</t>
  </si>
  <si>
    <t>mid</t>
  </si>
  <si>
    <t>Upper</t>
  </si>
  <si>
    <t>Lower</t>
  </si>
  <si>
    <t>length</t>
  </si>
  <si>
    <t>Substitute</t>
  </si>
  <si>
    <t>Find</t>
  </si>
  <si>
    <t>Search</t>
  </si>
  <si>
    <t>char</t>
  </si>
  <si>
    <t>Unicode</t>
  </si>
  <si>
    <t>Unichar</t>
  </si>
  <si>
    <t xml:space="preserve">equal to </t>
  </si>
  <si>
    <t>Greater than</t>
  </si>
  <si>
    <t>Less than</t>
  </si>
  <si>
    <t>Less than equal to</t>
  </si>
  <si>
    <t>OR</t>
  </si>
  <si>
    <t>AND</t>
  </si>
  <si>
    <t>Shop Name</t>
  </si>
  <si>
    <t>Lipstick</t>
  </si>
  <si>
    <t>Eyeshadow</t>
  </si>
  <si>
    <t>Kajal</t>
  </si>
  <si>
    <t>Powder</t>
  </si>
  <si>
    <t>Blusher</t>
  </si>
  <si>
    <t>Foundation</t>
  </si>
  <si>
    <t>Highlighter</t>
  </si>
  <si>
    <t xml:space="preserve">Zudio </t>
  </si>
  <si>
    <t>Lakme</t>
  </si>
  <si>
    <t>Sugar</t>
  </si>
  <si>
    <t>Sugar Pop</t>
  </si>
  <si>
    <t>Nyaka</t>
  </si>
  <si>
    <t>Nars</t>
  </si>
  <si>
    <t>If condition</t>
  </si>
  <si>
    <t>Multiple if</t>
  </si>
  <si>
    <t>&gt;300</t>
  </si>
  <si>
    <t>&gt;250</t>
  </si>
  <si>
    <t>&gt;150</t>
  </si>
  <si>
    <t>&gt;200</t>
  </si>
  <si>
    <t>D</t>
  </si>
  <si>
    <t>C</t>
  </si>
  <si>
    <t>A</t>
  </si>
  <si>
    <t>B</t>
  </si>
  <si>
    <t>countif</t>
  </si>
  <si>
    <t>sumif</t>
  </si>
  <si>
    <t>sumifs</t>
  </si>
  <si>
    <t>Date Function</t>
  </si>
  <si>
    <t>function</t>
  </si>
  <si>
    <t>Now</t>
  </si>
  <si>
    <t>Today</t>
  </si>
  <si>
    <t xml:space="preserve">Day </t>
  </si>
  <si>
    <t>Month</t>
  </si>
  <si>
    <t>Year</t>
  </si>
  <si>
    <t>Days</t>
  </si>
  <si>
    <t>"-"</t>
  </si>
  <si>
    <t>Days360</t>
  </si>
  <si>
    <t>datedif</t>
  </si>
  <si>
    <t>year</t>
  </si>
  <si>
    <t>month</t>
  </si>
  <si>
    <t>day</t>
  </si>
  <si>
    <t>hour</t>
  </si>
  <si>
    <t>minute</t>
  </si>
  <si>
    <t>seconds</t>
  </si>
  <si>
    <t>Edate</t>
  </si>
  <si>
    <t>Emonth</t>
  </si>
  <si>
    <t>start date</t>
  </si>
  <si>
    <t>End date</t>
  </si>
  <si>
    <t>countifs</t>
  </si>
  <si>
    <t>Pineapple</t>
  </si>
  <si>
    <t>Papaya</t>
  </si>
  <si>
    <t>Guava</t>
  </si>
  <si>
    <t>Shop-3</t>
  </si>
  <si>
    <t>Shop-4</t>
  </si>
  <si>
    <t>Shop-5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</si>
</sst>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  <numFmt numFmtId="166" formatCode="[$-F400]h:mm:ss\ AM/PM"/>
    <numFmt numFmtId="167" formatCode="d\ mmmm\ yyyy\ h:mm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12" fontId="0" fillId="0" borderId="0" xfId="0" applyNumberFormat="1"/>
    <xf numFmtId="0" fontId="0" fillId="4" borderId="0" xfId="0" applyFill="1"/>
    <xf numFmtId="0" fontId="0" fillId="3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167" fontId="0" fillId="0" borderId="0" xfId="0" applyNumberFormat="1"/>
    <xf numFmtId="22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3399"/>
  </sheetPr>
  <dimension ref="A1:C14"/>
  <sheetViews>
    <sheetView topLeftCell="A2" workbookViewId="0">
      <selection activeCell="J23" sqref="J23"/>
    </sheetView>
  </sheetViews>
  <sheetFormatPr defaultRowHeight="14.4" x14ac:dyDescent="0.3"/>
  <cols>
    <col min="1" max="1" width="10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10000</v>
      </c>
      <c r="B2">
        <v>10</v>
      </c>
      <c r="C2">
        <f>A2/B2</f>
        <v>1000</v>
      </c>
    </row>
    <row r="3" spans="1:3" x14ac:dyDescent="0.3">
      <c r="A3">
        <f>A2+C2</f>
        <v>11000</v>
      </c>
      <c r="B3">
        <v>10</v>
      </c>
      <c r="C3">
        <f>A3/B3</f>
        <v>1100</v>
      </c>
    </row>
    <row r="4" spans="1:3" x14ac:dyDescent="0.3">
      <c r="A4">
        <f t="shared" ref="A4:A14" si="0">A3+C3</f>
        <v>12100</v>
      </c>
      <c r="B4">
        <v>10</v>
      </c>
      <c r="C4">
        <f t="shared" ref="C4:C14" si="1">A4/B4</f>
        <v>1210</v>
      </c>
    </row>
    <row r="5" spans="1:3" x14ac:dyDescent="0.3">
      <c r="A5">
        <f t="shared" si="0"/>
        <v>13310</v>
      </c>
      <c r="B5">
        <v>10</v>
      </c>
      <c r="C5">
        <f t="shared" si="1"/>
        <v>1331</v>
      </c>
    </row>
    <row r="6" spans="1:3" x14ac:dyDescent="0.3">
      <c r="A6">
        <f t="shared" si="0"/>
        <v>14641</v>
      </c>
      <c r="B6">
        <v>10</v>
      </c>
      <c r="C6">
        <f t="shared" si="1"/>
        <v>1464.1</v>
      </c>
    </row>
    <row r="7" spans="1:3" x14ac:dyDescent="0.3">
      <c r="A7">
        <f t="shared" si="0"/>
        <v>16105.1</v>
      </c>
      <c r="B7">
        <v>10</v>
      </c>
      <c r="C7">
        <f t="shared" si="1"/>
        <v>1610.51</v>
      </c>
    </row>
    <row r="8" spans="1:3" x14ac:dyDescent="0.3">
      <c r="A8">
        <f t="shared" si="0"/>
        <v>17715.61</v>
      </c>
      <c r="B8">
        <v>10</v>
      </c>
      <c r="C8">
        <f t="shared" si="1"/>
        <v>1771.5610000000001</v>
      </c>
    </row>
    <row r="9" spans="1:3" x14ac:dyDescent="0.3">
      <c r="A9">
        <f t="shared" si="0"/>
        <v>19487.171000000002</v>
      </c>
      <c r="B9">
        <v>10</v>
      </c>
      <c r="C9">
        <f t="shared" si="1"/>
        <v>1948.7171000000003</v>
      </c>
    </row>
    <row r="10" spans="1:3" x14ac:dyDescent="0.3">
      <c r="A10">
        <f t="shared" si="0"/>
        <v>21435.888100000004</v>
      </c>
      <c r="B10">
        <v>10</v>
      </c>
      <c r="C10">
        <f t="shared" si="1"/>
        <v>2143.5888100000002</v>
      </c>
    </row>
    <row r="11" spans="1:3" x14ac:dyDescent="0.3">
      <c r="A11">
        <f t="shared" si="0"/>
        <v>23579.476910000005</v>
      </c>
      <c r="B11">
        <v>10</v>
      </c>
      <c r="C11">
        <f t="shared" si="1"/>
        <v>2357.9476910000003</v>
      </c>
    </row>
    <row r="12" spans="1:3" x14ac:dyDescent="0.3">
      <c r="A12">
        <f t="shared" si="0"/>
        <v>25937.424601000006</v>
      </c>
      <c r="B12">
        <v>10</v>
      </c>
      <c r="C12">
        <f t="shared" si="1"/>
        <v>2593.7424601000007</v>
      </c>
    </row>
    <row r="13" spans="1:3" x14ac:dyDescent="0.3">
      <c r="A13">
        <f t="shared" si="0"/>
        <v>28531.167061100008</v>
      </c>
      <c r="B13">
        <v>10</v>
      </c>
      <c r="C13">
        <f t="shared" si="1"/>
        <v>2853.1167061100009</v>
      </c>
    </row>
    <row r="14" spans="1:3" x14ac:dyDescent="0.3">
      <c r="A14">
        <f t="shared" si="0"/>
        <v>31384.28376721001</v>
      </c>
      <c r="B14">
        <v>10</v>
      </c>
      <c r="C14">
        <f t="shared" si="1"/>
        <v>3138.4283767210009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C05D-EE92-40EF-8A14-14B9F7E6E5A3}">
  <sheetPr>
    <tabColor theme="8" tint="0.39997558519241921"/>
  </sheetPr>
  <dimension ref="A1:W93"/>
  <sheetViews>
    <sheetView topLeftCell="D1" zoomScale="112" zoomScaleNormal="112" workbookViewId="0">
      <selection activeCell="F5" sqref="F5:M11"/>
    </sheetView>
  </sheetViews>
  <sheetFormatPr defaultRowHeight="14.4" x14ac:dyDescent="0.3"/>
  <cols>
    <col min="1" max="1" width="10.33203125" customWidth="1"/>
    <col min="2" max="2" width="21.5546875" bestFit="1" customWidth="1"/>
    <col min="6" max="6" width="13" customWidth="1"/>
    <col min="8" max="8" width="6.33203125" customWidth="1"/>
    <col min="9" max="9" width="12" customWidth="1"/>
    <col min="11" max="11" width="11.21875" customWidth="1"/>
    <col min="15" max="15" width="11.44140625" customWidth="1"/>
    <col min="16" max="16" width="14.21875" customWidth="1"/>
    <col min="17" max="17" width="13.33203125" customWidth="1"/>
    <col min="18" max="18" width="11.88671875" customWidth="1"/>
    <col min="19" max="19" width="16" customWidth="1"/>
    <col min="21" max="21" width="11.6640625" customWidth="1"/>
    <col min="22" max="22" width="10.21875" customWidth="1"/>
  </cols>
  <sheetData>
    <row r="1" spans="1:20" ht="15" thickBot="1" x14ac:dyDescent="0.35">
      <c r="A1" s="17" t="s">
        <v>12</v>
      </c>
      <c r="B1" s="17"/>
      <c r="C1" s="17"/>
    </row>
    <row r="2" spans="1:20" ht="15" thickTop="1" x14ac:dyDescent="0.3">
      <c r="H2" t="s">
        <v>19</v>
      </c>
      <c r="I2">
        <v>40</v>
      </c>
    </row>
    <row r="3" spans="1:20" x14ac:dyDescent="0.3">
      <c r="A3" t="s">
        <v>3</v>
      </c>
      <c r="B3" s="2">
        <v>12</v>
      </c>
    </row>
    <row r="4" spans="1:20" x14ac:dyDescent="0.3">
      <c r="A4" t="s">
        <v>4</v>
      </c>
      <c r="B4" s="3">
        <v>100</v>
      </c>
    </row>
    <row r="5" spans="1:20" x14ac:dyDescent="0.3">
      <c r="A5" t="s">
        <v>5</v>
      </c>
      <c r="B5" s="4">
        <v>100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11" t="s">
        <v>20</v>
      </c>
      <c r="L5" s="11" t="s">
        <v>26</v>
      </c>
      <c r="M5" s="11" t="s">
        <v>27</v>
      </c>
      <c r="N5" s="11" t="s">
        <v>28</v>
      </c>
      <c r="O5" s="11" t="s">
        <v>29</v>
      </c>
      <c r="P5" s="11" t="s">
        <v>30</v>
      </c>
      <c r="Q5" s="11" t="s">
        <v>33</v>
      </c>
      <c r="R5" s="11" t="s">
        <v>34</v>
      </c>
      <c r="S5" s="11" t="s">
        <v>35</v>
      </c>
      <c r="T5" s="11" t="s">
        <v>36</v>
      </c>
    </row>
    <row r="6" spans="1:20" ht="15" customHeight="1" x14ac:dyDescent="0.3">
      <c r="A6" t="s">
        <v>6</v>
      </c>
      <c r="B6" s="5">
        <v>123</v>
      </c>
      <c r="F6" s="10" t="s">
        <v>13</v>
      </c>
      <c r="G6">
        <v>64</v>
      </c>
      <c r="H6">
        <v>23</v>
      </c>
      <c r="I6">
        <v>66</v>
      </c>
      <c r="J6">
        <v>91</v>
      </c>
      <c r="K6">
        <v>24</v>
      </c>
      <c r="L6">
        <v>70</v>
      </c>
      <c r="M6">
        <v>72</v>
      </c>
      <c r="N6">
        <f>SUM(G6:M6)</f>
        <v>410</v>
      </c>
      <c r="O6">
        <f>N6+$I$2</f>
        <v>450</v>
      </c>
      <c r="P6" s="2">
        <f>AVERAGE(G6:M6)</f>
        <v>58.571428571428569</v>
      </c>
      <c r="Q6">
        <f>_xlfn.RANK.AVG(N6,$N$6:$N$11,1)</f>
        <v>4</v>
      </c>
      <c r="R6">
        <f>_xlfn.RANK.AVG(N6,$N$6:$N$11,)</f>
        <v>3</v>
      </c>
      <c r="S6">
        <f>_xlfn.RANK.EQ(P6,$P$6:$P$11,)</f>
        <v>3</v>
      </c>
      <c r="T6">
        <f>RANK(N6,$N$6:$N$11,)</f>
        <v>3</v>
      </c>
    </row>
    <row r="7" spans="1:20" x14ac:dyDescent="0.3">
      <c r="A7" t="s">
        <v>7</v>
      </c>
      <c r="B7" s="6">
        <v>123</v>
      </c>
      <c r="F7" s="10" t="s">
        <v>14</v>
      </c>
      <c r="G7">
        <v>30</v>
      </c>
      <c r="H7">
        <v>4</v>
      </c>
      <c r="I7">
        <v>96</v>
      </c>
      <c r="J7">
        <v>57</v>
      </c>
      <c r="K7">
        <v>29</v>
      </c>
      <c r="L7">
        <v>57</v>
      </c>
      <c r="M7">
        <v>70</v>
      </c>
      <c r="N7">
        <f t="shared" ref="N7:N11" si="0">SUM(G7:M7)</f>
        <v>343</v>
      </c>
      <c r="O7">
        <f t="shared" ref="O7:O11" si="1">N7+$I$2</f>
        <v>383</v>
      </c>
      <c r="P7">
        <f t="shared" ref="P7:P11" si="2">AVERAGE(G7:M7)</f>
        <v>49</v>
      </c>
      <c r="Q7">
        <f t="shared" ref="Q7:Q11" si="3">_xlfn.RANK.AVG(N7,$N$6:$N$11,1)</f>
        <v>3</v>
      </c>
      <c r="R7">
        <f t="shared" ref="R7:R11" si="4">_xlfn.RANK.AVG(N7,$N$6:$N$11,)</f>
        <v>4</v>
      </c>
      <c r="S7">
        <f t="shared" ref="S7:S11" si="5">_xlfn.RANK.EQ(P7,$P$6:$P$11,)</f>
        <v>4</v>
      </c>
      <c r="T7">
        <f t="shared" ref="T7:T11" si="6">RANK(N7,$N$6:$N$11,)</f>
        <v>4</v>
      </c>
    </row>
    <row r="8" spans="1:20" x14ac:dyDescent="0.3">
      <c r="A8" t="s">
        <v>8</v>
      </c>
      <c r="B8" s="7">
        <v>123</v>
      </c>
      <c r="F8" s="10" t="s">
        <v>15</v>
      </c>
      <c r="G8">
        <v>62</v>
      </c>
      <c r="H8">
        <v>58</v>
      </c>
      <c r="I8">
        <v>93</v>
      </c>
      <c r="J8">
        <v>14</v>
      </c>
      <c r="K8">
        <v>68</v>
      </c>
      <c r="L8">
        <v>12</v>
      </c>
      <c r="M8">
        <v>8</v>
      </c>
      <c r="N8">
        <f t="shared" si="0"/>
        <v>315</v>
      </c>
      <c r="O8">
        <f t="shared" si="1"/>
        <v>355</v>
      </c>
      <c r="P8">
        <f t="shared" si="2"/>
        <v>45</v>
      </c>
      <c r="Q8">
        <f t="shared" si="3"/>
        <v>2</v>
      </c>
      <c r="R8">
        <f t="shared" si="4"/>
        <v>5</v>
      </c>
      <c r="S8">
        <f t="shared" si="5"/>
        <v>5</v>
      </c>
      <c r="T8">
        <f t="shared" si="6"/>
        <v>5</v>
      </c>
    </row>
    <row r="9" spans="1:20" x14ac:dyDescent="0.3">
      <c r="A9" t="s">
        <v>9</v>
      </c>
      <c r="B9" s="8">
        <v>0.5</v>
      </c>
      <c r="F9" s="10" t="s">
        <v>16</v>
      </c>
      <c r="G9">
        <v>64</v>
      </c>
      <c r="H9">
        <v>28</v>
      </c>
      <c r="I9">
        <v>20</v>
      </c>
      <c r="J9">
        <v>77</v>
      </c>
      <c r="K9">
        <v>32</v>
      </c>
      <c r="L9">
        <v>18</v>
      </c>
      <c r="M9">
        <v>33</v>
      </c>
      <c r="N9">
        <f t="shared" si="0"/>
        <v>272</v>
      </c>
      <c r="O9">
        <f t="shared" si="1"/>
        <v>312</v>
      </c>
      <c r="P9" s="2">
        <f t="shared" si="2"/>
        <v>38.857142857142854</v>
      </c>
      <c r="Q9">
        <f t="shared" si="3"/>
        <v>1</v>
      </c>
      <c r="R9">
        <f t="shared" si="4"/>
        <v>6</v>
      </c>
      <c r="S9">
        <f t="shared" si="5"/>
        <v>6</v>
      </c>
      <c r="T9">
        <f t="shared" si="6"/>
        <v>6</v>
      </c>
    </row>
    <row r="10" spans="1:20" x14ac:dyDescent="0.3">
      <c r="A10" t="s">
        <v>10</v>
      </c>
      <c r="B10" s="9">
        <v>0.5</v>
      </c>
      <c r="F10" s="10" t="s">
        <v>17</v>
      </c>
      <c r="G10">
        <v>63</v>
      </c>
      <c r="H10">
        <v>90</v>
      </c>
      <c r="I10">
        <v>97</v>
      </c>
      <c r="J10">
        <v>100</v>
      </c>
      <c r="K10">
        <v>51</v>
      </c>
      <c r="L10">
        <v>74</v>
      </c>
      <c r="M10">
        <v>82</v>
      </c>
      <c r="N10">
        <f t="shared" si="0"/>
        <v>557</v>
      </c>
      <c r="O10">
        <f t="shared" si="1"/>
        <v>597</v>
      </c>
      <c r="P10" s="2">
        <f t="shared" si="2"/>
        <v>79.571428571428569</v>
      </c>
      <c r="Q10">
        <f t="shared" si="3"/>
        <v>6</v>
      </c>
      <c r="R10">
        <f t="shared" si="4"/>
        <v>1</v>
      </c>
      <c r="S10">
        <f t="shared" si="5"/>
        <v>1</v>
      </c>
      <c r="T10">
        <f t="shared" si="6"/>
        <v>1</v>
      </c>
    </row>
    <row r="11" spans="1:20" x14ac:dyDescent="0.3">
      <c r="F11" s="10" t="s">
        <v>18</v>
      </c>
      <c r="G11">
        <v>77</v>
      </c>
      <c r="H11">
        <v>5</v>
      </c>
      <c r="I11">
        <v>41</v>
      </c>
      <c r="J11">
        <v>79</v>
      </c>
      <c r="K11">
        <v>97</v>
      </c>
      <c r="L11">
        <v>41</v>
      </c>
      <c r="M11">
        <v>95</v>
      </c>
      <c r="N11">
        <f t="shared" si="0"/>
        <v>435</v>
      </c>
      <c r="O11">
        <f t="shared" si="1"/>
        <v>475</v>
      </c>
      <c r="P11" s="2">
        <f t="shared" si="2"/>
        <v>62.142857142857146</v>
      </c>
      <c r="Q11">
        <f t="shared" si="3"/>
        <v>5</v>
      </c>
      <c r="R11">
        <f t="shared" si="4"/>
        <v>2</v>
      </c>
      <c r="S11">
        <f t="shared" si="5"/>
        <v>2</v>
      </c>
      <c r="T11">
        <f t="shared" si="6"/>
        <v>2</v>
      </c>
    </row>
    <row r="12" spans="1:20" x14ac:dyDescent="0.3">
      <c r="G12" t="s">
        <v>11</v>
      </c>
    </row>
    <row r="13" spans="1:20" x14ac:dyDescent="0.3">
      <c r="F13" s="10" t="s">
        <v>31</v>
      </c>
      <c r="G13">
        <f>MAX(G6:G11)</f>
        <v>77</v>
      </c>
      <c r="H13">
        <f t="shared" ref="H13:M13" si="7">MAX(H6:H11)</f>
        <v>90</v>
      </c>
      <c r="I13">
        <f t="shared" si="7"/>
        <v>97</v>
      </c>
      <c r="J13">
        <f t="shared" si="7"/>
        <v>100</v>
      </c>
      <c r="K13">
        <f t="shared" si="7"/>
        <v>97</v>
      </c>
      <c r="L13">
        <f t="shared" si="7"/>
        <v>74</v>
      </c>
      <c r="M13">
        <f t="shared" si="7"/>
        <v>95</v>
      </c>
    </row>
    <row r="14" spans="1:20" x14ac:dyDescent="0.3">
      <c r="F14" s="10" t="s">
        <v>32</v>
      </c>
      <c r="G14">
        <f>MIN(G6:G11)</f>
        <v>30</v>
      </c>
      <c r="H14">
        <f t="shared" ref="H14:M14" si="8">MIN(H6:H11)</f>
        <v>4</v>
      </c>
      <c r="I14">
        <f t="shared" si="8"/>
        <v>20</v>
      </c>
      <c r="J14">
        <f t="shared" si="8"/>
        <v>14</v>
      </c>
      <c r="K14">
        <f t="shared" si="8"/>
        <v>24</v>
      </c>
      <c r="L14">
        <f t="shared" si="8"/>
        <v>12</v>
      </c>
      <c r="M14">
        <f t="shared" si="8"/>
        <v>8</v>
      </c>
    </row>
    <row r="19" spans="9:18" x14ac:dyDescent="0.3">
      <c r="N19" t="s">
        <v>37</v>
      </c>
    </row>
    <row r="20" spans="9:18" x14ac:dyDescent="0.3">
      <c r="I20" s="18" t="s">
        <v>38</v>
      </c>
      <c r="J20" s="18"/>
      <c r="K20" s="18"/>
      <c r="L20" s="18"/>
      <c r="M20" s="18"/>
      <c r="N20" s="18"/>
      <c r="O20" s="18"/>
    </row>
    <row r="22" spans="9:18" x14ac:dyDescent="0.3">
      <c r="I22" t="s">
        <v>39</v>
      </c>
      <c r="O22" s="19" t="s">
        <v>41</v>
      </c>
      <c r="P22" s="19"/>
      <c r="Q22" s="19"/>
      <c r="R22" s="19"/>
    </row>
    <row r="24" spans="9:18" x14ac:dyDescent="0.3">
      <c r="I24" t="s">
        <v>40</v>
      </c>
      <c r="K24" t="str">
        <f>TRIM(O22)</f>
        <v>D A 11 ARC Tech</v>
      </c>
      <c r="Q24" t="s">
        <v>43</v>
      </c>
    </row>
    <row r="26" spans="9:18" x14ac:dyDescent="0.3">
      <c r="I26" t="s">
        <v>42</v>
      </c>
      <c r="K26" t="str">
        <f>_xlfn.CONCAT(Q24," ",K24)</f>
        <v>Batch D A 11 ARC Tech</v>
      </c>
      <c r="Q26" s="12" t="s">
        <v>45</v>
      </c>
    </row>
    <row r="28" spans="9:18" x14ac:dyDescent="0.3">
      <c r="I28" t="s">
        <v>44</v>
      </c>
      <c r="K28" t="str">
        <f>CONCATENATE("Batch"," ",K24," ",Q26)</f>
        <v>Batch D A 11 ARC Tech 7:30 PM</v>
      </c>
    </row>
    <row r="30" spans="9:18" x14ac:dyDescent="0.3">
      <c r="I30" t="s">
        <v>46</v>
      </c>
      <c r="K30" t="str">
        <f>"Batch"&amp;K24&amp;" "&amp;Q26</f>
        <v>BatchD A 11 ARC Tech 7:30 PM</v>
      </c>
    </row>
    <row r="32" spans="9:18" x14ac:dyDescent="0.3">
      <c r="I32" t="s">
        <v>47</v>
      </c>
      <c r="K32" t="str">
        <f>RIGHT(K30,7)</f>
        <v>7:30 PM</v>
      </c>
    </row>
    <row r="34" spans="9:11" x14ac:dyDescent="0.3">
      <c r="I34" t="s">
        <v>48</v>
      </c>
      <c r="K34" t="str">
        <f>LEFT(K30,5)</f>
        <v>Batch</v>
      </c>
    </row>
    <row r="36" spans="9:11" x14ac:dyDescent="0.3">
      <c r="I36" t="s">
        <v>49</v>
      </c>
      <c r="K36" t="str">
        <f>MID(K30,6,8)</f>
        <v>D A 11 A</v>
      </c>
    </row>
    <row r="38" spans="9:11" x14ac:dyDescent="0.3">
      <c r="I38" t="s">
        <v>50</v>
      </c>
      <c r="K38" t="str">
        <f>UPPER(K30)</f>
        <v>BATCHD A 11 ARC TECH 7:30 PM</v>
      </c>
    </row>
    <row r="40" spans="9:11" x14ac:dyDescent="0.3">
      <c r="I40" t="s">
        <v>51</v>
      </c>
      <c r="K40" t="str">
        <f>LOWER(K30)</f>
        <v>batchd a 11 arc tech 7:30 pm</v>
      </c>
    </row>
    <row r="42" spans="9:11" x14ac:dyDescent="0.3">
      <c r="I42" t="s">
        <v>52</v>
      </c>
      <c r="K42">
        <f>LEN(K38)</f>
        <v>28</v>
      </c>
    </row>
    <row r="44" spans="9:11" x14ac:dyDescent="0.3">
      <c r="I44" t="s">
        <v>53</v>
      </c>
      <c r="K44" t="str">
        <f>SUBSTITUTE(K38,"7","8")</f>
        <v>BATCHD A 11 ARC TECH 8:30 PM</v>
      </c>
    </row>
    <row r="46" spans="9:11" x14ac:dyDescent="0.3">
      <c r="I46" t="s">
        <v>54</v>
      </c>
      <c r="K46">
        <f>FIND("D",K38)</f>
        <v>6</v>
      </c>
    </row>
    <row r="48" spans="9:11" x14ac:dyDescent="0.3">
      <c r="I48" t="s">
        <v>55</v>
      </c>
      <c r="K48">
        <f>SEARCH("H",K38,10)</f>
        <v>20</v>
      </c>
    </row>
    <row r="50" spans="7:23" x14ac:dyDescent="0.3">
      <c r="I50" t="s">
        <v>56</v>
      </c>
      <c r="K50" t="str">
        <f>CHAR(97)</f>
        <v>a</v>
      </c>
    </row>
    <row r="52" spans="7:23" x14ac:dyDescent="0.3">
      <c r="I52" t="s">
        <v>57</v>
      </c>
      <c r="K52">
        <f>_xlfn.UNICODE("H")</f>
        <v>72</v>
      </c>
    </row>
    <row r="54" spans="7:23" x14ac:dyDescent="0.3">
      <c r="I54" t="s">
        <v>58</v>
      </c>
      <c r="K54" t="str">
        <f>_xlfn.UNICHAR(101)</f>
        <v>e</v>
      </c>
    </row>
    <row r="58" spans="7:23" x14ac:dyDescent="0.3">
      <c r="Q58">
        <v>272</v>
      </c>
      <c r="R58">
        <v>400</v>
      </c>
      <c r="S58">
        <v>410</v>
      </c>
    </row>
    <row r="60" spans="7:23" x14ac:dyDescent="0.3">
      <c r="G60" s="11" t="s">
        <v>21</v>
      </c>
      <c r="H60" s="11" t="s">
        <v>22</v>
      </c>
      <c r="I60" s="11" t="s">
        <v>23</v>
      </c>
      <c r="J60" s="11" t="s">
        <v>24</v>
      </c>
      <c r="K60" s="11" t="s">
        <v>25</v>
      </c>
      <c r="L60" s="11" t="s">
        <v>20</v>
      </c>
      <c r="M60" s="11" t="s">
        <v>26</v>
      </c>
      <c r="N60" s="11" t="s">
        <v>27</v>
      </c>
      <c r="O60" s="11" t="s">
        <v>28</v>
      </c>
      <c r="P60" s="11" t="s">
        <v>59</v>
      </c>
      <c r="Q60" s="11" t="s">
        <v>60</v>
      </c>
      <c r="R60" s="11" t="s">
        <v>61</v>
      </c>
      <c r="S60" s="11" t="s">
        <v>62</v>
      </c>
      <c r="T60" s="11" t="s">
        <v>89</v>
      </c>
      <c r="U60" s="11" t="s">
        <v>113</v>
      </c>
      <c r="V60" s="11" t="s">
        <v>90</v>
      </c>
      <c r="W60" s="11" t="s">
        <v>91</v>
      </c>
    </row>
    <row r="61" spans="7:23" x14ac:dyDescent="0.3">
      <c r="G61" s="10" t="s">
        <v>13</v>
      </c>
      <c r="H61">
        <v>64</v>
      </c>
      <c r="I61">
        <v>23</v>
      </c>
      <c r="J61">
        <v>66</v>
      </c>
      <c r="K61">
        <v>91</v>
      </c>
      <c r="L61">
        <v>24</v>
      </c>
      <c r="M61">
        <v>70</v>
      </c>
      <c r="N61">
        <v>72</v>
      </c>
      <c r="O61">
        <f>SUM(H61:N61)</f>
        <v>410</v>
      </c>
      <c r="P61" t="b">
        <f>O61=Q$58</f>
        <v>0</v>
      </c>
      <c r="Q61" t="b">
        <f>O61&gt;R$58</f>
        <v>1</v>
      </c>
      <c r="R61" t="b">
        <f>O61&lt;R$58</f>
        <v>0</v>
      </c>
      <c r="S61" t="b">
        <f>O61&lt;=S$58</f>
        <v>1</v>
      </c>
      <c r="T61">
        <f>COUNTIF(S61:S66,S61)</f>
        <v>4</v>
      </c>
      <c r="U61">
        <f>COUNTIFS(R61:R66,R61,O61:O66,"&gt;400")</f>
        <v>3</v>
      </c>
      <c r="V61">
        <f>SUMIF(O61:O66,"&gt;400",O61:O66)</f>
        <v>1402</v>
      </c>
    </row>
    <row r="62" spans="7:23" x14ac:dyDescent="0.3">
      <c r="G62" s="10" t="s">
        <v>14</v>
      </c>
      <c r="H62">
        <v>30</v>
      </c>
      <c r="I62">
        <v>4</v>
      </c>
      <c r="J62">
        <v>96</v>
      </c>
      <c r="K62">
        <v>57</v>
      </c>
      <c r="L62">
        <v>29</v>
      </c>
      <c r="M62">
        <v>57</v>
      </c>
      <c r="N62">
        <v>70</v>
      </c>
      <c r="O62">
        <f t="shared" ref="O62:O66" si="9">SUM(H62:N62)</f>
        <v>343</v>
      </c>
      <c r="P62" t="b">
        <f t="shared" ref="P62:P66" si="10">O62=Q$58</f>
        <v>0</v>
      </c>
      <c r="Q62" t="b">
        <f t="shared" ref="Q62:Q66" si="11">O62&gt;R$58</f>
        <v>0</v>
      </c>
      <c r="R62" t="b">
        <f t="shared" ref="R62:R66" si="12">O62&lt;R$58</f>
        <v>1</v>
      </c>
      <c r="S62" t="b">
        <f>O62&lt;=S$58</f>
        <v>1</v>
      </c>
    </row>
    <row r="63" spans="7:23" x14ac:dyDescent="0.3">
      <c r="G63" s="10" t="s">
        <v>15</v>
      </c>
      <c r="H63">
        <v>62</v>
      </c>
      <c r="I63">
        <v>58</v>
      </c>
      <c r="J63">
        <v>93</v>
      </c>
      <c r="K63">
        <v>14</v>
      </c>
      <c r="L63">
        <v>68</v>
      </c>
      <c r="M63">
        <v>12</v>
      </c>
      <c r="N63">
        <v>8</v>
      </c>
      <c r="O63">
        <f t="shared" si="9"/>
        <v>315</v>
      </c>
      <c r="P63" t="b">
        <f t="shared" si="10"/>
        <v>0</v>
      </c>
      <c r="Q63" t="b">
        <f t="shared" si="11"/>
        <v>0</v>
      </c>
      <c r="R63" t="b">
        <f t="shared" si="12"/>
        <v>1</v>
      </c>
      <c r="S63" t="b">
        <f t="shared" ref="S63:S66" si="13">O63&lt;=S$58</f>
        <v>1</v>
      </c>
    </row>
    <row r="64" spans="7:23" x14ac:dyDescent="0.3">
      <c r="G64" s="10" t="s">
        <v>16</v>
      </c>
      <c r="H64">
        <v>64</v>
      </c>
      <c r="I64">
        <v>28</v>
      </c>
      <c r="J64">
        <v>20</v>
      </c>
      <c r="K64">
        <v>77</v>
      </c>
      <c r="L64">
        <v>32</v>
      </c>
      <c r="M64">
        <v>18</v>
      </c>
      <c r="N64">
        <v>33</v>
      </c>
      <c r="O64">
        <f t="shared" si="9"/>
        <v>272</v>
      </c>
      <c r="P64" t="b">
        <f t="shared" si="10"/>
        <v>1</v>
      </c>
      <c r="Q64" t="b">
        <f t="shared" si="11"/>
        <v>0</v>
      </c>
      <c r="R64" t="b">
        <f t="shared" si="12"/>
        <v>1</v>
      </c>
      <c r="S64" t="b">
        <f t="shared" si="13"/>
        <v>1</v>
      </c>
    </row>
    <row r="65" spans="7:22" x14ac:dyDescent="0.3">
      <c r="G65" s="10" t="s">
        <v>17</v>
      </c>
      <c r="H65">
        <v>63</v>
      </c>
      <c r="I65">
        <v>90</v>
      </c>
      <c r="J65">
        <v>97</v>
      </c>
      <c r="K65">
        <v>100</v>
      </c>
      <c r="L65">
        <v>51</v>
      </c>
      <c r="M65">
        <v>74</v>
      </c>
      <c r="N65">
        <v>82</v>
      </c>
      <c r="O65">
        <f t="shared" si="9"/>
        <v>557</v>
      </c>
      <c r="P65" t="b">
        <f t="shared" si="10"/>
        <v>0</v>
      </c>
      <c r="Q65" t="b">
        <f t="shared" si="11"/>
        <v>1</v>
      </c>
      <c r="R65" t="b">
        <f t="shared" si="12"/>
        <v>0</v>
      </c>
      <c r="S65" t="b">
        <f t="shared" si="13"/>
        <v>0</v>
      </c>
    </row>
    <row r="66" spans="7:22" x14ac:dyDescent="0.3">
      <c r="G66" s="10" t="s">
        <v>18</v>
      </c>
      <c r="H66">
        <v>77</v>
      </c>
      <c r="I66">
        <v>5</v>
      </c>
      <c r="J66">
        <v>41</v>
      </c>
      <c r="K66">
        <v>79</v>
      </c>
      <c r="L66">
        <v>97</v>
      </c>
      <c r="M66">
        <v>41</v>
      </c>
      <c r="N66">
        <v>95</v>
      </c>
      <c r="O66">
        <f t="shared" si="9"/>
        <v>435</v>
      </c>
      <c r="P66" t="b">
        <f t="shared" si="10"/>
        <v>0</v>
      </c>
      <c r="Q66" t="b">
        <f t="shared" si="11"/>
        <v>1</v>
      </c>
      <c r="R66" t="b">
        <f t="shared" si="12"/>
        <v>0</v>
      </c>
      <c r="S66" t="b">
        <f t="shared" si="13"/>
        <v>0</v>
      </c>
    </row>
    <row r="67" spans="7:22" x14ac:dyDescent="0.3">
      <c r="G67" s="10" t="s">
        <v>28</v>
      </c>
      <c r="H67">
        <f>SUM(H61:H66)</f>
        <v>360</v>
      </c>
      <c r="I67">
        <f t="shared" ref="I67:N67" si="14">SUM(I61:I66)</f>
        <v>208</v>
      </c>
      <c r="J67">
        <f t="shared" si="14"/>
        <v>413</v>
      </c>
      <c r="K67">
        <f t="shared" si="14"/>
        <v>418</v>
      </c>
      <c r="L67">
        <f t="shared" si="14"/>
        <v>301</v>
      </c>
      <c r="M67">
        <f t="shared" si="14"/>
        <v>272</v>
      </c>
      <c r="N67">
        <f t="shared" si="14"/>
        <v>360</v>
      </c>
    </row>
    <row r="68" spans="7:22" x14ac:dyDescent="0.3">
      <c r="G68" s="10" t="s">
        <v>80</v>
      </c>
      <c r="H68" t="str">
        <f>IF(H67&gt;300,"D",IF(H67&gt;250,"C",IF(H67&gt;150,"A",IF(H67&gt;200,"B","Very Less"))))</f>
        <v>D</v>
      </c>
      <c r="I68" t="str">
        <f t="shared" ref="I68:N68" si="15">IF(I67&gt;300,"D",IF(I67&gt;250,"C",IF(I67&gt;150,"A",IF(I67&gt;200,"B","Very Less"))))</f>
        <v>A</v>
      </c>
      <c r="J68" t="str">
        <f t="shared" si="15"/>
        <v>D</v>
      </c>
      <c r="K68" t="str">
        <f t="shared" si="15"/>
        <v>D</v>
      </c>
      <c r="L68" t="str">
        <f t="shared" si="15"/>
        <v>D</v>
      </c>
      <c r="M68" t="str">
        <f t="shared" si="15"/>
        <v>C</v>
      </c>
      <c r="N68" t="str">
        <f t="shared" si="15"/>
        <v>D</v>
      </c>
    </row>
    <row r="69" spans="7:22" x14ac:dyDescent="0.3">
      <c r="G69" s="10" t="s">
        <v>63</v>
      </c>
      <c r="I69" t="b">
        <f>OR(H67&gt;300,I67&gt;300,J67&gt;300,K67&gt;300,L67&gt;300,M67&gt;300,N67&gt;300)</f>
        <v>1</v>
      </c>
      <c r="J69" t="b" cm="1">
        <f t="array" ref="J69">OR(H67:N67&gt;300)</f>
        <v>1</v>
      </c>
      <c r="U69" t="s">
        <v>81</v>
      </c>
      <c r="V69" t="s">
        <v>85</v>
      </c>
    </row>
    <row r="70" spans="7:22" x14ac:dyDescent="0.3">
      <c r="U70" t="s">
        <v>82</v>
      </c>
      <c r="V70" t="s">
        <v>86</v>
      </c>
    </row>
    <row r="71" spans="7:22" x14ac:dyDescent="0.3">
      <c r="G71" s="10" t="s">
        <v>64</v>
      </c>
      <c r="I71" t="b">
        <f>AND(H67&gt;300,I67&gt;300,J67&gt;300,K67&gt;300,L67&gt;300,M67&gt;300,N67&gt;300)</f>
        <v>0</v>
      </c>
      <c r="J71" t="b">
        <f>AND(H67:N67)</f>
        <v>1</v>
      </c>
      <c r="U71" t="s">
        <v>83</v>
      </c>
      <c r="V71" t="s">
        <v>87</v>
      </c>
    </row>
    <row r="72" spans="7:22" x14ac:dyDescent="0.3">
      <c r="U72" t="s">
        <v>84</v>
      </c>
      <c r="V72" t="s">
        <v>88</v>
      </c>
    </row>
    <row r="74" spans="7:22" x14ac:dyDescent="0.3">
      <c r="S74">
        <v>5500</v>
      </c>
    </row>
    <row r="77" spans="7:22" x14ac:dyDescent="0.3">
      <c r="I77" s="13" t="s">
        <v>65</v>
      </c>
      <c r="J77" s="14" t="s">
        <v>66</v>
      </c>
      <c r="K77" s="14" t="s">
        <v>67</v>
      </c>
      <c r="L77" s="14" t="s">
        <v>68</v>
      </c>
      <c r="M77" s="14" t="s">
        <v>69</v>
      </c>
      <c r="N77" s="14" t="s">
        <v>70</v>
      </c>
      <c r="O77" s="14" t="s">
        <v>71</v>
      </c>
      <c r="P77" s="14" t="s">
        <v>72</v>
      </c>
      <c r="Q77" s="14" t="s">
        <v>28</v>
      </c>
      <c r="R77" s="14" t="s">
        <v>79</v>
      </c>
      <c r="S77" s="14" t="s">
        <v>80</v>
      </c>
    </row>
    <row r="78" spans="7:22" x14ac:dyDescent="0.3">
      <c r="I78" s="13" t="s">
        <v>73</v>
      </c>
      <c r="J78">
        <v>845</v>
      </c>
      <c r="K78">
        <v>753</v>
      </c>
      <c r="L78">
        <v>1081</v>
      </c>
      <c r="M78">
        <v>707</v>
      </c>
      <c r="N78">
        <v>678</v>
      </c>
      <c r="O78">
        <v>414</v>
      </c>
      <c r="P78">
        <v>553</v>
      </c>
      <c r="Q78">
        <f>SUM(J78:P78)</f>
        <v>5031</v>
      </c>
      <c r="R78" t="str">
        <f>IF(Q78&gt;S$74,"High Cost","Low Cost")</f>
        <v>Low Cost</v>
      </c>
      <c r="S78" t="str">
        <f>IF(Q78&gt;S$74,"High Cost",IF(Q78&lt;5000,"Low Cost","Mid Cost"))</f>
        <v>Mid Cost</v>
      </c>
    </row>
    <row r="79" spans="7:22" x14ac:dyDescent="0.3">
      <c r="I79" s="13" t="s">
        <v>74</v>
      </c>
      <c r="J79">
        <v>462</v>
      </c>
      <c r="K79">
        <v>815</v>
      </c>
      <c r="L79">
        <v>653</v>
      </c>
      <c r="M79">
        <v>992</v>
      </c>
      <c r="N79">
        <v>986</v>
      </c>
      <c r="O79">
        <v>780</v>
      </c>
      <c r="P79">
        <v>593</v>
      </c>
      <c r="Q79">
        <f t="shared" ref="Q79:Q83" si="16">SUM(J79:P79)</f>
        <v>5281</v>
      </c>
      <c r="R79" t="str">
        <f t="shared" ref="R79:R83" si="17">IF(Q79&gt;S$74,"High Cost","Low Cost")</f>
        <v>Low Cost</v>
      </c>
      <c r="S79" t="str">
        <f t="shared" ref="S79:S83" si="18">IF(Q79&gt;S$74,"High Cost",IF(Q79&lt;5000,"Low Cost","Mid Cost"))</f>
        <v>Mid Cost</v>
      </c>
    </row>
    <row r="80" spans="7:22" x14ac:dyDescent="0.3">
      <c r="I80" s="13" t="s">
        <v>75</v>
      </c>
      <c r="J80">
        <v>390</v>
      </c>
      <c r="K80">
        <v>972</v>
      </c>
      <c r="L80">
        <v>839</v>
      </c>
      <c r="M80">
        <v>508</v>
      </c>
      <c r="N80">
        <v>556</v>
      </c>
      <c r="O80">
        <v>531</v>
      </c>
      <c r="P80">
        <v>965</v>
      </c>
      <c r="Q80">
        <f t="shared" si="16"/>
        <v>4761</v>
      </c>
      <c r="R80" t="str">
        <f t="shared" si="17"/>
        <v>Low Cost</v>
      </c>
      <c r="S80" t="str">
        <f t="shared" si="18"/>
        <v>Low Cost</v>
      </c>
    </row>
    <row r="81" spans="9:19" x14ac:dyDescent="0.3">
      <c r="I81" s="13" t="s">
        <v>76</v>
      </c>
      <c r="J81">
        <v>871</v>
      </c>
      <c r="K81">
        <v>1171</v>
      </c>
      <c r="L81">
        <v>356</v>
      </c>
      <c r="M81">
        <v>419</v>
      </c>
      <c r="N81">
        <v>713</v>
      </c>
      <c r="O81">
        <v>657</v>
      </c>
      <c r="P81">
        <v>823</v>
      </c>
      <c r="Q81">
        <f t="shared" si="16"/>
        <v>5010</v>
      </c>
      <c r="R81" t="str">
        <f t="shared" si="17"/>
        <v>Low Cost</v>
      </c>
      <c r="S81" t="str">
        <f t="shared" si="18"/>
        <v>Mid Cost</v>
      </c>
    </row>
    <row r="82" spans="9:19" x14ac:dyDescent="0.3">
      <c r="I82" s="13" t="s">
        <v>77</v>
      </c>
      <c r="J82">
        <v>800</v>
      </c>
      <c r="K82">
        <v>778</v>
      </c>
      <c r="L82">
        <v>943</v>
      </c>
      <c r="M82">
        <v>505</v>
      </c>
      <c r="N82">
        <v>1149</v>
      </c>
      <c r="O82">
        <v>512</v>
      </c>
      <c r="P82">
        <v>1108</v>
      </c>
      <c r="Q82">
        <f t="shared" si="16"/>
        <v>5795</v>
      </c>
      <c r="R82" t="str">
        <f t="shared" si="17"/>
        <v>High Cost</v>
      </c>
      <c r="S82" t="str">
        <f t="shared" si="18"/>
        <v>High Cost</v>
      </c>
    </row>
    <row r="83" spans="9:19" x14ac:dyDescent="0.3">
      <c r="I83" s="13" t="s">
        <v>78</v>
      </c>
      <c r="J83">
        <v>936</v>
      </c>
      <c r="K83">
        <v>307</v>
      </c>
      <c r="L83">
        <v>1054</v>
      </c>
      <c r="M83">
        <v>505</v>
      </c>
      <c r="N83">
        <v>558</v>
      </c>
      <c r="O83">
        <v>725</v>
      </c>
      <c r="P83">
        <v>384</v>
      </c>
      <c r="Q83">
        <f t="shared" si="16"/>
        <v>4469</v>
      </c>
      <c r="R83" t="str">
        <f t="shared" si="17"/>
        <v>Low Cost</v>
      </c>
      <c r="S83" t="str">
        <f t="shared" si="18"/>
        <v>Low Cost</v>
      </c>
    </row>
    <row r="85" spans="9:19" x14ac:dyDescent="0.3">
      <c r="I85" s="13" t="s">
        <v>28</v>
      </c>
      <c r="J85">
        <f>SUM(J78:J83)</f>
        <v>4304</v>
      </c>
      <c r="K85">
        <f t="shared" ref="K85:P85" si="19">SUM(K78:K83)</f>
        <v>4796</v>
      </c>
      <c r="L85">
        <f t="shared" si="19"/>
        <v>4926</v>
      </c>
      <c r="M85">
        <f t="shared" si="19"/>
        <v>3636</v>
      </c>
      <c r="N85">
        <f t="shared" si="19"/>
        <v>4640</v>
      </c>
      <c r="O85">
        <f t="shared" si="19"/>
        <v>3619</v>
      </c>
      <c r="P85">
        <f t="shared" si="19"/>
        <v>4426</v>
      </c>
    </row>
    <row r="90" spans="9:19" x14ac:dyDescent="0.3">
      <c r="J90" t="s">
        <v>89</v>
      </c>
    </row>
    <row r="91" spans="9:19" x14ac:dyDescent="0.3">
      <c r="J91" t="s">
        <v>89</v>
      </c>
    </row>
    <row r="92" spans="9:19" x14ac:dyDescent="0.3">
      <c r="J92" t="s">
        <v>90</v>
      </c>
    </row>
    <row r="93" spans="9:19" x14ac:dyDescent="0.3">
      <c r="J93" t="s">
        <v>91</v>
      </c>
    </row>
  </sheetData>
  <dataConsolidate/>
  <mergeCells count="3">
    <mergeCell ref="A1:C1"/>
    <mergeCell ref="I20:O20"/>
    <mergeCell ref="O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3D0F-C1D4-4A29-88A0-4690510068B1}">
  <sheetPr>
    <tabColor theme="7" tint="0.39997558519241921"/>
  </sheetPr>
  <dimension ref="D4:J40"/>
  <sheetViews>
    <sheetView zoomScale="130" zoomScaleNormal="130" workbookViewId="0">
      <selection activeCell="D41" sqref="D41"/>
    </sheetView>
  </sheetViews>
  <sheetFormatPr defaultRowHeight="14.4" x14ac:dyDescent="0.3"/>
  <cols>
    <col min="6" max="6" width="15.6640625" bestFit="1" customWidth="1"/>
    <col min="7" max="7" width="25.77734375" bestFit="1" customWidth="1"/>
    <col min="10" max="10" width="20.21875" customWidth="1"/>
  </cols>
  <sheetData>
    <row r="4" spans="5:10" x14ac:dyDescent="0.3">
      <c r="E4" s="20" t="s">
        <v>92</v>
      </c>
      <c r="F4" s="20"/>
      <c r="G4" s="20"/>
      <c r="H4" s="20"/>
      <c r="I4" s="20"/>
    </row>
    <row r="7" spans="5:10" x14ac:dyDescent="0.3">
      <c r="E7" t="s">
        <v>93</v>
      </c>
    </row>
    <row r="8" spans="5:10" x14ac:dyDescent="0.3">
      <c r="J8" s="15">
        <v>44643.944004629629</v>
      </c>
    </row>
    <row r="9" spans="5:10" x14ac:dyDescent="0.3">
      <c r="E9" t="s">
        <v>94</v>
      </c>
      <c r="G9" s="15">
        <f ca="1">NOW()</f>
        <v>45594.958073958333</v>
      </c>
      <c r="J9" s="15"/>
    </row>
    <row r="11" spans="5:10" x14ac:dyDescent="0.3">
      <c r="E11" t="s">
        <v>95</v>
      </c>
      <c r="G11" s="6">
        <f ca="1">TODAY()</f>
        <v>45594</v>
      </c>
    </row>
    <row r="13" spans="5:10" x14ac:dyDescent="0.3">
      <c r="E13" t="s">
        <v>96</v>
      </c>
      <c r="G13">
        <f ca="1">DAY(G9)</f>
        <v>29</v>
      </c>
    </row>
    <row r="15" spans="5:10" x14ac:dyDescent="0.3">
      <c r="E15" t="s">
        <v>97</v>
      </c>
      <c r="G15">
        <f ca="1">MONTH(G9)</f>
        <v>10</v>
      </c>
    </row>
    <row r="17" spans="4:7" x14ac:dyDescent="0.3">
      <c r="E17" t="s">
        <v>98</v>
      </c>
      <c r="G17">
        <f ca="1">YEAR(G9)</f>
        <v>2024</v>
      </c>
    </row>
    <row r="19" spans="4:7" x14ac:dyDescent="0.3">
      <c r="E19" t="s">
        <v>99</v>
      </c>
      <c r="G19">
        <f ca="1">_xlfn.DAYS(G9,J8)</f>
        <v>951</v>
      </c>
    </row>
    <row r="21" spans="4:7" x14ac:dyDescent="0.3">
      <c r="E21" t="s">
        <v>100</v>
      </c>
      <c r="G21">
        <f ca="1">G9-J8</f>
        <v>951.01406932870304</v>
      </c>
    </row>
    <row r="23" spans="4:7" x14ac:dyDescent="0.3">
      <c r="E23" t="s">
        <v>101</v>
      </c>
      <c r="G23">
        <f ca="1">DAYS360(J8,G9)</f>
        <v>936</v>
      </c>
    </row>
    <row r="25" spans="4:7" x14ac:dyDescent="0.3">
      <c r="D25" t="s">
        <v>102</v>
      </c>
      <c r="E25" t="s">
        <v>103</v>
      </c>
      <c r="G25">
        <f ca="1">DATEDIF(J8,G9,"y")</f>
        <v>2</v>
      </c>
    </row>
    <row r="26" spans="4:7" x14ac:dyDescent="0.3">
      <c r="E26" t="s">
        <v>104</v>
      </c>
      <c r="G26">
        <f ca="1">DATEDIF(J8,G9,"m")</f>
        <v>31</v>
      </c>
    </row>
    <row r="27" spans="4:7" x14ac:dyDescent="0.3">
      <c r="E27" t="s">
        <v>105</v>
      </c>
      <c r="G27">
        <f ca="1">DATEDIF(J8,G9,"d")</f>
        <v>951</v>
      </c>
    </row>
    <row r="30" spans="4:7" x14ac:dyDescent="0.3">
      <c r="E30" t="s">
        <v>106</v>
      </c>
      <c r="G30">
        <f ca="1">G27*24</f>
        <v>22824</v>
      </c>
    </row>
    <row r="31" spans="4:7" x14ac:dyDescent="0.3">
      <c r="E31" t="s">
        <v>107</v>
      </c>
      <c r="G31">
        <f ca="1">G30*60</f>
        <v>1369440</v>
      </c>
    </row>
    <row r="32" spans="4:7" x14ac:dyDescent="0.3">
      <c r="E32" t="s">
        <v>108</v>
      </c>
      <c r="F32" t="s">
        <v>11</v>
      </c>
      <c r="G32">
        <f ca="1">G31*60</f>
        <v>82166400</v>
      </c>
    </row>
    <row r="37" spans="4:7" x14ac:dyDescent="0.3">
      <c r="F37" t="s">
        <v>111</v>
      </c>
      <c r="G37" t="s">
        <v>112</v>
      </c>
    </row>
    <row r="38" spans="4:7" x14ac:dyDescent="0.3">
      <c r="D38" t="s">
        <v>109</v>
      </c>
      <c r="F38" s="16">
        <f ca="1">NOW()</f>
        <v>45594.958073958333</v>
      </c>
      <c r="G38" s="6">
        <f ca="1">EDATE(F38,8)</f>
        <v>45837</v>
      </c>
    </row>
    <row r="40" spans="4:7" x14ac:dyDescent="0.3">
      <c r="D40" t="s">
        <v>110</v>
      </c>
      <c r="F40" s="16">
        <f ca="1">NOW()</f>
        <v>45594.958073958333</v>
      </c>
      <c r="G40" s="6">
        <f ca="1">EOMONTH(F40,8)</f>
        <v>45838</v>
      </c>
    </row>
  </sheetData>
  <mergeCells count="1">
    <mergeCell ref="E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84B4-DE36-4E5C-A381-0FF7A75518EB}">
  <dimension ref="C5:R23"/>
  <sheetViews>
    <sheetView workbookViewId="0">
      <selection activeCell="K6" sqref="K6:M11"/>
    </sheetView>
  </sheetViews>
  <sheetFormatPr defaultRowHeight="14.4" x14ac:dyDescent="0.3"/>
  <cols>
    <col min="3" max="3" width="14.77734375" customWidth="1"/>
    <col min="4" max="4" width="10.44140625" customWidth="1"/>
  </cols>
  <sheetData>
    <row r="5" spans="3:18" x14ac:dyDescent="0.3">
      <c r="C5" s="11" t="s">
        <v>65</v>
      </c>
      <c r="D5" s="11" t="s">
        <v>22</v>
      </c>
      <c r="E5" s="11" t="s">
        <v>23</v>
      </c>
      <c r="F5" s="11" t="s">
        <v>24</v>
      </c>
      <c r="G5" s="11" t="s">
        <v>25</v>
      </c>
      <c r="H5" s="11" t="s">
        <v>20</v>
      </c>
      <c r="I5" s="11" t="s">
        <v>26</v>
      </c>
      <c r="J5" s="11" t="s">
        <v>27</v>
      </c>
      <c r="K5" s="11" t="s">
        <v>114</v>
      </c>
      <c r="L5" s="11" t="s">
        <v>115</v>
      </c>
      <c r="M5" s="11" t="s">
        <v>116</v>
      </c>
    </row>
    <row r="6" spans="3:18" x14ac:dyDescent="0.3">
      <c r="C6" s="10" t="s">
        <v>13</v>
      </c>
      <c r="D6">
        <v>64</v>
      </c>
      <c r="E6">
        <v>23</v>
      </c>
      <c r="F6">
        <v>66</v>
      </c>
      <c r="G6">
        <v>91</v>
      </c>
      <c r="H6">
        <v>24</v>
      </c>
      <c r="I6">
        <v>70</v>
      </c>
      <c r="J6">
        <v>72</v>
      </c>
      <c r="K6">
        <f>VLOOKUP(C6,$C$17:$F$23,2,FALSE)</f>
        <v>35</v>
      </c>
      <c r="L6">
        <f>VLOOKUP(C6,$C$17:$F$23,3,FALSE)</f>
        <v>32</v>
      </c>
      <c r="M6">
        <f>VLOOKUP(C6,$C$17:$F$23,4,FALSE)</f>
        <v>39</v>
      </c>
    </row>
    <row r="7" spans="3:18" x14ac:dyDescent="0.3">
      <c r="C7" s="10" t="s">
        <v>14</v>
      </c>
      <c r="D7">
        <v>30</v>
      </c>
      <c r="E7">
        <v>4</v>
      </c>
      <c r="F7">
        <v>96</v>
      </c>
      <c r="G7">
        <v>57</v>
      </c>
      <c r="H7">
        <v>29</v>
      </c>
      <c r="I7">
        <v>57</v>
      </c>
      <c r="J7">
        <v>70</v>
      </c>
      <c r="K7">
        <f t="shared" ref="K7:K11" si="0">VLOOKUP(C7,$C$17:$F$23,2,FALSE)</f>
        <v>50</v>
      </c>
      <c r="L7">
        <f>VLOOKUP(C7,$C$17:$F$23,3,FALSE)</f>
        <v>64</v>
      </c>
      <c r="M7">
        <f t="shared" ref="M7:M11" si="1">VLOOKUP(C7,$C$17:$F$23,4,FALSE)</f>
        <v>25</v>
      </c>
    </row>
    <row r="8" spans="3:18" x14ac:dyDescent="0.3">
      <c r="C8" s="10" t="s">
        <v>15</v>
      </c>
      <c r="D8">
        <v>62</v>
      </c>
      <c r="E8">
        <v>58</v>
      </c>
      <c r="F8">
        <v>93</v>
      </c>
      <c r="G8">
        <v>14</v>
      </c>
      <c r="H8">
        <v>68</v>
      </c>
      <c r="I8">
        <v>12</v>
      </c>
      <c r="J8">
        <v>8</v>
      </c>
      <c r="K8">
        <f t="shared" si="0"/>
        <v>44</v>
      </c>
      <c r="L8">
        <f t="shared" ref="L8:L11" si="2">VLOOKUP(C8,$C$17:$F$23,3,FALSE)</f>
        <v>84</v>
      </c>
      <c r="M8">
        <f t="shared" si="1"/>
        <v>28</v>
      </c>
    </row>
    <row r="9" spans="3:18" x14ac:dyDescent="0.3">
      <c r="C9" s="10" t="s">
        <v>16</v>
      </c>
      <c r="D9">
        <v>64</v>
      </c>
      <c r="E9">
        <v>28</v>
      </c>
      <c r="F9">
        <v>20</v>
      </c>
      <c r="G9">
        <v>77</v>
      </c>
      <c r="H9">
        <v>32</v>
      </c>
      <c r="I9">
        <v>18</v>
      </c>
      <c r="J9">
        <v>33</v>
      </c>
      <c r="K9">
        <f t="shared" si="0"/>
        <v>22</v>
      </c>
      <c r="L9">
        <f t="shared" si="2"/>
        <v>36</v>
      </c>
      <c r="M9">
        <f t="shared" si="1"/>
        <v>24</v>
      </c>
    </row>
    <row r="10" spans="3:18" x14ac:dyDescent="0.3">
      <c r="C10" s="10" t="s">
        <v>17</v>
      </c>
      <c r="D10">
        <v>63</v>
      </c>
      <c r="E10">
        <v>90</v>
      </c>
      <c r="F10">
        <v>97</v>
      </c>
      <c r="G10">
        <v>100</v>
      </c>
      <c r="H10">
        <v>51</v>
      </c>
      <c r="I10">
        <v>74</v>
      </c>
      <c r="J10">
        <v>82</v>
      </c>
      <c r="K10">
        <f t="shared" si="0"/>
        <v>44</v>
      </c>
      <c r="L10">
        <f t="shared" si="2"/>
        <v>61</v>
      </c>
      <c r="M10">
        <f t="shared" si="1"/>
        <v>75</v>
      </c>
    </row>
    <row r="11" spans="3:18" x14ac:dyDescent="0.3">
      <c r="C11" s="10" t="s">
        <v>18</v>
      </c>
      <c r="D11">
        <v>77</v>
      </c>
      <c r="E11">
        <v>5</v>
      </c>
      <c r="F11">
        <v>41</v>
      </c>
      <c r="G11">
        <v>79</v>
      </c>
      <c r="H11">
        <v>97</v>
      </c>
      <c r="I11">
        <v>41</v>
      </c>
      <c r="J11">
        <v>95</v>
      </c>
      <c r="K11">
        <f t="shared" si="0"/>
        <v>24</v>
      </c>
      <c r="L11">
        <f t="shared" si="2"/>
        <v>50</v>
      </c>
      <c r="M11">
        <f t="shared" si="1"/>
        <v>83</v>
      </c>
    </row>
    <row r="12" spans="3:18" x14ac:dyDescent="0.3">
      <c r="R12" t="s">
        <v>11</v>
      </c>
    </row>
    <row r="17" spans="3:6" x14ac:dyDescent="0.3">
      <c r="C17" t="s">
        <v>65</v>
      </c>
      <c r="D17" s="11" t="s">
        <v>114</v>
      </c>
      <c r="E17" s="11" t="s">
        <v>115</v>
      </c>
      <c r="F17" s="11" t="s">
        <v>116</v>
      </c>
    </row>
    <row r="18" spans="3:6" x14ac:dyDescent="0.3">
      <c r="C18" t="s">
        <v>18</v>
      </c>
      <c r="D18">
        <v>24</v>
      </c>
      <c r="E18">
        <v>50</v>
      </c>
      <c r="F18">
        <v>83</v>
      </c>
    </row>
    <row r="19" spans="3:6" x14ac:dyDescent="0.3">
      <c r="C19" t="s">
        <v>15</v>
      </c>
      <c r="D19">
        <v>44</v>
      </c>
      <c r="E19">
        <v>84</v>
      </c>
      <c r="F19">
        <v>28</v>
      </c>
    </row>
    <row r="20" spans="3:6" x14ac:dyDescent="0.3">
      <c r="C20" t="s">
        <v>17</v>
      </c>
      <c r="D20">
        <v>44</v>
      </c>
      <c r="E20">
        <v>61</v>
      </c>
      <c r="F20">
        <v>75</v>
      </c>
    </row>
    <row r="21" spans="3:6" x14ac:dyDescent="0.3">
      <c r="C21" t="s">
        <v>14</v>
      </c>
      <c r="D21">
        <v>50</v>
      </c>
      <c r="E21">
        <v>64</v>
      </c>
      <c r="F21">
        <v>25</v>
      </c>
    </row>
    <row r="22" spans="3:6" x14ac:dyDescent="0.3">
      <c r="C22" t="s">
        <v>13</v>
      </c>
      <c r="D22">
        <v>35</v>
      </c>
      <c r="E22">
        <v>32</v>
      </c>
      <c r="F22">
        <v>39</v>
      </c>
    </row>
    <row r="23" spans="3:6" x14ac:dyDescent="0.3">
      <c r="C23" t="s">
        <v>16</v>
      </c>
      <c r="D23">
        <v>22</v>
      </c>
      <c r="E23">
        <v>36</v>
      </c>
      <c r="F2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C30-468E-4BF6-BBB9-3333F7B6DCFA}">
  <dimension ref="C3:M21"/>
  <sheetViews>
    <sheetView tabSelected="1" zoomScale="115" zoomScaleNormal="115" workbookViewId="0">
      <selection activeCell="G13" sqref="G13"/>
    </sheetView>
  </sheetViews>
  <sheetFormatPr defaultRowHeight="14.4" x14ac:dyDescent="0.3"/>
  <cols>
    <col min="3" max="3" width="12.44140625" customWidth="1"/>
  </cols>
  <sheetData>
    <row r="3" spans="3:13" x14ac:dyDescent="0.3">
      <c r="C3" s="11" t="s">
        <v>65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20</v>
      </c>
      <c r="I3" s="11" t="s">
        <v>26</v>
      </c>
      <c r="J3" s="11" t="s">
        <v>27</v>
      </c>
      <c r="K3" s="11" t="s">
        <v>114</v>
      </c>
      <c r="L3" s="11" t="s">
        <v>115</v>
      </c>
      <c r="M3" s="11" t="s">
        <v>116</v>
      </c>
    </row>
    <row r="4" spans="3:13" x14ac:dyDescent="0.3">
      <c r="C4" s="10" t="s">
        <v>13</v>
      </c>
      <c r="D4">
        <v>64</v>
      </c>
      <c r="E4">
        <v>23</v>
      </c>
      <c r="F4">
        <v>66</v>
      </c>
      <c r="G4">
        <v>91</v>
      </c>
      <c r="H4">
        <v>24</v>
      </c>
      <c r="I4">
        <v>70</v>
      </c>
      <c r="J4">
        <v>72</v>
      </c>
      <c r="K4">
        <v>35</v>
      </c>
      <c r="L4">
        <v>32</v>
      </c>
      <c r="M4">
        <v>39</v>
      </c>
    </row>
    <row r="5" spans="3:13" x14ac:dyDescent="0.3">
      <c r="C5" s="10" t="s">
        <v>14</v>
      </c>
      <c r="D5">
        <v>30</v>
      </c>
      <c r="E5">
        <v>4</v>
      </c>
      <c r="F5">
        <v>96</v>
      </c>
      <c r="G5">
        <v>57</v>
      </c>
      <c r="H5">
        <v>29</v>
      </c>
      <c r="I5">
        <v>57</v>
      </c>
      <c r="J5">
        <v>70</v>
      </c>
      <c r="K5">
        <v>50</v>
      </c>
      <c r="L5">
        <v>64</v>
      </c>
      <c r="M5">
        <v>25</v>
      </c>
    </row>
    <row r="6" spans="3:13" x14ac:dyDescent="0.3">
      <c r="C6" s="10" t="s">
        <v>15</v>
      </c>
      <c r="D6">
        <v>62</v>
      </c>
      <c r="E6">
        <v>58</v>
      </c>
      <c r="F6">
        <v>93</v>
      </c>
      <c r="G6">
        <v>14</v>
      </c>
      <c r="H6">
        <v>68</v>
      </c>
      <c r="I6">
        <v>12</v>
      </c>
      <c r="J6">
        <v>8</v>
      </c>
      <c r="K6">
        <v>44</v>
      </c>
      <c r="L6">
        <v>84</v>
      </c>
      <c r="M6">
        <v>28</v>
      </c>
    </row>
    <row r="7" spans="3:13" x14ac:dyDescent="0.3">
      <c r="C7" s="10" t="s">
        <v>16</v>
      </c>
      <c r="D7">
        <v>64</v>
      </c>
      <c r="E7">
        <v>28</v>
      </c>
      <c r="F7">
        <v>20</v>
      </c>
      <c r="G7">
        <v>77</v>
      </c>
      <c r="H7">
        <v>32</v>
      </c>
      <c r="I7">
        <v>18</v>
      </c>
      <c r="J7">
        <v>33</v>
      </c>
      <c r="K7">
        <v>22</v>
      </c>
      <c r="L7">
        <v>36</v>
      </c>
      <c r="M7">
        <v>24</v>
      </c>
    </row>
    <row r="8" spans="3:13" x14ac:dyDescent="0.3">
      <c r="C8" s="10" t="s">
        <v>17</v>
      </c>
      <c r="D8">
        <v>63</v>
      </c>
      <c r="E8">
        <v>90</v>
      </c>
      <c r="F8">
        <v>97</v>
      </c>
      <c r="G8">
        <v>100</v>
      </c>
      <c r="H8">
        <v>51</v>
      </c>
      <c r="I8">
        <v>74</v>
      </c>
      <c r="J8">
        <v>82</v>
      </c>
      <c r="K8">
        <v>44</v>
      </c>
      <c r="L8">
        <v>61</v>
      </c>
      <c r="M8">
        <v>75</v>
      </c>
    </row>
    <row r="9" spans="3:13" x14ac:dyDescent="0.3">
      <c r="C9" s="10" t="s">
        <v>18</v>
      </c>
      <c r="D9">
        <v>77</v>
      </c>
      <c r="E9">
        <v>5</v>
      </c>
      <c r="F9">
        <v>41</v>
      </c>
      <c r="G9">
        <v>79</v>
      </c>
      <c r="H9">
        <v>97</v>
      </c>
      <c r="I9">
        <v>41</v>
      </c>
      <c r="J9">
        <v>95</v>
      </c>
      <c r="K9">
        <v>24</v>
      </c>
      <c r="L9">
        <v>50</v>
      </c>
      <c r="M9">
        <v>83</v>
      </c>
    </row>
    <row r="10" spans="3:13" x14ac:dyDescent="0.3">
      <c r="C10" s="10" t="s">
        <v>117</v>
      </c>
    </row>
    <row r="18" spans="3:13" x14ac:dyDescent="0.3">
      <c r="C18" s="11" t="s">
        <v>65</v>
      </c>
      <c r="D18" s="11" t="s">
        <v>22</v>
      </c>
      <c r="E18" s="11" t="s">
        <v>23</v>
      </c>
      <c r="F18" s="11" t="s">
        <v>24</v>
      </c>
      <c r="G18" s="11" t="s">
        <v>25</v>
      </c>
      <c r="H18" s="11" t="s">
        <v>20</v>
      </c>
      <c r="I18" s="11" t="s">
        <v>26</v>
      </c>
      <c r="J18" s="11" t="s">
        <v>27</v>
      </c>
      <c r="K18" s="11" t="s">
        <v>114</v>
      </c>
      <c r="L18" s="11" t="s">
        <v>115</v>
      </c>
      <c r="M18" s="11" t="s">
        <v>116</v>
      </c>
    </row>
    <row r="19" spans="3:13" x14ac:dyDescent="0.3">
      <c r="C19" t="s">
        <v>117</v>
      </c>
      <c r="D19">
        <v>33</v>
      </c>
      <c r="E19">
        <v>36</v>
      </c>
      <c r="F19">
        <v>74</v>
      </c>
      <c r="G19">
        <v>39</v>
      </c>
      <c r="H19">
        <v>80</v>
      </c>
      <c r="I19">
        <v>78</v>
      </c>
      <c r="J19">
        <v>93</v>
      </c>
      <c r="K19">
        <v>47</v>
      </c>
      <c r="L19">
        <v>25</v>
      </c>
      <c r="M19">
        <v>46</v>
      </c>
    </row>
    <row r="20" spans="3:13" x14ac:dyDescent="0.3">
      <c r="C20" t="s">
        <v>118</v>
      </c>
      <c r="D20">
        <v>53</v>
      </c>
      <c r="E20">
        <v>25</v>
      </c>
      <c r="F20">
        <v>98</v>
      </c>
      <c r="G20">
        <v>60</v>
      </c>
      <c r="H20">
        <v>39</v>
      </c>
      <c r="I20">
        <v>55</v>
      </c>
      <c r="J20">
        <v>94</v>
      </c>
      <c r="K20">
        <v>80</v>
      </c>
      <c r="L20">
        <v>27</v>
      </c>
      <c r="M20">
        <v>46</v>
      </c>
    </row>
    <row r="21" spans="3:13" x14ac:dyDescent="0.3">
      <c r="C21" t="s">
        <v>119</v>
      </c>
      <c r="D21">
        <v>63</v>
      </c>
      <c r="E21">
        <v>100</v>
      </c>
      <c r="F21">
        <v>31</v>
      </c>
      <c r="G21">
        <v>71</v>
      </c>
      <c r="H21">
        <v>87</v>
      </c>
      <c r="I21">
        <v>41</v>
      </c>
      <c r="J21">
        <v>64</v>
      </c>
      <c r="K21">
        <v>70</v>
      </c>
      <c r="L21">
        <v>86</v>
      </c>
      <c r="M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Rawate</dc:creator>
  <cp:lastModifiedBy>Aishwarya Rawate</cp:lastModifiedBy>
  <dcterms:created xsi:type="dcterms:W3CDTF">2015-06-05T18:17:20Z</dcterms:created>
  <dcterms:modified xsi:type="dcterms:W3CDTF">2024-10-29T17:29:37Z</dcterms:modified>
</cp:coreProperties>
</file>