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10" yWindow="-110" windowWidth="19420" windowHeight="10420" activeTab="1"/>
  </bookViews>
  <sheets>
    <sheet name="Sheet1" sheetId="1" r:id="rId1"/>
    <sheet name="Task 1" sheetId="2" r:id="rId2"/>
    <sheet name="Task 2" sheetId="3" r:id="rId3"/>
    <sheet name="Task 3" sheetId="4" r:id="rId4"/>
    <sheet name="Task 4" sheetId="5" r:id="rId5"/>
  </sheets>
  <definedNames>
    <definedName name="_xlnm._FilterDatabase" localSheetId="0" hidden="1">Sheet1!$A$1:$M$46</definedName>
  </definedNames>
  <calcPr calcId="144525"/>
  <pivotCaches>
    <pivotCache cacheId="2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2" l="1"/>
  <c r="F9" i="2"/>
  <c r="F8" i="2"/>
  <c r="F7" i="2"/>
  <c r="E10" i="2"/>
  <c r="G10" i="2" s="1"/>
  <c r="E9" i="2"/>
  <c r="G9" i="2" s="1"/>
  <c r="E8" i="2"/>
  <c r="G8" i="2" s="1"/>
  <c r="E7" i="2"/>
  <c r="D10" i="2"/>
  <c r="D9" i="2"/>
  <c r="D8" i="2"/>
  <c r="D7" i="2"/>
  <c r="F9" i="3"/>
  <c r="E9" i="3"/>
  <c r="D9" i="3"/>
  <c r="F8" i="3"/>
  <c r="E8" i="3"/>
  <c r="D8" i="3"/>
  <c r="G7" i="3"/>
  <c r="F7" i="3"/>
  <c r="E7" i="3"/>
  <c r="D7" i="3"/>
  <c r="K17" i="4"/>
  <c r="K16" i="4"/>
  <c r="K15" i="4"/>
  <c r="K14" i="4"/>
  <c r="K13" i="4"/>
  <c r="K12" i="4"/>
  <c r="H15" i="4"/>
  <c r="H14" i="4"/>
  <c r="H13" i="4"/>
  <c r="H12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9" i="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2" i="1"/>
  <c r="L45" i="1"/>
  <c r="L4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2" i="1"/>
  <c r="G7" i="2" l="1"/>
</calcChain>
</file>

<file path=xl/sharedStrings.xml><?xml version="1.0" encoding="utf-8"?>
<sst xmlns="http://schemas.openxmlformats.org/spreadsheetml/2006/main" count="345" uniqueCount="134">
  <si>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</si>
  <si>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</si>
  <si>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</si>
  <si>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</si>
  <si>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</si>
  <si>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</si>
  <si>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</si>
  <si>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</si>
  <si>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</si>
  <si>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</si>
  <si>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</si>
  <si>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</si>
  <si>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</si>
  <si>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</si>
  <si>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</si>
  <si>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</si>
  <si>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</si>
  <si>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</si>
  <si>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</si>
  <si>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</si>
  <si>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</si>
  <si>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</si>
  <si>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</si>
  <si>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</si>
  <si>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</si>
  <si>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</si>
  <si>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</si>
  <si>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</si>
  <si>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</si>
  <si>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</si>
  <si>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</si>
  <si>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</si>
  <si>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</si>
  <si>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</si>
  <si>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</si>
  <si>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</si>
  <si>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</si>
  <si>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</si>
  <si>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Sheik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</si>
  <si>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</si>
  <si>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</si>
  <si>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</si>
  <si>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</si>
  <si>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</si>
  <si>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</si>
  <si>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</si>
  <si>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</si>
  <si>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</si>
  <si>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</si>
  <si>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</si>
  <si>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</si>
  <si>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</si>
  <si>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</si>
  <si>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</si>
  <si>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</si>
  <si>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</si>
  <si>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</si>
  <si>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</si>
  <si>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</si>
  <si>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</si>
  <si>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</si>
  <si>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</si>
  <si>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</si>
  <si>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</si>
  <si>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</si>
  <si>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</si>
  <si>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</si>
  <si>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</si>
  <si>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</si>
  <si>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</si>
  <si>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</si>
  <si>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</si>
  <si>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</si>
  <si>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</si>
  <si>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</si>
  <si>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</si>
  <si>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</si>
  <si>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</si>
  <si>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</si>
  <si>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</si>
  <si>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</si>
  <si>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</si>
  <si>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</si>
  <si>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</si>
  <si>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</si>
  <si>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</si>
  <si>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</si>
  <si>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</si>
  <si>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</si>
  <si>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</si>
  <si>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</si>
  <si>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</si>
  <si>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</si>
  <si>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Age</t>
  </si>
  <si>
    <t>Month</t>
  </si>
  <si>
    <t>Question</t>
  </si>
  <si>
    <t>Interpretation</t>
  </si>
  <si>
    <t>Conclude Data</t>
  </si>
  <si>
    <t>Identify the month in which the greatest number of graduates accepted job offers</t>
  </si>
  <si>
    <t>Row Labels</t>
  </si>
  <si>
    <t>Grand Total</t>
  </si>
  <si>
    <t>Count of Month</t>
  </si>
  <si>
    <t>Below table shows that in month of jan and dec greatest number of graduates accepted job offers.</t>
  </si>
  <si>
    <t>Michael wants to Know, at which maximum age was a graduates recruited ? Check if the maximum age belongs to any outliers</t>
  </si>
  <si>
    <t>AGE</t>
  </si>
  <si>
    <t>MAX AGE</t>
  </si>
  <si>
    <t>AVERAGE</t>
  </si>
  <si>
    <t>MEDIAN</t>
  </si>
  <si>
    <t>MODE</t>
  </si>
  <si>
    <t>OUTLIER</t>
  </si>
  <si>
    <t>Q2</t>
  </si>
  <si>
    <t>Q1</t>
  </si>
  <si>
    <t>Q3</t>
  </si>
  <si>
    <t>IQR</t>
  </si>
  <si>
    <t>Upper fence</t>
  </si>
  <si>
    <t>Lower fence</t>
  </si>
  <si>
    <t>39 is outlier</t>
  </si>
  <si>
    <t>Conclusion</t>
  </si>
  <si>
    <t>20-25</t>
  </si>
  <si>
    <t>25-30</t>
  </si>
  <si>
    <t>30-35</t>
  </si>
  <si>
    <t>35-40</t>
  </si>
  <si>
    <t>Help Michael to compare compensation package offered in the following age group wise using a measure of central tendency</t>
  </si>
  <si>
    <t>MEAN</t>
  </si>
  <si>
    <t>Identify which domains provides a wider salary package than the others. Present your answer with proper interpretation</t>
  </si>
  <si>
    <t>Domains</t>
  </si>
  <si>
    <t>Mean salary</t>
  </si>
  <si>
    <t>MAX</t>
  </si>
  <si>
    <t>MIN</t>
  </si>
  <si>
    <t>RAGE</t>
  </si>
  <si>
    <t>Finance domains provides wider salary package as Finance has maximum range</t>
  </si>
  <si>
    <t>39 age is maximum age who graduates recruited.39 age is outlier data as 39 is greater than the value of upper fence</t>
  </si>
  <si>
    <t>39&gt;36.5</t>
  </si>
  <si>
    <t>25-30 Age group offered maximum package as median and mean of that age group is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</si>
</sst>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165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2" fillId="2" borderId="0" xfId="0" applyFont="1" applyFill="1"/>
    <xf numFmtId="0" fontId="0" fillId="2" borderId="0" xfId="0" applyFill="1"/>
    <xf numFmtId="0" fontId="0" fillId="0" borderId="0" xfId="0" applyNumberFormat="1"/>
    <xf numFmtId="0" fontId="0" fillId="4" borderId="0" xfId="0" applyFill="1"/>
    <xf numFmtId="0" fontId="0" fillId="5" borderId="0" xfId="0" applyNumberFormat="1" applyFill="1"/>
    <xf numFmtId="1" fontId="0" fillId="0" borderId="0" xfId="0" applyNumberFormat="1"/>
    <xf numFmtId="0" fontId="0" fillId="5" borderId="0" xfId="0" applyFill="1"/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5" fillId="3" borderId="0" xfId="0" applyFont="1" applyFill="1"/>
    <xf numFmtId="0" fontId="4" fillId="4" borderId="0" xfId="0" applyFont="1" applyFill="1"/>
    <xf numFmtId="0" fontId="0" fillId="6" borderId="0" xfId="0" applyFill="1"/>
    <xf numFmtId="0" fontId="0" fillId="7" borderId="0" xfId="0" applyFill="1"/>
  </cellXfs>
  <cellStyles count="2">
    <cellStyle name="Currency" xfId="1" builtinId="4"/>
    <cellStyle name="Normal" xfId="0" builtinId="0"/>
  </cellStyles>
  <dxfs count="4"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880.682399884259" createdVersion="4" refreshedVersion="4" minRefreshableVersion="3" recordCount="45">
  <cacheSource type="worksheet">
    <worksheetSource ref="A1:M46" sheet="Sheet1"/>
  </cacheSource>
  <cacheFields count="13">
    <cacheField name="Student Name" numFmtId="0">
      <sharedItems/>
    </cacheField>
    <cacheField name="University" numFmtId="0">
      <sharedItems/>
    </cacheField>
    <cacheField name="Package Offered" numFmtId="165">
      <sharedItems containsSemiMixedTypes="0" containsString="0" containsNumber="1" containsInteger="1" minValue="10000" maxValue="230000"/>
    </cacheField>
    <cacheField name="Type of Company" numFmtId="0">
      <sharedItems/>
    </cacheField>
    <cacheField name="Student Native Country" numFmtId="0">
      <sharedItems/>
    </cacheField>
    <cacheField name="Prior work Experience in years" numFmtId="0">
      <sharedItems containsSemiMixedTypes="0" containsString="0" containsNumber="1" containsInteger="1" minValue="0" maxValue="12"/>
    </cacheField>
    <cacheField name="Domain" numFmtId="0">
      <sharedItems/>
    </cacheField>
    <cacheField name="Passport Number" numFmtId="0">
      <sharedItems containsMixedTypes="1" containsNumber="1" containsInteger="1" minValue="88885623" maxValue="888856143"/>
    </cacheField>
    <cacheField name="Date of Birth" numFmtId="14">
      <sharedItems containsSemiMixedTypes="0" containsNonDate="0" containsDate="1" containsString="0" minDate="1981-12-26T00:00:00" maxDate="1996-11-29T00:00:00"/>
    </cacheField>
    <cacheField name="Date of Admission" numFmtId="14">
      <sharedItems containsSemiMixedTypes="0" containsNonDate="0" containsDate="1" containsString="0" minDate="2016-03-04T00:00:00" maxDate="2017-05-02T00:00:00"/>
    </cacheField>
    <cacheField name="Date of Placement" numFmtId="14">
      <sharedItems containsSemiMixedTypes="0" containsNonDate="0" containsDate="1" containsString="0" minDate="2018-01-05T00:00:00" maxDate="2021-03-17T00:00:00"/>
    </cacheField>
    <cacheField name="Age" numFmtId="0">
      <sharedItems containsSemiMixedTypes="0" containsString="0" containsNumber="1" containsInteger="1" minValue="22" maxValue="39"/>
    </cacheField>
    <cacheField name="Month" numFmtId="0">
      <sharedItems containsSemiMixedTypes="0" containsString="0" containsNumber="1" containsInteger="1" minValue="1" maxValue="12" count="12">
        <n v="12"/>
        <n v="10"/>
        <n v="1"/>
        <n v="3"/>
        <n v="6"/>
        <n v="8"/>
        <n v="7"/>
        <n v="9"/>
        <n v="11"/>
        <n v="5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s v="Rudra Verma"/>
    <s v="Harvard "/>
    <n v="230000"/>
    <s v="Finance"/>
    <s v="India"/>
    <n v="5"/>
    <s v="Finance"/>
    <s v="F2356145"/>
    <d v="1990-02-25T00:00:00"/>
    <d v="2016-04-03T00:00:00"/>
    <d v="2018-12-25T00:00:00"/>
    <n v="28"/>
    <x v="0"/>
  </r>
  <r>
    <s v="Aayansh Sharma"/>
    <s v="Boston"/>
    <n v="40000"/>
    <s v="Pharmaceutical "/>
    <s v="India"/>
    <n v="5"/>
    <s v="Pharmaceutical "/>
    <s v="J4563219"/>
    <d v="1989-02-17T00:00:00"/>
    <d v="2017-04-08T00:00:00"/>
    <d v="2019-10-11T00:00:00"/>
    <n v="30"/>
    <x v="1"/>
  </r>
  <r>
    <s v="Aditya Pandey"/>
    <s v="Washington"/>
    <n v="80000"/>
    <s v="IT"/>
    <s v="India"/>
    <n v="3"/>
    <s v="IT"/>
    <s v="W4526893"/>
    <d v="1991-07-21T00:00:00"/>
    <d v="2017-03-17T00:00:00"/>
    <d v="2019-01-19T00:00:00"/>
    <n v="28"/>
    <x v="2"/>
  </r>
  <r>
    <s v="Dhruv Verma"/>
    <s v="Boston"/>
    <n v="45000"/>
    <s v="Finance"/>
    <s v="India"/>
    <n v="5"/>
    <s v="Finance"/>
    <s v="K4578236"/>
    <d v="1990-03-08T00:00:00"/>
    <d v="2016-03-14T00:00:00"/>
    <d v="2021-03-16T00:00:00"/>
    <n v="31"/>
    <x v="3"/>
  </r>
  <r>
    <s v="Veer Patil"/>
    <s v="Boston"/>
    <n v="90000"/>
    <s v="Finance"/>
    <s v="India"/>
    <n v="5"/>
    <s v="Finance"/>
    <s v="K4578237"/>
    <d v="1989-09-01T00:00:00"/>
    <d v="2017-03-15T00:00:00"/>
    <d v="2019-06-28T00:00:00"/>
    <n v="30"/>
    <x v="4"/>
  </r>
  <r>
    <s v="Ahmed Shah"/>
    <s v="Washington"/>
    <n v="89700"/>
    <s v="Finance"/>
    <s v="India"/>
    <n v="3"/>
    <s v="Finance"/>
    <s v="K4578238"/>
    <d v="1992-01-07T00:00:00"/>
    <d v="2017-03-01T00:00:00"/>
    <d v="2019-08-12T00:00:00"/>
    <n v="27"/>
    <x v="5"/>
  </r>
  <r>
    <s v="Viyaan K"/>
    <s v="Washington"/>
    <n v="89700"/>
    <s v="Finance"/>
    <s v="India"/>
    <n v="4"/>
    <s v="Finance"/>
    <s v="K4578239"/>
    <d v="1995-06-06T00:00:00"/>
    <d v="2016-03-05T00:00:00"/>
    <d v="2018-07-10T00:00:00"/>
    <n v="23"/>
    <x v="6"/>
  </r>
  <r>
    <s v="Shivnew Patel"/>
    <s v="Washington"/>
    <n v="89700"/>
    <s v="Finance"/>
    <s v="India"/>
    <n v="3"/>
    <s v="IT"/>
    <s v="K4578240"/>
    <d v="1991-07-24T00:00:00"/>
    <d v="2017-03-12T00:00:00"/>
    <d v="2019-12-30T00:00:00"/>
    <n v="28"/>
    <x v="0"/>
  </r>
  <r>
    <s v="Atharv Mahajan"/>
    <s v="Harvard "/>
    <n v="89700"/>
    <s v="Finance"/>
    <s v="India"/>
    <n v="5"/>
    <s v="IT"/>
    <s v="K4578241"/>
    <d v="1993-06-06T00:00:00"/>
    <d v="2017-03-05T00:00:00"/>
    <d v="2018-09-18T00:00:00"/>
    <n v="25"/>
    <x v="7"/>
  </r>
  <r>
    <s v="Ivaan Thakrey"/>
    <s v="Harvard "/>
    <n v="80000"/>
    <s v="Finance"/>
    <s v="India"/>
    <n v="5"/>
    <s v="IT"/>
    <s v="K4578242"/>
    <d v="1986-04-12T00:00:00"/>
    <d v="2016-04-23T00:00:00"/>
    <d v="2019-10-18T00:00:00"/>
    <n v="33"/>
    <x v="1"/>
  </r>
  <r>
    <s v="Yuvaan Sheik"/>
    <s v="Harvard "/>
    <n v="150000"/>
    <s v="Finance"/>
    <s v="India"/>
    <n v="5"/>
    <s v="Finance"/>
    <s v="K4578243"/>
    <d v="1991-07-01T00:00:00"/>
    <d v="2017-03-07T00:00:00"/>
    <d v="2019-08-22T00:00:00"/>
    <n v="28"/>
    <x v="5"/>
  </r>
  <r>
    <s v="Ishaan Verma"/>
    <s v="Washington"/>
    <n v="150000"/>
    <s v="Finance"/>
    <s v="India"/>
    <n v="5"/>
    <s v="Finance"/>
    <s v="K4578244"/>
    <d v="1989-06-16T00:00:00"/>
    <d v="2017-04-29T00:00:00"/>
    <d v="2019-06-27T00:00:00"/>
    <n v="30"/>
    <x v="4"/>
  </r>
  <r>
    <s v="Kabir Singh"/>
    <s v="Harvard "/>
    <n v="89700"/>
    <s v="IT"/>
    <s v="India"/>
    <n v="5"/>
    <s v="IT"/>
    <s v="K4578245"/>
    <d v="1991-09-03T00:00:00"/>
    <d v="2016-04-27T00:00:00"/>
    <d v="2018-09-14T00:00:00"/>
    <n v="27"/>
    <x v="7"/>
  </r>
  <r>
    <s v="Arjun Singh"/>
    <s v="Boston"/>
    <n v="85000"/>
    <s v="Pharmaceutical "/>
    <s v="India"/>
    <n v="5"/>
    <s v="Pharmaceutical "/>
    <n v="88885623"/>
    <d v="1991-04-20T00:00:00"/>
    <d v="2017-03-12T00:00:00"/>
    <d v="2019-11-06T00:00:00"/>
    <n v="28"/>
    <x v="8"/>
  </r>
  <r>
    <s v="Bella Wilson"/>
    <s v="Boston"/>
    <n v="55000"/>
    <s v="Pharmaceutical "/>
    <s v="USA"/>
    <n v="5"/>
    <s v="Pharmaceutical "/>
    <n v="888856126"/>
    <d v="1990-12-04T00:00:00"/>
    <d v="2016-04-10T00:00:00"/>
    <d v="2018-12-21T00:00:00"/>
    <n v="28"/>
    <x v="0"/>
  </r>
  <r>
    <s v="Lucus Jones"/>
    <s v="Boston"/>
    <n v="45000"/>
    <s v="Pharmaceutical "/>
    <s v="USA"/>
    <n v="5"/>
    <s v="IT"/>
    <n v="888856127"/>
    <d v="1991-05-07T00:00:00"/>
    <d v="2016-03-13T00:00:00"/>
    <d v="2018-12-14T00:00:00"/>
    <n v="27"/>
    <x v="0"/>
  </r>
  <r>
    <s v="Maya Haris"/>
    <s v="Boston"/>
    <n v="110000"/>
    <s v="Pharmaceutical "/>
    <s v="USA"/>
    <n v="5"/>
    <s v="Pharmaceutical "/>
    <n v="888856128"/>
    <d v="1994-08-14T00:00:00"/>
    <d v="2017-04-14T00:00:00"/>
    <d v="2019-01-26T00:00:00"/>
    <n v="25"/>
    <x v="2"/>
  </r>
  <r>
    <s v="Velentina Clark"/>
    <s v="Boston"/>
    <n v="80000"/>
    <s v="Finance"/>
    <s v="USA"/>
    <n v="5"/>
    <s v="Finance"/>
    <n v="888856129"/>
    <d v="1989-12-21T00:00:00"/>
    <d v="2016-03-17T00:00:00"/>
    <d v="2018-05-28T00:00:00"/>
    <n v="29"/>
    <x v="9"/>
  </r>
  <r>
    <s v="Robert Anderson"/>
    <s v="Boston"/>
    <n v="70000"/>
    <s v="Finance"/>
    <s v="USA"/>
    <n v="5"/>
    <s v="Finance"/>
    <n v="888856130"/>
    <d v="1987-12-01T00:00:00"/>
    <d v="2016-04-12T00:00:00"/>
    <d v="2018-07-01T00:00:00"/>
    <n v="31"/>
    <x v="6"/>
  </r>
  <r>
    <s v="Delilah Williams"/>
    <s v="Washington"/>
    <n v="65000"/>
    <s v="IT"/>
    <s v="USA"/>
    <n v="4"/>
    <s v="IT"/>
    <n v="888856131"/>
    <d v="1995-08-10T00:00:00"/>
    <d v="2017-03-20T00:00:00"/>
    <d v="2019-02-20T00:00:00"/>
    <n v="24"/>
    <x v="10"/>
  </r>
  <r>
    <s v="Charles Taylor"/>
    <s v="Washington"/>
    <n v="70000"/>
    <s v="IT"/>
    <s v="USA"/>
    <n v="4"/>
    <s v="IT"/>
    <n v="888856132"/>
    <d v="1994-09-25T00:00:00"/>
    <d v="2017-03-08T00:00:00"/>
    <d v="2020-01-31T00:00:00"/>
    <n v="26"/>
    <x v="2"/>
  </r>
  <r>
    <s v="Anna Perez"/>
    <s v="Washington"/>
    <n v="45000"/>
    <s v="IT"/>
    <s v="USA"/>
    <n v="2"/>
    <s v="IT"/>
    <n v="888856133"/>
    <d v="1994-09-25T00:00:00"/>
    <d v="2016-04-10T00:00:00"/>
    <d v="2018-07-09T00:00:00"/>
    <n v="24"/>
    <x v="6"/>
  </r>
  <r>
    <s v="Ivy Thomas"/>
    <s v="Washington"/>
    <n v="10000"/>
    <s v="IT"/>
    <s v="USA"/>
    <n v="0"/>
    <s v="IT"/>
    <n v="888856134"/>
    <d v="1994-02-18T00:00:00"/>
    <d v="2017-04-17T00:00:00"/>
    <d v="2018-07-05T00:00:00"/>
    <n v="24"/>
    <x v="6"/>
  </r>
  <r>
    <s v="Richard Thompson"/>
    <s v="Harvard "/>
    <n v="130000"/>
    <s v="IT"/>
    <s v="USA"/>
    <n v="2"/>
    <s v="IT"/>
    <n v="888856135"/>
    <d v="1995-11-27T00:00:00"/>
    <d v="2016-03-04T00:00:00"/>
    <d v="2018-01-05T00:00:00"/>
    <n v="23"/>
    <x v="2"/>
  </r>
  <r>
    <s v="Claire Abderson"/>
    <s v="Harvard "/>
    <n v="130000"/>
    <s v="IT"/>
    <s v="USA"/>
    <n v="10"/>
    <s v="IT"/>
    <n v="888856136"/>
    <d v="1985-06-23T00:00:00"/>
    <d v="2017-05-01T00:00:00"/>
    <d v="2019-07-31T00:00:00"/>
    <n v="34"/>
    <x v="6"/>
  </r>
  <r>
    <s v="Ariana Jackson"/>
    <s v="Harvard "/>
    <n v="140000"/>
    <s v="IT"/>
    <s v="USA"/>
    <n v="3"/>
    <s v="IT"/>
    <n v="888856137"/>
    <d v="1993-01-08T00:00:00"/>
    <d v="2017-03-08T00:00:00"/>
    <d v="2018-11-27T00:00:00"/>
    <n v="25"/>
    <x v="8"/>
  </r>
  <r>
    <s v="Serenity Taylor"/>
    <s v="Harvard "/>
    <n v="45000"/>
    <s v="Pharmaceutical "/>
    <s v="USA"/>
    <n v="5"/>
    <s v="Pharmaceutical "/>
    <n v="888856138"/>
    <d v="1996-03-10T00:00:00"/>
    <d v="2016-04-04T00:00:00"/>
    <d v="2018-01-16T00:00:00"/>
    <n v="22"/>
    <x v="2"/>
  </r>
  <r>
    <s v="Oliver Smith"/>
    <s v="Harvard "/>
    <n v="89700"/>
    <s v="Pharmaceutical "/>
    <s v="USA"/>
    <n v="5"/>
    <s v="Pharmaceutical "/>
    <n v="888856139"/>
    <d v="1996-05-17T00:00:00"/>
    <d v="2016-03-24T00:00:00"/>
    <d v="2018-04-24T00:00:00"/>
    <n v="22"/>
    <x v="11"/>
  </r>
  <r>
    <s v="Ethan S"/>
    <s v="Harvard "/>
    <n v="150000"/>
    <s v="Pharmaceutical "/>
    <s v="UAE"/>
    <n v="5"/>
    <s v="Pharmaceutical "/>
    <n v="888856140"/>
    <d v="1996-04-12T00:00:00"/>
    <d v="2016-03-31T00:00:00"/>
    <d v="2018-04-29T00:00:00"/>
    <n v="22"/>
    <x v="11"/>
  </r>
  <r>
    <s v="Jacob Williams"/>
    <s v="Boston"/>
    <n v="85000"/>
    <s v="Pharmaceutical "/>
    <s v="UAE"/>
    <n v="0"/>
    <s v="Pharmaceutical "/>
    <n v="888856141"/>
    <d v="1996-11-28T00:00:00"/>
    <d v="2016-03-07T00:00:00"/>
    <d v="2018-09-27T00:00:00"/>
    <n v="22"/>
    <x v="7"/>
  </r>
  <r>
    <s v="James Martinez"/>
    <s v="Washington"/>
    <n v="60000"/>
    <s v="Finance"/>
    <s v="USA"/>
    <n v="5"/>
    <s v="IT"/>
    <n v="888856142"/>
    <d v="1993-03-05T00:00:00"/>
    <d v="2016-03-06T00:00:00"/>
    <d v="2018-08-25T00:00:00"/>
    <n v="25"/>
    <x v="5"/>
  </r>
  <r>
    <s v="Ruby Wilson"/>
    <s v="Boston"/>
    <n v="50000"/>
    <s v="Finance"/>
    <s v="USA"/>
    <n v="12"/>
    <s v="IT"/>
    <n v="888856143"/>
    <d v="1981-12-26T00:00:00"/>
    <d v="2017-03-30T00:00:00"/>
    <d v="2020-01-03T00:00:00"/>
    <n v="39"/>
    <x v="2"/>
  </r>
  <r>
    <s v="Skylar Walker"/>
    <s v="Boston"/>
    <n v="89000"/>
    <s v="Finance"/>
    <s v="Italy"/>
    <n v="5"/>
    <s v="IT"/>
    <s v="KK45268976"/>
    <d v="1994-11-10T00:00:00"/>
    <d v="2017-03-13T00:00:00"/>
    <d v="2020-04-11T00:00:00"/>
    <n v="26"/>
    <x v="11"/>
  </r>
  <r>
    <s v="Hailey Allen"/>
    <s v="Boston"/>
    <n v="55000"/>
    <s v="Finance"/>
    <s v="Italy"/>
    <n v="5"/>
    <s v="IT"/>
    <s v="KK45268977"/>
    <d v="1994-02-10T00:00:00"/>
    <d v="2017-03-15T00:00:00"/>
    <d v="2019-09-01T00:00:00"/>
    <n v="25"/>
    <x v="7"/>
  </r>
  <r>
    <s v="Jack Wright"/>
    <s v="Washington"/>
    <n v="45000"/>
    <s v="Finance"/>
    <s v="USA"/>
    <n v="2"/>
    <s v="IT"/>
    <s v="KK45268978"/>
    <d v="1996-10-02T00:00:00"/>
    <d v="2017-04-17T00:00:00"/>
    <d v="2019-10-18T00:00:00"/>
    <n v="23"/>
    <x v="1"/>
  </r>
  <r>
    <s v="Sophie Adamas"/>
    <s v="Washington"/>
    <n v="40000"/>
    <s v="Finance"/>
    <s v="USA"/>
    <n v="2"/>
    <s v="Finance"/>
    <s v="KK45268979"/>
    <d v="1996-08-01T00:00:00"/>
    <d v="2017-04-23T00:00:00"/>
    <d v="2019-05-04T00:00:00"/>
    <n v="23"/>
    <x v="9"/>
  </r>
  <r>
    <s v="Elena Green"/>
    <s v="Washington"/>
    <n v="55000"/>
    <s v="Finance"/>
    <s v="USA"/>
    <n v="4"/>
    <s v="Finance"/>
    <s v="KK45268980"/>
    <d v="1986-04-29T00:00:00"/>
    <d v="2017-03-09T00:00:00"/>
    <d v="2019-02-26T00:00:00"/>
    <n v="33"/>
    <x v="10"/>
  </r>
  <r>
    <s v="Michael Baker"/>
    <s v="Washington"/>
    <n v="50000"/>
    <s v="Finance"/>
    <s v="USA"/>
    <n v="3"/>
    <s v="Finance"/>
    <s v="KK45268981"/>
    <d v="1994-08-30T00:00:00"/>
    <d v="2017-04-07T00:00:00"/>
    <d v="2019-08-05T00:00:00"/>
    <n v="25"/>
    <x v="5"/>
  </r>
  <r>
    <s v="William Carter"/>
    <s v="Washington"/>
    <n v="50000"/>
    <s v="Finance"/>
    <s v="USA"/>
    <n v="2"/>
    <s v="Finance"/>
    <s v="KK45268982"/>
    <d v="1996-02-18T00:00:00"/>
    <d v="2016-04-12T00:00:00"/>
    <d v="2018-11-22T00:00:00"/>
    <n v="22"/>
    <x v="8"/>
  </r>
  <r>
    <s v="Thomas Turner"/>
    <s v="Harvard "/>
    <n v="80000"/>
    <s v="Bank"/>
    <s v="USA"/>
    <n v="3"/>
    <s v="Pharmaceutical "/>
    <s v="KK45268983"/>
    <d v="1995-10-17T00:00:00"/>
    <d v="2017-03-25T00:00:00"/>
    <d v="2021-02-15T00:00:00"/>
    <n v="26"/>
    <x v="10"/>
  </r>
  <r>
    <s v="Henry Parker"/>
    <s v="Harvard "/>
    <n v="89700"/>
    <s v="Bank"/>
    <s v="USA"/>
    <n v="4"/>
    <s v="Pharmaceutical "/>
    <s v="KK45268984"/>
    <d v="1994-07-15T00:00:00"/>
    <d v="2016-03-04T00:00:00"/>
    <d v="2018-10-24T00:00:00"/>
    <n v="24"/>
    <x v="1"/>
  </r>
  <r>
    <s v="John Edwards"/>
    <s v="Harvard "/>
    <n v="40000"/>
    <s v="Bank"/>
    <s v="USA"/>
    <n v="6"/>
    <s v="Finance"/>
    <s v="KK45268985"/>
    <d v="1995-02-10T00:00:00"/>
    <d v="2016-03-07T00:00:00"/>
    <d v="2021-03-15T00:00:00"/>
    <n v="26"/>
    <x v="3"/>
  </r>
  <r>
    <s v="John Parker"/>
    <s v="Harvard "/>
    <n v="45000"/>
    <s v="Pharmaceutical "/>
    <s v="USA"/>
    <n v="2"/>
    <s v="Finance"/>
    <s v="KK45268986"/>
    <d v="1993-11-20T00:00:00"/>
    <d v="2016-03-24T00:00:00"/>
    <d v="2018-12-19T00:00:00"/>
    <n v="25"/>
    <x v="0"/>
  </r>
  <r>
    <s v="Thomas Edward"/>
    <s v="Washington"/>
    <n v="50000"/>
    <s v="Pharmaceutical "/>
    <s v="USA"/>
    <n v="3"/>
    <s v="IT"/>
    <s v="KK45268987"/>
    <d v="1988-08-11T00:00:00"/>
    <d v="2016-04-22T00:00:00"/>
    <d v="2021-03-08T00:00:00"/>
    <n v="33"/>
    <x v="3"/>
  </r>
  <r>
    <s v="Micheal Roger"/>
    <s v="Boston"/>
    <n v="80000"/>
    <s v="Bank"/>
    <s v="USA"/>
    <n v="4"/>
    <s v="IT"/>
    <s v="KK45268988"/>
    <d v="1988-03-01T00:00:00"/>
    <d v="2017-04-05T00:00:00"/>
    <d v="2019-12-21T00:00:00"/>
    <n v="3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7:D20" firstHeaderRow="1" firstDataRow="1" firstDataCol="1"/>
  <pivotFields count="13">
    <pivotField showAll="0"/>
    <pivotField showAll="0"/>
    <pivotField numFmtId="165"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4" showAll="0"/>
    <pivotField showAll="0"/>
    <pivotField axis="axisRow" dataField="1" showAll="0">
      <items count="13">
        <item x="2"/>
        <item x="10"/>
        <item x="3"/>
        <item x="11"/>
        <item x="9"/>
        <item x="4"/>
        <item x="6"/>
        <item x="5"/>
        <item x="7"/>
        <item x="1"/>
        <item x="8"/>
        <item x="0"/>
        <item t="default"/>
      </items>
    </pivotField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Month" fld="12" subtotal="count" baseField="12" baseItem="0"/>
  </dataFields>
  <formats count="4">
    <format dxfId="0">
      <pivotArea field="12" type="button" dataOnly="0" labelOnly="1" outline="0" axis="axisRow" fieldPosition="0"/>
    </format>
    <format dxfId="1">
      <pivotArea collapsedLevelsAreSubtotals="1" fieldPosition="0">
        <references count="1">
          <reference field="12" count="1">
            <x v="0"/>
          </reference>
        </references>
      </pivotArea>
    </format>
    <format dxfId="2">
      <pivotArea collapsedLevelsAreSubtotals="1" fieldPosition="0">
        <references count="1">
          <reference field="12" count="1">
            <x v="0"/>
          </reference>
        </references>
      </pivotArea>
    </format>
    <format dxfId="3">
      <pivotArea collapsedLevelsAreSubtotals="1" fieldPosition="0">
        <references count="1">
          <reference field="12" count="1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/>
  </sheetViews>
  <sheetFormatPr defaultRowHeight="14.5" x14ac:dyDescent="0.35"/>
  <cols>
    <col min="1" max="1" width="22.54296875" customWidth="1"/>
    <col min="2" max="2" width="28.54296875" customWidth="1"/>
    <col min="3" max="3" width="22.453125" customWidth="1"/>
    <col min="4" max="4" width="29.54296875" customWidth="1"/>
    <col min="5" max="5" width="23.1796875" customWidth="1"/>
    <col min="6" max="6" width="22.453125" customWidth="1"/>
    <col min="7" max="7" width="21.81640625" customWidth="1"/>
    <col min="8" max="10" width="13.81640625" style="4" customWidth="1"/>
    <col min="11" max="11" width="15.1796875" customWidth="1"/>
  </cols>
  <sheetData>
    <row r="1" spans="1:13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93</v>
      </c>
      <c r="M1" s="1" t="s">
        <v>94</v>
      </c>
    </row>
    <row r="2" spans="1:13" x14ac:dyDescent="0.35">
      <c r="A2" t="s">
        <v>11</v>
      </c>
      <c r="B2" t="s">
        <v>12</v>
      </c>
      <c r="C2" s="2">
        <v>230000</v>
      </c>
      <c r="D2" t="s">
        <v>13</v>
      </c>
      <c r="E2" t="s">
        <v>14</v>
      </c>
      <c r="F2">
        <v>5</v>
      </c>
      <c r="G2" t="s">
        <v>13</v>
      </c>
      <c r="H2" s="4" t="s">
        <v>15</v>
      </c>
      <c r="I2" s="7">
        <v>32929</v>
      </c>
      <c r="J2" s="7">
        <v>42463</v>
      </c>
      <c r="K2" s="6">
        <v>43459</v>
      </c>
      <c r="L2">
        <f>YEAR(K2)-YEAR(I2)</f>
        <v>28</v>
      </c>
      <c r="M2">
        <f>MONTH(K2)</f>
        <v>12</v>
      </c>
    </row>
    <row r="3" spans="1:13" x14ac:dyDescent="0.35">
      <c r="A3" t="s">
        <v>16</v>
      </c>
      <c r="B3" t="s">
        <v>17</v>
      </c>
      <c r="C3" s="2">
        <v>40000</v>
      </c>
      <c r="D3" t="s">
        <v>18</v>
      </c>
      <c r="E3" t="s">
        <v>14</v>
      </c>
      <c r="F3">
        <v>5</v>
      </c>
      <c r="G3" t="s">
        <v>18</v>
      </c>
      <c r="H3" s="4" t="s">
        <v>19</v>
      </c>
      <c r="I3" s="7">
        <v>32556</v>
      </c>
      <c r="J3" s="7">
        <v>42833</v>
      </c>
      <c r="K3" s="6">
        <v>43749</v>
      </c>
      <c r="L3">
        <f t="shared" ref="L3:L46" si="0">YEAR(K3)-YEAR(I3)</f>
        <v>30</v>
      </c>
      <c r="M3">
        <f t="shared" ref="M3:M46" si="1">MONTH(K3)</f>
        <v>10</v>
      </c>
    </row>
    <row r="4" spans="1:13" x14ac:dyDescent="0.35">
      <c r="A4" t="s">
        <v>20</v>
      </c>
      <c r="B4" t="s">
        <v>21</v>
      </c>
      <c r="C4" s="2">
        <v>80000</v>
      </c>
      <c r="D4" t="s">
        <v>22</v>
      </c>
      <c r="E4" t="s">
        <v>14</v>
      </c>
      <c r="F4">
        <v>3</v>
      </c>
      <c r="G4" t="s">
        <v>22</v>
      </c>
      <c r="H4" s="4" t="s">
        <v>23</v>
      </c>
      <c r="I4" s="7">
        <v>33440</v>
      </c>
      <c r="J4" s="7">
        <v>42811</v>
      </c>
      <c r="K4" s="6">
        <v>43484</v>
      </c>
      <c r="L4">
        <f t="shared" si="0"/>
        <v>28</v>
      </c>
      <c r="M4">
        <f t="shared" si="1"/>
        <v>1</v>
      </c>
    </row>
    <row r="5" spans="1:13" x14ac:dyDescent="0.35">
      <c r="A5" t="s">
        <v>24</v>
      </c>
      <c r="B5" t="s">
        <v>17</v>
      </c>
      <c r="C5" s="2">
        <v>45000</v>
      </c>
      <c r="D5" t="s">
        <v>13</v>
      </c>
      <c r="E5" t="s">
        <v>14</v>
      </c>
      <c r="F5">
        <v>5</v>
      </c>
      <c r="G5" t="s">
        <v>13</v>
      </c>
      <c r="H5" s="4" t="s">
        <v>25</v>
      </c>
      <c r="I5" s="7">
        <v>32940</v>
      </c>
      <c r="J5" s="7">
        <v>42443</v>
      </c>
      <c r="K5" s="6">
        <v>44271</v>
      </c>
      <c r="L5">
        <f t="shared" si="0"/>
        <v>31</v>
      </c>
      <c r="M5">
        <f t="shared" si="1"/>
        <v>3</v>
      </c>
    </row>
    <row r="6" spans="1:13" x14ac:dyDescent="0.35">
      <c r="A6" t="s">
        <v>26</v>
      </c>
      <c r="B6" t="s">
        <v>17</v>
      </c>
      <c r="C6" s="2">
        <v>90000</v>
      </c>
      <c r="D6" t="s">
        <v>13</v>
      </c>
      <c r="E6" t="s">
        <v>14</v>
      </c>
      <c r="F6">
        <v>5</v>
      </c>
      <c r="G6" t="s">
        <v>13</v>
      </c>
      <c r="H6" s="4" t="s">
        <v>27</v>
      </c>
      <c r="I6" s="7">
        <v>32752</v>
      </c>
      <c r="J6" s="7">
        <v>42809</v>
      </c>
      <c r="K6" s="6">
        <v>43644</v>
      </c>
      <c r="L6">
        <f t="shared" si="0"/>
        <v>30</v>
      </c>
      <c r="M6">
        <f t="shared" si="1"/>
        <v>6</v>
      </c>
    </row>
    <row r="7" spans="1:13" x14ac:dyDescent="0.35">
      <c r="A7" t="s">
        <v>28</v>
      </c>
      <c r="B7" t="s">
        <v>21</v>
      </c>
      <c r="C7" s="2">
        <v>89700</v>
      </c>
      <c r="D7" t="s">
        <v>13</v>
      </c>
      <c r="E7" t="s">
        <v>14</v>
      </c>
      <c r="F7">
        <v>3</v>
      </c>
      <c r="G7" t="s">
        <v>13</v>
      </c>
      <c r="H7" s="4" t="s">
        <v>29</v>
      </c>
      <c r="I7" s="7">
        <v>33610</v>
      </c>
      <c r="J7" s="7">
        <v>42795</v>
      </c>
      <c r="K7" s="6">
        <v>43689</v>
      </c>
      <c r="L7">
        <f t="shared" si="0"/>
        <v>27</v>
      </c>
      <c r="M7">
        <f t="shared" si="1"/>
        <v>8</v>
      </c>
    </row>
    <row r="8" spans="1:13" x14ac:dyDescent="0.35">
      <c r="A8" t="s">
        <v>30</v>
      </c>
      <c r="B8" t="s">
        <v>21</v>
      </c>
      <c r="C8" s="2">
        <v>89700</v>
      </c>
      <c r="D8" t="s">
        <v>13</v>
      </c>
      <c r="E8" t="s">
        <v>14</v>
      </c>
      <c r="F8">
        <v>4</v>
      </c>
      <c r="G8" t="s">
        <v>13</v>
      </c>
      <c r="H8" s="4" t="s">
        <v>31</v>
      </c>
      <c r="I8" s="7">
        <v>34856</v>
      </c>
      <c r="J8" s="7">
        <v>42434</v>
      </c>
      <c r="K8" s="6">
        <v>43291</v>
      </c>
      <c r="L8">
        <f t="shared" si="0"/>
        <v>23</v>
      </c>
      <c r="M8">
        <f t="shared" si="1"/>
        <v>7</v>
      </c>
    </row>
    <row r="9" spans="1:13" x14ac:dyDescent="0.35">
      <c r="A9" t="s">
        <v>32</v>
      </c>
      <c r="B9" t="s">
        <v>21</v>
      </c>
      <c r="C9" s="2">
        <v>89700</v>
      </c>
      <c r="D9" t="s">
        <v>13</v>
      </c>
      <c r="E9" t="s">
        <v>14</v>
      </c>
      <c r="F9">
        <v>3</v>
      </c>
      <c r="G9" t="s">
        <v>22</v>
      </c>
      <c r="H9" s="4" t="s">
        <v>33</v>
      </c>
      <c r="I9" s="7">
        <v>33443</v>
      </c>
      <c r="J9" s="7">
        <v>42806</v>
      </c>
      <c r="K9" s="6">
        <v>43829</v>
      </c>
      <c r="L9">
        <f t="shared" si="0"/>
        <v>28</v>
      </c>
      <c r="M9">
        <f t="shared" si="1"/>
        <v>12</v>
      </c>
    </row>
    <row r="10" spans="1:13" x14ac:dyDescent="0.35">
      <c r="A10" t="s">
        <v>34</v>
      </c>
      <c r="B10" t="s">
        <v>12</v>
      </c>
      <c r="C10" s="2">
        <v>89700</v>
      </c>
      <c r="D10" t="s">
        <v>13</v>
      </c>
      <c r="E10" t="s">
        <v>14</v>
      </c>
      <c r="F10">
        <v>5</v>
      </c>
      <c r="G10" t="s">
        <v>22</v>
      </c>
      <c r="H10" s="4" t="s">
        <v>35</v>
      </c>
      <c r="I10" s="7">
        <v>34126</v>
      </c>
      <c r="J10" s="7">
        <v>42799</v>
      </c>
      <c r="K10" s="6">
        <v>43361</v>
      </c>
      <c r="L10">
        <f t="shared" si="0"/>
        <v>25</v>
      </c>
      <c r="M10">
        <f t="shared" si="1"/>
        <v>9</v>
      </c>
    </row>
    <row r="11" spans="1:13" x14ac:dyDescent="0.35">
      <c r="A11" t="s">
        <v>36</v>
      </c>
      <c r="B11" t="s">
        <v>12</v>
      </c>
      <c r="C11" s="2">
        <v>80000</v>
      </c>
      <c r="D11" t="s">
        <v>13</v>
      </c>
      <c r="E11" t="s">
        <v>14</v>
      </c>
      <c r="F11">
        <v>5</v>
      </c>
      <c r="G11" t="s">
        <v>22</v>
      </c>
      <c r="H11" s="4" t="s">
        <v>37</v>
      </c>
      <c r="I11" s="7">
        <v>31514</v>
      </c>
      <c r="J11" s="7">
        <v>42483</v>
      </c>
      <c r="K11" s="6">
        <v>43756</v>
      </c>
      <c r="L11">
        <f t="shared" si="0"/>
        <v>33</v>
      </c>
      <c r="M11">
        <f t="shared" si="1"/>
        <v>10</v>
      </c>
    </row>
    <row r="12" spans="1:13" x14ac:dyDescent="0.35">
      <c r="A12" t="s">
        <v>38</v>
      </c>
      <c r="B12" t="s">
        <v>12</v>
      </c>
      <c r="C12" s="2">
        <v>150000</v>
      </c>
      <c r="D12" t="s">
        <v>13</v>
      </c>
      <c r="E12" t="s">
        <v>14</v>
      </c>
      <c r="F12">
        <v>5</v>
      </c>
      <c r="G12" t="s">
        <v>13</v>
      </c>
      <c r="H12" s="4" t="s">
        <v>39</v>
      </c>
      <c r="I12" s="7">
        <v>33420</v>
      </c>
      <c r="J12" s="7">
        <v>42801</v>
      </c>
      <c r="K12" s="6">
        <v>43699</v>
      </c>
      <c r="L12">
        <f t="shared" si="0"/>
        <v>28</v>
      </c>
      <c r="M12">
        <f t="shared" si="1"/>
        <v>8</v>
      </c>
    </row>
    <row r="13" spans="1:13" x14ac:dyDescent="0.35">
      <c r="A13" t="s">
        <v>40</v>
      </c>
      <c r="B13" t="s">
        <v>21</v>
      </c>
      <c r="C13" s="2">
        <v>150000</v>
      </c>
      <c r="D13" t="s">
        <v>13</v>
      </c>
      <c r="E13" t="s">
        <v>14</v>
      </c>
      <c r="F13">
        <v>5</v>
      </c>
      <c r="G13" t="s">
        <v>13</v>
      </c>
      <c r="H13" s="4" t="s">
        <v>41</v>
      </c>
      <c r="I13" s="7">
        <v>32675</v>
      </c>
      <c r="J13" s="7">
        <v>42854</v>
      </c>
      <c r="K13" s="6">
        <v>43643</v>
      </c>
      <c r="L13">
        <f t="shared" si="0"/>
        <v>30</v>
      </c>
      <c r="M13">
        <f t="shared" si="1"/>
        <v>6</v>
      </c>
    </row>
    <row r="14" spans="1:13" x14ac:dyDescent="0.35">
      <c r="A14" t="s">
        <v>42</v>
      </c>
      <c r="B14" t="s">
        <v>12</v>
      </c>
      <c r="C14" s="2">
        <v>89700</v>
      </c>
      <c r="D14" t="s">
        <v>22</v>
      </c>
      <c r="E14" t="s">
        <v>14</v>
      </c>
      <c r="F14">
        <v>5</v>
      </c>
      <c r="G14" t="s">
        <v>22</v>
      </c>
      <c r="H14" s="4" t="s">
        <v>43</v>
      </c>
      <c r="I14" s="7">
        <v>33484</v>
      </c>
      <c r="J14" s="7">
        <v>42487</v>
      </c>
      <c r="K14" s="6">
        <v>43357</v>
      </c>
      <c r="L14">
        <f t="shared" si="0"/>
        <v>27</v>
      </c>
      <c r="M14">
        <f t="shared" si="1"/>
        <v>9</v>
      </c>
    </row>
    <row r="15" spans="1:13" x14ac:dyDescent="0.35">
      <c r="A15" t="s">
        <v>44</v>
      </c>
      <c r="B15" t="s">
        <v>17</v>
      </c>
      <c r="C15" s="2">
        <v>85000</v>
      </c>
      <c r="D15" t="s">
        <v>18</v>
      </c>
      <c r="E15" t="s">
        <v>14</v>
      </c>
      <c r="F15">
        <v>5</v>
      </c>
      <c r="G15" t="s">
        <v>18</v>
      </c>
      <c r="H15" s="4">
        <v>88885623</v>
      </c>
      <c r="I15" s="7">
        <v>33348</v>
      </c>
      <c r="J15" s="7">
        <v>42806</v>
      </c>
      <c r="K15" s="6">
        <v>43775</v>
      </c>
      <c r="L15">
        <f t="shared" si="0"/>
        <v>28</v>
      </c>
      <c r="M15">
        <f t="shared" si="1"/>
        <v>11</v>
      </c>
    </row>
    <row r="16" spans="1:13" x14ac:dyDescent="0.35">
      <c r="A16" t="s">
        <v>45</v>
      </c>
      <c r="B16" t="s">
        <v>17</v>
      </c>
      <c r="C16" s="2">
        <v>55000</v>
      </c>
      <c r="D16" t="s">
        <v>18</v>
      </c>
      <c r="E16" t="s">
        <v>46</v>
      </c>
      <c r="F16">
        <v>5</v>
      </c>
      <c r="G16" t="s">
        <v>18</v>
      </c>
      <c r="H16" s="4">
        <v>888856126</v>
      </c>
      <c r="I16" s="7">
        <v>33211</v>
      </c>
      <c r="J16" s="7">
        <v>42470</v>
      </c>
      <c r="K16" s="6">
        <v>43455</v>
      </c>
      <c r="L16">
        <f t="shared" si="0"/>
        <v>28</v>
      </c>
      <c r="M16">
        <f t="shared" si="1"/>
        <v>12</v>
      </c>
    </row>
    <row r="17" spans="1:13" x14ac:dyDescent="0.35">
      <c r="A17" t="s">
        <v>47</v>
      </c>
      <c r="B17" t="s">
        <v>17</v>
      </c>
      <c r="C17" s="2">
        <v>45000</v>
      </c>
      <c r="D17" t="s">
        <v>18</v>
      </c>
      <c r="E17" t="s">
        <v>46</v>
      </c>
      <c r="F17">
        <v>5</v>
      </c>
      <c r="G17" t="s">
        <v>22</v>
      </c>
      <c r="H17" s="4">
        <v>888856127</v>
      </c>
      <c r="I17" s="7">
        <v>33365</v>
      </c>
      <c r="J17" s="7">
        <v>42442</v>
      </c>
      <c r="K17" s="6">
        <v>43448</v>
      </c>
      <c r="L17">
        <f t="shared" si="0"/>
        <v>27</v>
      </c>
      <c r="M17">
        <f t="shared" si="1"/>
        <v>12</v>
      </c>
    </row>
    <row r="18" spans="1:13" x14ac:dyDescent="0.35">
      <c r="A18" t="s">
        <v>48</v>
      </c>
      <c r="B18" t="s">
        <v>17</v>
      </c>
      <c r="C18" s="5">
        <v>110000</v>
      </c>
      <c r="D18" t="s">
        <v>18</v>
      </c>
      <c r="E18" t="s">
        <v>46</v>
      </c>
      <c r="F18">
        <v>5</v>
      </c>
      <c r="G18" t="s">
        <v>18</v>
      </c>
      <c r="H18" s="4">
        <v>888856128</v>
      </c>
      <c r="I18" s="7">
        <v>34560</v>
      </c>
      <c r="J18" s="7">
        <v>42839</v>
      </c>
      <c r="K18" s="6">
        <v>43491</v>
      </c>
      <c r="L18">
        <f t="shared" si="0"/>
        <v>25</v>
      </c>
      <c r="M18">
        <f t="shared" si="1"/>
        <v>1</v>
      </c>
    </row>
    <row r="19" spans="1:13" x14ac:dyDescent="0.35">
      <c r="A19" t="s">
        <v>49</v>
      </c>
      <c r="B19" t="s">
        <v>17</v>
      </c>
      <c r="C19" s="2">
        <v>80000</v>
      </c>
      <c r="D19" t="s">
        <v>13</v>
      </c>
      <c r="E19" t="s">
        <v>46</v>
      </c>
      <c r="F19">
        <v>5</v>
      </c>
      <c r="G19" t="s">
        <v>13</v>
      </c>
      <c r="H19" s="4">
        <v>888856129</v>
      </c>
      <c r="I19" s="7">
        <v>32863</v>
      </c>
      <c r="J19" s="7">
        <v>42446</v>
      </c>
      <c r="K19" s="6">
        <v>43248</v>
      </c>
      <c r="L19">
        <f t="shared" si="0"/>
        <v>29</v>
      </c>
      <c r="M19">
        <f t="shared" si="1"/>
        <v>5</v>
      </c>
    </row>
    <row r="20" spans="1:13" x14ac:dyDescent="0.35">
      <c r="A20" t="s">
        <v>50</v>
      </c>
      <c r="B20" t="s">
        <v>17</v>
      </c>
      <c r="C20" s="2">
        <v>70000</v>
      </c>
      <c r="D20" t="s">
        <v>13</v>
      </c>
      <c r="E20" t="s">
        <v>46</v>
      </c>
      <c r="F20">
        <v>5</v>
      </c>
      <c r="G20" t="s">
        <v>13</v>
      </c>
      <c r="H20" s="4">
        <v>888856130</v>
      </c>
      <c r="I20" s="7">
        <v>32112</v>
      </c>
      <c r="J20" s="7">
        <v>42472</v>
      </c>
      <c r="K20" s="6">
        <v>43282</v>
      </c>
      <c r="L20">
        <f t="shared" si="0"/>
        <v>31</v>
      </c>
      <c r="M20">
        <f t="shared" si="1"/>
        <v>7</v>
      </c>
    </row>
    <row r="21" spans="1:13" x14ac:dyDescent="0.35">
      <c r="A21" t="s">
        <v>51</v>
      </c>
      <c r="B21" t="s">
        <v>21</v>
      </c>
      <c r="C21" s="2">
        <v>65000</v>
      </c>
      <c r="D21" t="s">
        <v>22</v>
      </c>
      <c r="E21" t="s">
        <v>46</v>
      </c>
      <c r="F21">
        <v>4</v>
      </c>
      <c r="G21" t="s">
        <v>22</v>
      </c>
      <c r="H21" s="4">
        <v>888856131</v>
      </c>
      <c r="I21" s="7">
        <v>34921</v>
      </c>
      <c r="J21" s="7">
        <v>42814</v>
      </c>
      <c r="K21" s="6">
        <v>43516</v>
      </c>
      <c r="L21">
        <f t="shared" si="0"/>
        <v>24</v>
      </c>
      <c r="M21">
        <f t="shared" si="1"/>
        <v>2</v>
      </c>
    </row>
    <row r="22" spans="1:13" x14ac:dyDescent="0.35">
      <c r="A22" t="s">
        <v>52</v>
      </c>
      <c r="B22" t="s">
        <v>21</v>
      </c>
      <c r="C22" s="2">
        <v>70000</v>
      </c>
      <c r="D22" t="s">
        <v>22</v>
      </c>
      <c r="E22" t="s">
        <v>46</v>
      </c>
      <c r="F22">
        <v>4</v>
      </c>
      <c r="G22" t="s">
        <v>22</v>
      </c>
      <c r="H22" s="4">
        <v>888856132</v>
      </c>
      <c r="I22" s="7">
        <v>34602</v>
      </c>
      <c r="J22" s="7">
        <v>42802</v>
      </c>
      <c r="K22" s="6">
        <v>43861</v>
      </c>
      <c r="L22">
        <f t="shared" si="0"/>
        <v>26</v>
      </c>
      <c r="M22">
        <f t="shared" si="1"/>
        <v>1</v>
      </c>
    </row>
    <row r="23" spans="1:13" x14ac:dyDescent="0.35">
      <c r="A23" t="s">
        <v>53</v>
      </c>
      <c r="B23" t="s">
        <v>21</v>
      </c>
      <c r="C23" s="2">
        <v>45000</v>
      </c>
      <c r="D23" t="s">
        <v>22</v>
      </c>
      <c r="E23" t="s">
        <v>46</v>
      </c>
      <c r="F23">
        <v>2</v>
      </c>
      <c r="G23" t="s">
        <v>22</v>
      </c>
      <c r="H23" s="4">
        <v>888856133</v>
      </c>
      <c r="I23" s="7">
        <v>34602</v>
      </c>
      <c r="J23" s="7">
        <v>42470</v>
      </c>
      <c r="K23" s="6">
        <v>43290</v>
      </c>
      <c r="L23">
        <f t="shared" si="0"/>
        <v>24</v>
      </c>
      <c r="M23">
        <f t="shared" si="1"/>
        <v>7</v>
      </c>
    </row>
    <row r="24" spans="1:13" x14ac:dyDescent="0.35">
      <c r="A24" t="s">
        <v>54</v>
      </c>
      <c r="B24" t="s">
        <v>21</v>
      </c>
      <c r="C24" s="2">
        <v>10000</v>
      </c>
      <c r="D24" t="s">
        <v>22</v>
      </c>
      <c r="E24" t="s">
        <v>46</v>
      </c>
      <c r="F24">
        <v>0</v>
      </c>
      <c r="G24" t="s">
        <v>22</v>
      </c>
      <c r="H24" s="4">
        <v>888856134</v>
      </c>
      <c r="I24" s="7">
        <v>34383</v>
      </c>
      <c r="J24" s="7">
        <v>42842</v>
      </c>
      <c r="K24" s="6">
        <v>43286</v>
      </c>
      <c r="L24">
        <f t="shared" si="0"/>
        <v>24</v>
      </c>
      <c r="M24">
        <f t="shared" si="1"/>
        <v>7</v>
      </c>
    </row>
    <row r="25" spans="1:13" x14ac:dyDescent="0.35">
      <c r="A25" t="s">
        <v>55</v>
      </c>
      <c r="B25" t="s">
        <v>12</v>
      </c>
      <c r="C25" s="2">
        <v>130000</v>
      </c>
      <c r="D25" t="s">
        <v>22</v>
      </c>
      <c r="E25" t="s">
        <v>46</v>
      </c>
      <c r="F25">
        <v>2</v>
      </c>
      <c r="G25" t="s">
        <v>22</v>
      </c>
      <c r="H25" s="4">
        <v>888856135</v>
      </c>
      <c r="I25" s="7">
        <v>35030</v>
      </c>
      <c r="J25" s="7">
        <v>42433</v>
      </c>
      <c r="K25" s="6">
        <v>43105</v>
      </c>
      <c r="L25">
        <f t="shared" si="0"/>
        <v>23</v>
      </c>
      <c r="M25">
        <f t="shared" si="1"/>
        <v>1</v>
      </c>
    </row>
    <row r="26" spans="1:13" x14ac:dyDescent="0.35">
      <c r="A26" t="s">
        <v>56</v>
      </c>
      <c r="B26" t="s">
        <v>12</v>
      </c>
      <c r="C26" s="2">
        <v>130000</v>
      </c>
      <c r="D26" t="s">
        <v>22</v>
      </c>
      <c r="E26" t="s">
        <v>46</v>
      </c>
      <c r="F26">
        <v>10</v>
      </c>
      <c r="G26" t="s">
        <v>22</v>
      </c>
      <c r="H26" s="4">
        <v>888856136</v>
      </c>
      <c r="I26" s="7">
        <v>31221</v>
      </c>
      <c r="J26" s="7">
        <v>42856</v>
      </c>
      <c r="K26" s="6">
        <v>43677</v>
      </c>
      <c r="L26">
        <f t="shared" si="0"/>
        <v>34</v>
      </c>
      <c r="M26">
        <f t="shared" si="1"/>
        <v>7</v>
      </c>
    </row>
    <row r="27" spans="1:13" x14ac:dyDescent="0.35">
      <c r="A27" t="s">
        <v>57</v>
      </c>
      <c r="B27" t="s">
        <v>12</v>
      </c>
      <c r="C27" s="2">
        <v>140000</v>
      </c>
      <c r="D27" t="s">
        <v>22</v>
      </c>
      <c r="E27" t="s">
        <v>46</v>
      </c>
      <c r="F27">
        <v>3</v>
      </c>
      <c r="G27" t="s">
        <v>22</v>
      </c>
      <c r="H27" s="4">
        <v>888856137</v>
      </c>
      <c r="I27" s="7">
        <v>33977</v>
      </c>
      <c r="J27" s="7">
        <v>42802</v>
      </c>
      <c r="K27" s="6">
        <v>43431</v>
      </c>
      <c r="L27">
        <f t="shared" si="0"/>
        <v>25</v>
      </c>
      <c r="M27">
        <f t="shared" si="1"/>
        <v>11</v>
      </c>
    </row>
    <row r="28" spans="1:13" x14ac:dyDescent="0.35">
      <c r="A28" t="s">
        <v>58</v>
      </c>
      <c r="B28" t="s">
        <v>12</v>
      </c>
      <c r="C28" s="2">
        <v>45000</v>
      </c>
      <c r="D28" t="s">
        <v>18</v>
      </c>
      <c r="E28" t="s">
        <v>46</v>
      </c>
      <c r="F28">
        <v>5</v>
      </c>
      <c r="G28" t="s">
        <v>18</v>
      </c>
      <c r="H28" s="4">
        <v>888856138</v>
      </c>
      <c r="I28" s="7">
        <v>35134</v>
      </c>
      <c r="J28" s="7">
        <v>42464</v>
      </c>
      <c r="K28" s="6">
        <v>43116</v>
      </c>
      <c r="L28">
        <f t="shared" si="0"/>
        <v>22</v>
      </c>
      <c r="M28">
        <f t="shared" si="1"/>
        <v>1</v>
      </c>
    </row>
    <row r="29" spans="1:13" x14ac:dyDescent="0.35">
      <c r="A29" t="s">
        <v>59</v>
      </c>
      <c r="B29" t="s">
        <v>12</v>
      </c>
      <c r="C29" s="2">
        <v>89700</v>
      </c>
      <c r="D29" t="s">
        <v>18</v>
      </c>
      <c r="E29" t="s">
        <v>46</v>
      </c>
      <c r="F29">
        <v>5</v>
      </c>
      <c r="G29" t="s">
        <v>18</v>
      </c>
      <c r="H29" s="4">
        <v>888856139</v>
      </c>
      <c r="I29" s="7">
        <v>35202</v>
      </c>
      <c r="J29" s="7">
        <v>42453</v>
      </c>
      <c r="K29" s="6">
        <v>43214</v>
      </c>
      <c r="L29">
        <f t="shared" si="0"/>
        <v>22</v>
      </c>
      <c r="M29">
        <f t="shared" si="1"/>
        <v>4</v>
      </c>
    </row>
    <row r="30" spans="1:13" x14ac:dyDescent="0.35">
      <c r="A30" t="s">
        <v>60</v>
      </c>
      <c r="B30" t="s">
        <v>12</v>
      </c>
      <c r="C30" s="2">
        <v>150000</v>
      </c>
      <c r="D30" t="s">
        <v>18</v>
      </c>
      <c r="E30" t="s">
        <v>61</v>
      </c>
      <c r="F30">
        <v>5</v>
      </c>
      <c r="G30" t="s">
        <v>18</v>
      </c>
      <c r="H30" s="4">
        <v>888856140</v>
      </c>
      <c r="I30" s="7">
        <v>35167</v>
      </c>
      <c r="J30" s="7">
        <v>42460</v>
      </c>
      <c r="K30" s="6">
        <v>43219</v>
      </c>
      <c r="L30">
        <f t="shared" si="0"/>
        <v>22</v>
      </c>
      <c r="M30">
        <f t="shared" si="1"/>
        <v>4</v>
      </c>
    </row>
    <row r="31" spans="1:13" x14ac:dyDescent="0.35">
      <c r="A31" t="s">
        <v>62</v>
      </c>
      <c r="B31" t="s">
        <v>17</v>
      </c>
      <c r="C31" s="2">
        <v>85000</v>
      </c>
      <c r="D31" t="s">
        <v>18</v>
      </c>
      <c r="E31" t="s">
        <v>61</v>
      </c>
      <c r="F31">
        <v>0</v>
      </c>
      <c r="G31" t="s">
        <v>18</v>
      </c>
      <c r="H31" s="4">
        <v>888856141</v>
      </c>
      <c r="I31" s="7">
        <v>35397</v>
      </c>
      <c r="J31" s="7">
        <v>42436</v>
      </c>
      <c r="K31" s="6">
        <v>43370</v>
      </c>
      <c r="L31">
        <f t="shared" si="0"/>
        <v>22</v>
      </c>
      <c r="M31">
        <f t="shared" si="1"/>
        <v>9</v>
      </c>
    </row>
    <row r="32" spans="1:13" x14ac:dyDescent="0.35">
      <c r="A32" t="s">
        <v>63</v>
      </c>
      <c r="B32" t="s">
        <v>21</v>
      </c>
      <c r="C32" s="2">
        <v>60000</v>
      </c>
      <c r="D32" t="s">
        <v>13</v>
      </c>
      <c r="E32" t="s">
        <v>46</v>
      </c>
      <c r="F32">
        <v>5</v>
      </c>
      <c r="G32" t="s">
        <v>22</v>
      </c>
      <c r="H32" s="4">
        <v>888856142</v>
      </c>
      <c r="I32" s="7">
        <v>34033</v>
      </c>
      <c r="J32" s="7">
        <v>42435</v>
      </c>
      <c r="K32" s="6">
        <v>43337</v>
      </c>
      <c r="L32">
        <f t="shared" si="0"/>
        <v>25</v>
      </c>
      <c r="M32">
        <f t="shared" si="1"/>
        <v>8</v>
      </c>
    </row>
    <row r="33" spans="1:13" x14ac:dyDescent="0.35">
      <c r="A33" t="s">
        <v>64</v>
      </c>
      <c r="B33" t="s">
        <v>17</v>
      </c>
      <c r="C33" s="2">
        <v>50000</v>
      </c>
      <c r="D33" t="s">
        <v>13</v>
      </c>
      <c r="E33" t="s">
        <v>46</v>
      </c>
      <c r="F33">
        <v>12</v>
      </c>
      <c r="G33" t="s">
        <v>22</v>
      </c>
      <c r="H33" s="4">
        <v>888856143</v>
      </c>
      <c r="I33" s="7">
        <v>29946</v>
      </c>
      <c r="J33" s="7">
        <v>42824</v>
      </c>
      <c r="K33" s="6">
        <v>43833</v>
      </c>
      <c r="L33">
        <f t="shared" si="0"/>
        <v>39</v>
      </c>
      <c r="M33">
        <f t="shared" si="1"/>
        <v>1</v>
      </c>
    </row>
    <row r="34" spans="1:13" x14ac:dyDescent="0.35">
      <c r="A34" t="s">
        <v>65</v>
      </c>
      <c r="B34" t="s">
        <v>17</v>
      </c>
      <c r="C34" s="2">
        <v>89000</v>
      </c>
      <c r="D34" t="s">
        <v>13</v>
      </c>
      <c r="E34" t="s">
        <v>66</v>
      </c>
      <c r="F34">
        <v>5</v>
      </c>
      <c r="G34" t="s">
        <v>22</v>
      </c>
      <c r="H34" s="4" t="s">
        <v>67</v>
      </c>
      <c r="I34" s="7">
        <v>34648</v>
      </c>
      <c r="J34" s="7">
        <v>42807</v>
      </c>
      <c r="K34" s="6">
        <v>43932</v>
      </c>
      <c r="L34">
        <f t="shared" si="0"/>
        <v>26</v>
      </c>
      <c r="M34">
        <f t="shared" si="1"/>
        <v>4</v>
      </c>
    </row>
    <row r="35" spans="1:13" x14ac:dyDescent="0.35">
      <c r="A35" t="s">
        <v>68</v>
      </c>
      <c r="B35" t="s">
        <v>17</v>
      </c>
      <c r="C35" s="2">
        <v>55000</v>
      </c>
      <c r="D35" t="s">
        <v>13</v>
      </c>
      <c r="E35" t="s">
        <v>66</v>
      </c>
      <c r="F35">
        <v>5</v>
      </c>
      <c r="G35" t="s">
        <v>22</v>
      </c>
      <c r="H35" s="4" t="s">
        <v>69</v>
      </c>
      <c r="I35" s="7">
        <v>34375</v>
      </c>
      <c r="J35" s="7">
        <v>42809</v>
      </c>
      <c r="K35" s="6">
        <v>43709</v>
      </c>
      <c r="L35">
        <f t="shared" si="0"/>
        <v>25</v>
      </c>
      <c r="M35">
        <f t="shared" si="1"/>
        <v>9</v>
      </c>
    </row>
    <row r="36" spans="1:13" x14ac:dyDescent="0.35">
      <c r="A36" t="s">
        <v>70</v>
      </c>
      <c r="B36" t="s">
        <v>21</v>
      </c>
      <c r="C36" s="2">
        <v>45000</v>
      </c>
      <c r="D36" t="s">
        <v>13</v>
      </c>
      <c r="E36" t="s">
        <v>46</v>
      </c>
      <c r="F36">
        <v>2</v>
      </c>
      <c r="G36" t="s">
        <v>22</v>
      </c>
      <c r="H36" s="4" t="s">
        <v>71</v>
      </c>
      <c r="I36" s="7">
        <v>35340</v>
      </c>
      <c r="J36" s="7">
        <v>42842</v>
      </c>
      <c r="K36" s="6">
        <v>43756</v>
      </c>
      <c r="L36">
        <f t="shared" si="0"/>
        <v>23</v>
      </c>
      <c r="M36">
        <f t="shared" si="1"/>
        <v>10</v>
      </c>
    </row>
    <row r="37" spans="1:13" x14ac:dyDescent="0.35">
      <c r="A37" t="s">
        <v>72</v>
      </c>
      <c r="B37" t="s">
        <v>21</v>
      </c>
      <c r="C37" s="2">
        <v>40000</v>
      </c>
      <c r="D37" t="s">
        <v>13</v>
      </c>
      <c r="E37" t="s">
        <v>46</v>
      </c>
      <c r="F37">
        <v>2</v>
      </c>
      <c r="G37" t="s">
        <v>13</v>
      </c>
      <c r="H37" s="4" t="s">
        <v>73</v>
      </c>
      <c r="I37" s="7">
        <v>35278</v>
      </c>
      <c r="J37" s="7">
        <v>42848</v>
      </c>
      <c r="K37" s="6">
        <v>43589</v>
      </c>
      <c r="L37">
        <f t="shared" si="0"/>
        <v>23</v>
      </c>
      <c r="M37">
        <f t="shared" si="1"/>
        <v>5</v>
      </c>
    </row>
    <row r="38" spans="1:13" x14ac:dyDescent="0.35">
      <c r="A38" t="s">
        <v>74</v>
      </c>
      <c r="B38" t="s">
        <v>21</v>
      </c>
      <c r="C38" s="2">
        <v>55000</v>
      </c>
      <c r="D38" t="s">
        <v>13</v>
      </c>
      <c r="E38" t="s">
        <v>46</v>
      </c>
      <c r="F38">
        <v>4</v>
      </c>
      <c r="G38" t="s">
        <v>13</v>
      </c>
      <c r="H38" s="4" t="s">
        <v>75</v>
      </c>
      <c r="I38" s="7">
        <v>31531</v>
      </c>
      <c r="J38" s="7">
        <v>42803</v>
      </c>
      <c r="K38" s="6">
        <v>43522</v>
      </c>
      <c r="L38">
        <f t="shared" si="0"/>
        <v>33</v>
      </c>
      <c r="M38">
        <f t="shared" si="1"/>
        <v>2</v>
      </c>
    </row>
    <row r="39" spans="1:13" x14ac:dyDescent="0.35">
      <c r="A39" t="s">
        <v>76</v>
      </c>
      <c r="B39" t="s">
        <v>21</v>
      </c>
      <c r="C39" s="2">
        <v>50000</v>
      </c>
      <c r="D39" t="s">
        <v>13</v>
      </c>
      <c r="E39" t="s">
        <v>46</v>
      </c>
      <c r="F39">
        <v>3</v>
      </c>
      <c r="G39" t="s">
        <v>13</v>
      </c>
      <c r="H39" s="4" t="s">
        <v>77</v>
      </c>
      <c r="I39" s="7">
        <v>34576</v>
      </c>
      <c r="J39" s="7">
        <v>42832</v>
      </c>
      <c r="K39" s="6">
        <v>43682</v>
      </c>
      <c r="L39">
        <f t="shared" si="0"/>
        <v>25</v>
      </c>
      <c r="M39">
        <f t="shared" si="1"/>
        <v>8</v>
      </c>
    </row>
    <row r="40" spans="1:13" x14ac:dyDescent="0.35">
      <c r="A40" t="s">
        <v>78</v>
      </c>
      <c r="B40" t="s">
        <v>21</v>
      </c>
      <c r="C40" s="2">
        <v>50000</v>
      </c>
      <c r="D40" t="s">
        <v>13</v>
      </c>
      <c r="E40" t="s">
        <v>46</v>
      </c>
      <c r="F40">
        <v>2</v>
      </c>
      <c r="G40" t="s">
        <v>13</v>
      </c>
      <c r="H40" s="4" t="s">
        <v>79</v>
      </c>
      <c r="I40" s="7">
        <v>35113</v>
      </c>
      <c r="J40" s="7">
        <v>42472</v>
      </c>
      <c r="K40" s="6">
        <v>43426</v>
      </c>
      <c r="L40">
        <f t="shared" si="0"/>
        <v>22</v>
      </c>
      <c r="M40">
        <f t="shared" si="1"/>
        <v>11</v>
      </c>
    </row>
    <row r="41" spans="1:13" x14ac:dyDescent="0.35">
      <c r="A41" t="s">
        <v>80</v>
      </c>
      <c r="B41" t="s">
        <v>12</v>
      </c>
      <c r="C41" s="2">
        <v>80000</v>
      </c>
      <c r="D41" t="s">
        <v>81</v>
      </c>
      <c r="E41" t="s">
        <v>46</v>
      </c>
      <c r="F41">
        <v>3</v>
      </c>
      <c r="G41" t="s">
        <v>18</v>
      </c>
      <c r="H41" s="4" t="s">
        <v>82</v>
      </c>
      <c r="I41" s="7">
        <v>34989</v>
      </c>
      <c r="J41" s="7">
        <v>42819</v>
      </c>
      <c r="K41" s="6">
        <v>44242</v>
      </c>
      <c r="L41">
        <f t="shared" si="0"/>
        <v>26</v>
      </c>
      <c r="M41">
        <f t="shared" si="1"/>
        <v>2</v>
      </c>
    </row>
    <row r="42" spans="1:13" x14ac:dyDescent="0.35">
      <c r="A42" t="s">
        <v>83</v>
      </c>
      <c r="B42" t="s">
        <v>12</v>
      </c>
      <c r="C42" s="2">
        <v>89700</v>
      </c>
      <c r="D42" t="s">
        <v>81</v>
      </c>
      <c r="E42" t="s">
        <v>46</v>
      </c>
      <c r="F42">
        <v>4</v>
      </c>
      <c r="G42" t="s">
        <v>18</v>
      </c>
      <c r="H42" s="4" t="s">
        <v>84</v>
      </c>
      <c r="I42" s="7">
        <v>34530</v>
      </c>
      <c r="J42" s="7">
        <v>42433</v>
      </c>
      <c r="K42" s="6">
        <v>43397</v>
      </c>
      <c r="L42">
        <f t="shared" si="0"/>
        <v>24</v>
      </c>
      <c r="M42">
        <f t="shared" si="1"/>
        <v>10</v>
      </c>
    </row>
    <row r="43" spans="1:13" x14ac:dyDescent="0.35">
      <c r="A43" t="s">
        <v>85</v>
      </c>
      <c r="B43" t="s">
        <v>12</v>
      </c>
      <c r="C43" s="2">
        <v>40000</v>
      </c>
      <c r="D43" t="s">
        <v>81</v>
      </c>
      <c r="E43" t="s">
        <v>46</v>
      </c>
      <c r="F43">
        <v>6</v>
      </c>
      <c r="G43" t="s">
        <v>13</v>
      </c>
      <c r="H43" s="4" t="s">
        <v>86</v>
      </c>
      <c r="I43" s="7">
        <v>34740</v>
      </c>
      <c r="J43" s="7">
        <v>42436</v>
      </c>
      <c r="K43" s="6">
        <v>44270</v>
      </c>
      <c r="L43">
        <f t="shared" si="0"/>
        <v>26</v>
      </c>
      <c r="M43">
        <f t="shared" si="1"/>
        <v>3</v>
      </c>
    </row>
    <row r="44" spans="1:13" x14ac:dyDescent="0.35">
      <c r="A44" t="s">
        <v>87</v>
      </c>
      <c r="B44" t="s">
        <v>12</v>
      </c>
      <c r="C44" s="5">
        <v>45000</v>
      </c>
      <c r="D44" t="s">
        <v>18</v>
      </c>
      <c r="E44" t="s">
        <v>46</v>
      </c>
      <c r="F44">
        <v>2</v>
      </c>
      <c r="G44" t="s">
        <v>13</v>
      </c>
      <c r="H44" s="4" t="s">
        <v>88</v>
      </c>
      <c r="I44" s="7">
        <v>34293</v>
      </c>
      <c r="J44" s="7">
        <v>42453</v>
      </c>
      <c r="K44" s="6">
        <v>43453</v>
      </c>
      <c r="L44">
        <f t="shared" si="0"/>
        <v>25</v>
      </c>
      <c r="M44">
        <f t="shared" si="1"/>
        <v>12</v>
      </c>
    </row>
    <row r="45" spans="1:13" x14ac:dyDescent="0.35">
      <c r="A45" t="s">
        <v>89</v>
      </c>
      <c r="B45" t="s">
        <v>21</v>
      </c>
      <c r="C45" s="5">
        <v>50000</v>
      </c>
      <c r="D45" t="s">
        <v>18</v>
      </c>
      <c r="E45" t="s">
        <v>46</v>
      </c>
      <c r="F45">
        <v>3</v>
      </c>
      <c r="G45" t="s">
        <v>22</v>
      </c>
      <c r="H45" s="4" t="s">
        <v>90</v>
      </c>
      <c r="I45" s="7">
        <v>32366</v>
      </c>
      <c r="J45" s="7">
        <v>42482</v>
      </c>
      <c r="K45" s="6">
        <v>44263</v>
      </c>
      <c r="L45">
        <f>YEAR(K45)-YEAR(I45)</f>
        <v>33</v>
      </c>
      <c r="M45">
        <f t="shared" si="1"/>
        <v>3</v>
      </c>
    </row>
    <row r="46" spans="1:13" x14ac:dyDescent="0.35">
      <c r="A46" t="s">
        <v>91</v>
      </c>
      <c r="B46" t="s">
        <v>17</v>
      </c>
      <c r="C46" s="2">
        <v>80000</v>
      </c>
      <c r="D46" t="s">
        <v>81</v>
      </c>
      <c r="E46" t="s">
        <v>46</v>
      </c>
      <c r="F46">
        <v>4</v>
      </c>
      <c r="G46" t="s">
        <v>22</v>
      </c>
      <c r="H46" s="4" t="s">
        <v>92</v>
      </c>
      <c r="I46" s="7">
        <v>32203</v>
      </c>
      <c r="J46" s="7">
        <v>42830</v>
      </c>
      <c r="K46" s="6">
        <v>43820</v>
      </c>
      <c r="L46">
        <f t="shared" si="0"/>
        <v>31</v>
      </c>
      <c r="M46">
        <f t="shared" si="1"/>
        <v>12</v>
      </c>
    </row>
    <row r="47" spans="1:13" x14ac:dyDescent="0.35">
      <c r="C47" s="5"/>
    </row>
    <row r="49" spans="3:6" x14ac:dyDescent="0.35">
      <c r="D49" s="2"/>
    </row>
    <row r="50" spans="3:6" x14ac:dyDescent="0.35">
      <c r="C50" s="5"/>
      <c r="D50" s="2"/>
      <c r="F50" s="2"/>
    </row>
    <row r="51" spans="3:6" x14ac:dyDescent="0.35">
      <c r="C51" s="5"/>
      <c r="D51" s="2"/>
      <c r="F51" s="2"/>
    </row>
    <row r="52" spans="3:6" x14ac:dyDescent="0.35">
      <c r="D52" s="2"/>
      <c r="F52" s="2"/>
    </row>
    <row r="53" spans="3:6" x14ac:dyDescent="0.35">
      <c r="D53" s="2"/>
      <c r="F53" s="2"/>
    </row>
    <row r="54" spans="3:6" x14ac:dyDescent="0.35">
      <c r="D54" s="2"/>
      <c r="F54" s="2"/>
    </row>
    <row r="55" spans="3:6" x14ac:dyDescent="0.35">
      <c r="D55" s="2"/>
      <c r="F55" s="2"/>
    </row>
    <row r="56" spans="3:6" x14ac:dyDescent="0.35">
      <c r="D56" s="5"/>
      <c r="F56" s="2"/>
    </row>
    <row r="57" spans="3:6" x14ac:dyDescent="0.35">
      <c r="D57" s="2"/>
      <c r="F57" s="2"/>
    </row>
    <row r="58" spans="3:6" x14ac:dyDescent="0.35">
      <c r="D58" s="2"/>
      <c r="F58" s="2"/>
    </row>
    <row r="59" spans="3:6" x14ac:dyDescent="0.35">
      <c r="D59" s="2"/>
      <c r="F59" s="2"/>
    </row>
    <row r="60" spans="3:6" x14ac:dyDescent="0.35">
      <c r="D60" s="2"/>
      <c r="F60" s="2"/>
    </row>
    <row r="61" spans="3:6" x14ac:dyDescent="0.35">
      <c r="D61" s="2"/>
      <c r="F61" s="2"/>
    </row>
    <row r="62" spans="3:6" x14ac:dyDescent="0.35">
      <c r="D62" s="2"/>
      <c r="F62" s="2"/>
    </row>
    <row r="63" spans="3:6" x14ac:dyDescent="0.35">
      <c r="C63" s="5"/>
      <c r="F6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J11" sqref="J11"/>
    </sheetView>
  </sheetViews>
  <sheetFormatPr defaultRowHeight="14.5" x14ac:dyDescent="0.35"/>
  <cols>
    <col min="1" max="1" width="12.26953125" customWidth="1"/>
    <col min="2" max="2" width="12.6328125" customWidth="1"/>
    <col min="3" max="3" width="14.453125" customWidth="1"/>
    <col min="4" max="4" width="11.1796875" customWidth="1"/>
    <col min="5" max="5" width="11.81640625" customWidth="1"/>
    <col min="7" max="7" width="9.54296875" bestFit="1" customWidth="1"/>
  </cols>
  <sheetData>
    <row r="2" spans="1:7" x14ac:dyDescent="0.35">
      <c r="A2" s="8" t="s">
        <v>95</v>
      </c>
      <c r="C2" t="s">
        <v>124</v>
      </c>
    </row>
    <row r="4" spans="1:7" x14ac:dyDescent="0.35">
      <c r="A4" s="9" t="s">
        <v>96</v>
      </c>
      <c r="C4" t="s">
        <v>130</v>
      </c>
    </row>
    <row r="6" spans="1:7" x14ac:dyDescent="0.35">
      <c r="A6" s="9" t="s">
        <v>97</v>
      </c>
      <c r="C6" s="18" t="s">
        <v>125</v>
      </c>
      <c r="D6" s="20" t="s">
        <v>126</v>
      </c>
      <c r="E6" s="20" t="s">
        <v>127</v>
      </c>
      <c r="F6" s="20" t="s">
        <v>128</v>
      </c>
      <c r="G6" s="20" t="s">
        <v>129</v>
      </c>
    </row>
    <row r="7" spans="1:7" x14ac:dyDescent="0.35">
      <c r="C7" s="19" t="s">
        <v>18</v>
      </c>
      <c r="D7" s="5">
        <f>AVERAGE(C15:C25)</f>
        <v>72700</v>
      </c>
      <c r="E7" s="5">
        <f>MAX(C15:C25)</f>
        <v>150000</v>
      </c>
      <c r="F7" s="5">
        <f>MIN(C15:C25)</f>
        <v>40000</v>
      </c>
      <c r="G7" s="5">
        <f>E7-F7</f>
        <v>110000</v>
      </c>
    </row>
    <row r="8" spans="1:7" x14ac:dyDescent="0.35">
      <c r="C8" s="19" t="s">
        <v>22</v>
      </c>
      <c r="D8" s="5">
        <f>AVERAGE(D15:D23)</f>
        <v>84411.111111111109</v>
      </c>
      <c r="E8" s="5">
        <f>MAX(D15:D23)</f>
        <v>140000</v>
      </c>
      <c r="F8" s="5">
        <f>MIN(D15:D23)</f>
        <v>10000</v>
      </c>
      <c r="G8" s="5">
        <f>E8-F8</f>
        <v>130000</v>
      </c>
    </row>
    <row r="9" spans="1:7" x14ac:dyDescent="0.35">
      <c r="C9" s="19" t="s">
        <v>13</v>
      </c>
      <c r="D9" s="5">
        <f>AVERAGE(E15:E35)</f>
        <v>83228.571428571435</v>
      </c>
      <c r="E9" s="5">
        <f>MAX(E15:E35)</f>
        <v>230000</v>
      </c>
      <c r="F9" s="5">
        <f>MIN(E15:E35)</f>
        <v>40000</v>
      </c>
      <c r="G9" s="5">
        <f>E9-F9</f>
        <v>190000</v>
      </c>
    </row>
    <row r="10" spans="1:7" x14ac:dyDescent="0.35">
      <c r="C10" s="19" t="s">
        <v>81</v>
      </c>
      <c r="D10" s="5">
        <f>AVERAGE(F15:F18)</f>
        <v>72425</v>
      </c>
      <c r="E10" s="5">
        <f>MAX(F15:F18)</f>
        <v>89700</v>
      </c>
      <c r="F10" s="5">
        <f>MIN(F15:F18)</f>
        <v>40000</v>
      </c>
      <c r="G10" s="5">
        <f>E10-F10</f>
        <v>49700</v>
      </c>
    </row>
    <row r="14" spans="1:7" x14ac:dyDescent="0.35">
      <c r="C14" s="11" t="s">
        <v>18</v>
      </c>
      <c r="D14" s="11" t="s">
        <v>22</v>
      </c>
      <c r="E14" s="11" t="s">
        <v>13</v>
      </c>
      <c r="F14" s="11" t="s">
        <v>81</v>
      </c>
    </row>
    <row r="15" spans="1:7" ht="29" x14ac:dyDescent="0.35">
      <c r="B15" s="1" t="s">
        <v>2</v>
      </c>
      <c r="C15" s="2">
        <v>40000</v>
      </c>
      <c r="D15" s="2">
        <v>80000</v>
      </c>
      <c r="E15" s="2">
        <v>230000</v>
      </c>
      <c r="F15" s="2">
        <v>80000</v>
      </c>
    </row>
    <row r="16" spans="1:7" x14ac:dyDescent="0.35">
      <c r="C16" s="2">
        <v>85000</v>
      </c>
      <c r="D16" s="2">
        <v>89700</v>
      </c>
      <c r="E16" s="2">
        <v>45000</v>
      </c>
      <c r="F16" s="2">
        <v>89700</v>
      </c>
    </row>
    <row r="17" spans="3:6" x14ac:dyDescent="0.35">
      <c r="C17" s="2">
        <v>55000</v>
      </c>
      <c r="D17" s="2">
        <v>65000</v>
      </c>
      <c r="E17" s="2">
        <v>90000</v>
      </c>
      <c r="F17" s="2">
        <v>40000</v>
      </c>
    </row>
    <row r="18" spans="3:6" x14ac:dyDescent="0.35">
      <c r="C18" s="2">
        <v>45000</v>
      </c>
      <c r="D18" s="2">
        <v>70000</v>
      </c>
      <c r="E18" s="2">
        <v>89700</v>
      </c>
      <c r="F18" s="2">
        <v>80000</v>
      </c>
    </row>
    <row r="19" spans="3:6" x14ac:dyDescent="0.35">
      <c r="C19" s="5">
        <v>110000</v>
      </c>
      <c r="D19" s="2">
        <v>45000</v>
      </c>
      <c r="E19" s="2">
        <v>89700</v>
      </c>
    </row>
    <row r="20" spans="3:6" x14ac:dyDescent="0.35">
      <c r="C20" s="2">
        <v>45000</v>
      </c>
      <c r="D20" s="2">
        <v>10000</v>
      </c>
      <c r="E20" s="2">
        <v>89700</v>
      </c>
    </row>
    <row r="21" spans="3:6" x14ac:dyDescent="0.35">
      <c r="C21" s="2">
        <v>89700</v>
      </c>
      <c r="D21" s="2">
        <v>130000</v>
      </c>
      <c r="E21" s="2">
        <v>89700</v>
      </c>
    </row>
    <row r="22" spans="3:6" x14ac:dyDescent="0.35">
      <c r="C22" s="2">
        <v>150000</v>
      </c>
      <c r="D22" s="2">
        <v>130000</v>
      </c>
      <c r="E22" s="2">
        <v>80000</v>
      </c>
    </row>
    <row r="23" spans="3:6" x14ac:dyDescent="0.35">
      <c r="C23" s="2">
        <v>85000</v>
      </c>
      <c r="D23" s="2">
        <v>140000</v>
      </c>
      <c r="E23" s="2">
        <v>150000</v>
      </c>
    </row>
    <row r="24" spans="3:6" x14ac:dyDescent="0.35">
      <c r="C24" s="5">
        <v>45000</v>
      </c>
      <c r="E24" s="2">
        <v>150000</v>
      </c>
    </row>
    <row r="25" spans="3:6" x14ac:dyDescent="0.35">
      <c r="C25" s="5">
        <v>50000</v>
      </c>
      <c r="E25" s="2">
        <v>80000</v>
      </c>
    </row>
    <row r="26" spans="3:6" x14ac:dyDescent="0.35">
      <c r="E26" s="2">
        <v>70000</v>
      </c>
    </row>
    <row r="27" spans="3:6" x14ac:dyDescent="0.35">
      <c r="E27" s="2">
        <v>60000</v>
      </c>
    </row>
    <row r="28" spans="3:6" x14ac:dyDescent="0.35">
      <c r="E28" s="2">
        <v>50000</v>
      </c>
    </row>
    <row r="29" spans="3:6" x14ac:dyDescent="0.35">
      <c r="E29" s="2">
        <v>89000</v>
      </c>
    </row>
    <row r="30" spans="3:6" x14ac:dyDescent="0.35">
      <c r="E30" s="2">
        <v>55000</v>
      </c>
    </row>
    <row r="31" spans="3:6" x14ac:dyDescent="0.35">
      <c r="E31" s="2">
        <v>45000</v>
      </c>
    </row>
    <row r="32" spans="3:6" x14ac:dyDescent="0.35">
      <c r="E32" s="2">
        <v>40000</v>
      </c>
    </row>
    <row r="33" spans="5:5" x14ac:dyDescent="0.35">
      <c r="E33" s="2">
        <v>55000</v>
      </c>
    </row>
    <row r="34" spans="5:5" x14ac:dyDescent="0.35">
      <c r="E34" s="2">
        <v>50000</v>
      </c>
    </row>
    <row r="35" spans="5:5" x14ac:dyDescent="0.35">
      <c r="E35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7"/>
  <sheetViews>
    <sheetView topLeftCell="A4" workbookViewId="0">
      <selection activeCell="L7" sqref="L7"/>
    </sheetView>
  </sheetViews>
  <sheetFormatPr defaultRowHeight="14.5" x14ac:dyDescent="0.35"/>
  <cols>
    <col min="1" max="1" width="12.54296875" customWidth="1"/>
    <col min="2" max="2" width="11" customWidth="1"/>
    <col min="3" max="3" width="10.7265625" customWidth="1"/>
    <col min="4" max="4" width="8.7265625" customWidth="1"/>
    <col min="5" max="5" width="10.7265625" customWidth="1"/>
    <col min="7" max="7" width="10.6328125" customWidth="1"/>
    <col min="8" max="8" width="10.7265625" customWidth="1"/>
    <col min="10" max="10" width="11.1796875" customWidth="1"/>
    <col min="12" max="12" width="10.6328125" customWidth="1"/>
    <col min="13" max="13" width="11.453125" customWidth="1"/>
    <col min="15" max="15" width="9.6328125" customWidth="1"/>
    <col min="16" max="16" width="7.453125" customWidth="1"/>
    <col min="17" max="17" width="11.54296875" customWidth="1"/>
    <col min="18" max="18" width="10.6328125" customWidth="1"/>
  </cols>
  <sheetData>
    <row r="2" spans="1:20" x14ac:dyDescent="0.35">
      <c r="A2" s="8" t="s">
        <v>95</v>
      </c>
      <c r="C2" t="s">
        <v>122</v>
      </c>
    </row>
    <row r="4" spans="1:20" x14ac:dyDescent="0.35">
      <c r="A4" s="9" t="s">
        <v>96</v>
      </c>
      <c r="C4" t="s">
        <v>133</v>
      </c>
    </row>
    <row r="6" spans="1:20" x14ac:dyDescent="0.35">
      <c r="A6" s="9" t="s">
        <v>97</v>
      </c>
      <c r="D6" s="11" t="s">
        <v>118</v>
      </c>
      <c r="E6" s="11" t="s">
        <v>119</v>
      </c>
      <c r="F6" s="11" t="s">
        <v>120</v>
      </c>
      <c r="G6" s="11" t="s">
        <v>121</v>
      </c>
    </row>
    <row r="7" spans="1:20" x14ac:dyDescent="0.35">
      <c r="C7" s="20" t="s">
        <v>123</v>
      </c>
      <c r="D7" s="5">
        <f>AVERAGE(E14:E33)</f>
        <v>74190</v>
      </c>
      <c r="E7" s="5">
        <f>AVERAGE(J14:J37)</f>
        <v>87616.666666666672</v>
      </c>
      <c r="F7" s="5">
        <f>AVERAGE(O14:O23)</f>
        <v>79000</v>
      </c>
      <c r="G7" s="5">
        <f>AVERAGE(T14)</f>
        <v>50000</v>
      </c>
    </row>
    <row r="8" spans="1:20" x14ac:dyDescent="0.35">
      <c r="C8" s="20" t="s">
        <v>107</v>
      </c>
      <c r="D8" s="5">
        <f>MEDIAN(E14:E33)</f>
        <v>62500</v>
      </c>
      <c r="E8" s="5">
        <f>MEDIAN(J14:J37)</f>
        <v>82500</v>
      </c>
      <c r="F8" s="5">
        <f>MEDIAN(O14:O23)</f>
        <v>75000</v>
      </c>
      <c r="G8" s="2">
        <v>50000</v>
      </c>
    </row>
    <row r="9" spans="1:20" x14ac:dyDescent="0.35">
      <c r="C9" s="20" t="s">
        <v>108</v>
      </c>
      <c r="D9">
        <f>_xlfn.MODE.SNGL(E14:E33)</f>
        <v>89700</v>
      </c>
      <c r="E9">
        <f>_xlfn.MODE.SNGL(J14:J37)</f>
        <v>89700</v>
      </c>
      <c r="F9">
        <f>_xlfn.MODE.SNGL(O14:O23)</f>
        <v>80000</v>
      </c>
      <c r="G9">
        <v>50000</v>
      </c>
    </row>
    <row r="12" spans="1:20" x14ac:dyDescent="0.35">
      <c r="B12" s="11" t="s">
        <v>118</v>
      </c>
      <c r="G12" s="11" t="s">
        <v>119</v>
      </c>
      <c r="L12" s="11" t="s">
        <v>120</v>
      </c>
      <c r="Q12" s="11" t="s">
        <v>121</v>
      </c>
    </row>
    <row r="13" spans="1:20" ht="29" x14ac:dyDescent="0.35">
      <c r="B13" s="3" t="s">
        <v>8</v>
      </c>
      <c r="C13" s="1" t="s">
        <v>10</v>
      </c>
      <c r="D13" s="1" t="s">
        <v>93</v>
      </c>
      <c r="E13" s="1" t="s">
        <v>2</v>
      </c>
      <c r="G13" s="3" t="s">
        <v>8</v>
      </c>
      <c r="H13" s="1" t="s">
        <v>10</v>
      </c>
      <c r="I13" s="1" t="s">
        <v>93</v>
      </c>
      <c r="J13" s="1" t="s">
        <v>2</v>
      </c>
      <c r="L13" s="3" t="s">
        <v>8</v>
      </c>
      <c r="M13" s="1" t="s">
        <v>10</v>
      </c>
      <c r="N13" s="1" t="s">
        <v>93</v>
      </c>
      <c r="O13" s="1" t="s">
        <v>2</v>
      </c>
      <c r="Q13" s="3" t="s">
        <v>8</v>
      </c>
      <c r="R13" s="1" t="s">
        <v>10</v>
      </c>
      <c r="S13" s="1" t="s">
        <v>93</v>
      </c>
      <c r="T13" s="1" t="s">
        <v>2</v>
      </c>
    </row>
    <row r="14" spans="1:20" x14ac:dyDescent="0.35">
      <c r="B14" s="7">
        <v>34856</v>
      </c>
      <c r="C14" s="6">
        <v>43291</v>
      </c>
      <c r="D14">
        <v>23</v>
      </c>
      <c r="E14" s="2">
        <v>89700</v>
      </c>
      <c r="G14" s="7">
        <v>32929</v>
      </c>
      <c r="H14" s="6">
        <v>43459</v>
      </c>
      <c r="I14">
        <v>28</v>
      </c>
      <c r="J14" s="2">
        <v>230000</v>
      </c>
      <c r="L14" s="7">
        <v>32556</v>
      </c>
      <c r="M14" s="6">
        <v>43749</v>
      </c>
      <c r="N14">
        <v>30</v>
      </c>
      <c r="O14" s="2">
        <v>40000</v>
      </c>
      <c r="Q14" s="7">
        <v>29946</v>
      </c>
      <c r="R14" s="6">
        <v>43833</v>
      </c>
      <c r="S14">
        <v>39</v>
      </c>
      <c r="T14" s="2">
        <v>50000</v>
      </c>
    </row>
    <row r="15" spans="1:20" x14ac:dyDescent="0.35">
      <c r="B15" s="7">
        <v>34126</v>
      </c>
      <c r="C15" s="6">
        <v>43361</v>
      </c>
      <c r="D15">
        <v>25</v>
      </c>
      <c r="E15" s="2">
        <v>89700</v>
      </c>
      <c r="G15" s="7">
        <v>32556</v>
      </c>
      <c r="H15" s="6">
        <v>43749</v>
      </c>
      <c r="I15">
        <v>30</v>
      </c>
      <c r="J15" s="2">
        <v>40000</v>
      </c>
      <c r="L15" s="7">
        <v>32940</v>
      </c>
      <c r="M15" s="6">
        <v>44271</v>
      </c>
      <c r="N15">
        <v>31</v>
      </c>
      <c r="O15" s="2">
        <v>45000</v>
      </c>
    </row>
    <row r="16" spans="1:20" x14ac:dyDescent="0.35">
      <c r="B16" s="7">
        <v>34560</v>
      </c>
      <c r="C16" s="6">
        <v>43491</v>
      </c>
      <c r="D16">
        <v>25</v>
      </c>
      <c r="E16" s="5">
        <v>110000</v>
      </c>
      <c r="G16" s="7">
        <v>33440</v>
      </c>
      <c r="H16" s="6">
        <v>43484</v>
      </c>
      <c r="I16">
        <v>28</v>
      </c>
      <c r="J16" s="2">
        <v>80000</v>
      </c>
      <c r="L16" s="7">
        <v>32752</v>
      </c>
      <c r="M16" s="6">
        <v>43644</v>
      </c>
      <c r="N16">
        <v>30</v>
      </c>
      <c r="O16" s="2">
        <v>90000</v>
      </c>
    </row>
    <row r="17" spans="2:15" x14ac:dyDescent="0.35">
      <c r="B17" s="7">
        <v>34921</v>
      </c>
      <c r="C17" s="6">
        <v>43516</v>
      </c>
      <c r="D17">
        <v>24</v>
      </c>
      <c r="E17" s="2">
        <v>65000</v>
      </c>
      <c r="G17" s="7">
        <v>32752</v>
      </c>
      <c r="H17" s="6">
        <v>43644</v>
      </c>
      <c r="I17">
        <v>30</v>
      </c>
      <c r="J17" s="2">
        <v>90000</v>
      </c>
      <c r="L17" s="7">
        <v>31514</v>
      </c>
      <c r="M17" s="6">
        <v>43756</v>
      </c>
      <c r="N17">
        <v>33</v>
      </c>
      <c r="O17" s="2">
        <v>80000</v>
      </c>
    </row>
    <row r="18" spans="2:15" x14ac:dyDescent="0.35">
      <c r="B18" s="7">
        <v>34602</v>
      </c>
      <c r="C18" s="6">
        <v>43290</v>
      </c>
      <c r="D18">
        <v>24</v>
      </c>
      <c r="E18" s="2">
        <v>45000</v>
      </c>
      <c r="G18" s="7">
        <v>33610</v>
      </c>
      <c r="H18" s="6">
        <v>43689</v>
      </c>
      <c r="I18">
        <v>27</v>
      </c>
      <c r="J18" s="2">
        <v>89700</v>
      </c>
      <c r="L18" s="7">
        <v>32675</v>
      </c>
      <c r="M18" s="6">
        <v>43643</v>
      </c>
      <c r="N18">
        <v>30</v>
      </c>
      <c r="O18" s="2">
        <v>150000</v>
      </c>
    </row>
    <row r="19" spans="2:15" x14ac:dyDescent="0.35">
      <c r="B19" s="7">
        <v>34383</v>
      </c>
      <c r="C19" s="6">
        <v>43286</v>
      </c>
      <c r="D19">
        <v>24</v>
      </c>
      <c r="E19" s="2">
        <v>10000</v>
      </c>
      <c r="G19" s="7">
        <v>33443</v>
      </c>
      <c r="H19" s="6">
        <v>43829</v>
      </c>
      <c r="I19">
        <v>28</v>
      </c>
      <c r="J19" s="2">
        <v>89700</v>
      </c>
      <c r="L19" s="7">
        <v>32112</v>
      </c>
      <c r="M19" s="6">
        <v>43282</v>
      </c>
      <c r="N19">
        <v>31</v>
      </c>
      <c r="O19" s="2">
        <v>70000</v>
      </c>
    </row>
    <row r="20" spans="2:15" x14ac:dyDescent="0.35">
      <c r="B20" s="7">
        <v>35030</v>
      </c>
      <c r="C20" s="6">
        <v>43105</v>
      </c>
      <c r="D20">
        <v>23</v>
      </c>
      <c r="E20" s="2">
        <v>130000</v>
      </c>
      <c r="G20" s="7">
        <v>34126</v>
      </c>
      <c r="H20" s="6">
        <v>43361</v>
      </c>
      <c r="I20">
        <v>25</v>
      </c>
      <c r="J20" s="2">
        <v>89700</v>
      </c>
      <c r="L20" s="7">
        <v>31221</v>
      </c>
      <c r="M20" s="6">
        <v>43677</v>
      </c>
      <c r="N20">
        <v>34</v>
      </c>
      <c r="O20" s="2">
        <v>130000</v>
      </c>
    </row>
    <row r="21" spans="2:15" x14ac:dyDescent="0.35">
      <c r="B21" s="7">
        <v>33977</v>
      </c>
      <c r="C21" s="6">
        <v>43431</v>
      </c>
      <c r="D21">
        <v>25</v>
      </c>
      <c r="E21" s="2">
        <v>140000</v>
      </c>
      <c r="G21" s="7">
        <v>33420</v>
      </c>
      <c r="H21" s="6">
        <v>43699</v>
      </c>
      <c r="I21">
        <v>28</v>
      </c>
      <c r="J21" s="2">
        <v>150000</v>
      </c>
      <c r="L21" s="7">
        <v>31531</v>
      </c>
      <c r="M21" s="6">
        <v>43522</v>
      </c>
      <c r="N21">
        <v>33</v>
      </c>
      <c r="O21" s="2">
        <v>55000</v>
      </c>
    </row>
    <row r="22" spans="2:15" x14ac:dyDescent="0.35">
      <c r="B22" s="7">
        <v>35134</v>
      </c>
      <c r="C22" s="6">
        <v>43116</v>
      </c>
      <c r="D22">
        <v>22</v>
      </c>
      <c r="E22" s="2">
        <v>45000</v>
      </c>
      <c r="G22" s="7">
        <v>32675</v>
      </c>
      <c r="H22" s="6">
        <v>43643</v>
      </c>
      <c r="I22">
        <v>30</v>
      </c>
      <c r="J22" s="2">
        <v>150000</v>
      </c>
      <c r="L22" s="7">
        <v>32366</v>
      </c>
      <c r="M22" s="6">
        <v>44263</v>
      </c>
      <c r="N22">
        <v>33</v>
      </c>
      <c r="O22" s="5">
        <v>50000</v>
      </c>
    </row>
    <row r="23" spans="2:15" x14ac:dyDescent="0.35">
      <c r="B23" s="7">
        <v>35202</v>
      </c>
      <c r="C23" s="6">
        <v>43214</v>
      </c>
      <c r="D23">
        <v>22</v>
      </c>
      <c r="E23" s="2">
        <v>89700</v>
      </c>
      <c r="G23" s="7">
        <v>33484</v>
      </c>
      <c r="H23" s="6">
        <v>43357</v>
      </c>
      <c r="I23">
        <v>27</v>
      </c>
      <c r="J23" s="2">
        <v>89700</v>
      </c>
      <c r="L23" s="7">
        <v>32203</v>
      </c>
      <c r="M23" s="6">
        <v>43820</v>
      </c>
      <c r="N23">
        <v>31</v>
      </c>
      <c r="O23" s="2">
        <v>80000</v>
      </c>
    </row>
    <row r="24" spans="2:15" x14ac:dyDescent="0.35">
      <c r="B24" s="7">
        <v>35167</v>
      </c>
      <c r="C24" s="6">
        <v>43219</v>
      </c>
      <c r="D24">
        <v>22</v>
      </c>
      <c r="E24" s="2">
        <v>150000</v>
      </c>
      <c r="G24" s="7">
        <v>33348</v>
      </c>
      <c r="H24" s="6">
        <v>43775</v>
      </c>
      <c r="I24">
        <v>28</v>
      </c>
      <c r="J24" s="2">
        <v>85000</v>
      </c>
    </row>
    <row r="25" spans="2:15" x14ac:dyDescent="0.35">
      <c r="B25" s="7">
        <v>35397</v>
      </c>
      <c r="C25" s="6">
        <v>43370</v>
      </c>
      <c r="D25">
        <v>22</v>
      </c>
      <c r="E25" s="2">
        <v>85000</v>
      </c>
      <c r="G25" s="7">
        <v>33211</v>
      </c>
      <c r="H25" s="6">
        <v>43455</v>
      </c>
      <c r="I25">
        <v>28</v>
      </c>
      <c r="J25" s="2">
        <v>55000</v>
      </c>
    </row>
    <row r="26" spans="2:15" x14ac:dyDescent="0.35">
      <c r="B26" s="7">
        <v>34033</v>
      </c>
      <c r="C26" s="6">
        <v>43337</v>
      </c>
      <c r="D26">
        <v>25</v>
      </c>
      <c r="E26" s="2">
        <v>60000</v>
      </c>
      <c r="G26" s="7">
        <v>33365</v>
      </c>
      <c r="H26" s="6">
        <v>43448</v>
      </c>
      <c r="I26">
        <v>27</v>
      </c>
      <c r="J26" s="2">
        <v>45000</v>
      </c>
    </row>
    <row r="27" spans="2:15" x14ac:dyDescent="0.35">
      <c r="B27" s="7">
        <v>34375</v>
      </c>
      <c r="C27" s="6">
        <v>43709</v>
      </c>
      <c r="D27">
        <v>25</v>
      </c>
      <c r="E27" s="2">
        <v>55000</v>
      </c>
      <c r="G27" s="7">
        <v>34560</v>
      </c>
      <c r="H27" s="6">
        <v>43491</v>
      </c>
      <c r="I27">
        <v>25</v>
      </c>
      <c r="J27" s="5">
        <v>110000</v>
      </c>
    </row>
    <row r="28" spans="2:15" x14ac:dyDescent="0.35">
      <c r="B28" s="7">
        <v>35340</v>
      </c>
      <c r="C28" s="6">
        <v>43756</v>
      </c>
      <c r="D28">
        <v>23</v>
      </c>
      <c r="E28" s="2">
        <v>45000</v>
      </c>
      <c r="G28" s="7">
        <v>32863</v>
      </c>
      <c r="H28" s="6">
        <v>43248</v>
      </c>
      <c r="I28">
        <v>29</v>
      </c>
      <c r="J28" s="2">
        <v>80000</v>
      </c>
    </row>
    <row r="29" spans="2:15" x14ac:dyDescent="0.35">
      <c r="B29" s="7">
        <v>35278</v>
      </c>
      <c r="C29" s="6">
        <v>43589</v>
      </c>
      <c r="D29">
        <v>23</v>
      </c>
      <c r="E29" s="2">
        <v>40000</v>
      </c>
      <c r="G29" s="7">
        <v>34602</v>
      </c>
      <c r="H29" s="6">
        <v>43861</v>
      </c>
      <c r="I29">
        <v>26</v>
      </c>
      <c r="J29" s="2">
        <v>70000</v>
      </c>
    </row>
    <row r="30" spans="2:15" x14ac:dyDescent="0.35">
      <c r="B30" s="7">
        <v>34576</v>
      </c>
      <c r="C30" s="6">
        <v>43682</v>
      </c>
      <c r="D30">
        <v>25</v>
      </c>
      <c r="E30" s="2">
        <v>50000</v>
      </c>
      <c r="G30" s="7">
        <v>33977</v>
      </c>
      <c r="H30" s="6">
        <v>43431</v>
      </c>
      <c r="I30">
        <v>25</v>
      </c>
      <c r="J30" s="2">
        <v>140000</v>
      </c>
    </row>
    <row r="31" spans="2:15" x14ac:dyDescent="0.35">
      <c r="B31" s="7">
        <v>35113</v>
      </c>
      <c r="C31" s="6">
        <v>43426</v>
      </c>
      <c r="D31">
        <v>22</v>
      </c>
      <c r="E31" s="2">
        <v>50000</v>
      </c>
      <c r="G31" s="7">
        <v>34033</v>
      </c>
      <c r="H31" s="6">
        <v>43337</v>
      </c>
      <c r="I31">
        <v>25</v>
      </c>
      <c r="J31" s="2">
        <v>60000</v>
      </c>
    </row>
    <row r="32" spans="2:15" x14ac:dyDescent="0.35">
      <c r="B32" s="7">
        <v>34530</v>
      </c>
      <c r="C32" s="6">
        <v>43397</v>
      </c>
      <c r="D32">
        <v>24</v>
      </c>
      <c r="E32" s="2">
        <v>89700</v>
      </c>
      <c r="G32" s="7">
        <v>34648</v>
      </c>
      <c r="H32" s="6">
        <v>43932</v>
      </c>
      <c r="I32">
        <v>26</v>
      </c>
      <c r="J32" s="2">
        <v>89000</v>
      </c>
    </row>
    <row r="33" spans="2:10" x14ac:dyDescent="0.35">
      <c r="B33" s="7">
        <v>34293</v>
      </c>
      <c r="C33" s="6">
        <v>43453</v>
      </c>
      <c r="D33">
        <v>25</v>
      </c>
      <c r="E33" s="5">
        <v>45000</v>
      </c>
      <c r="G33" s="7">
        <v>34375</v>
      </c>
      <c r="H33" s="6">
        <v>43709</v>
      </c>
      <c r="I33">
        <v>25</v>
      </c>
      <c r="J33" s="2">
        <v>55000</v>
      </c>
    </row>
    <row r="34" spans="2:10" x14ac:dyDescent="0.35">
      <c r="G34" s="7">
        <v>34576</v>
      </c>
      <c r="H34" s="6">
        <v>43682</v>
      </c>
      <c r="I34">
        <v>25</v>
      </c>
      <c r="J34" s="2">
        <v>50000</v>
      </c>
    </row>
    <row r="35" spans="2:10" x14ac:dyDescent="0.35">
      <c r="G35" s="7">
        <v>34989</v>
      </c>
      <c r="H35" s="6">
        <v>44242</v>
      </c>
      <c r="I35">
        <v>26</v>
      </c>
      <c r="J35" s="2">
        <v>80000</v>
      </c>
    </row>
    <row r="36" spans="2:10" x14ac:dyDescent="0.35">
      <c r="G36" s="7">
        <v>34740</v>
      </c>
      <c r="H36" s="6">
        <v>44270</v>
      </c>
      <c r="I36">
        <v>26</v>
      </c>
      <c r="J36" s="2">
        <v>40000</v>
      </c>
    </row>
    <row r="37" spans="2:10" x14ac:dyDescent="0.35">
      <c r="G37" s="7">
        <v>34293</v>
      </c>
      <c r="H37" s="6">
        <v>43453</v>
      </c>
      <c r="I37">
        <v>25</v>
      </c>
      <c r="J37" s="5">
        <v>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3"/>
  <sheetViews>
    <sheetView workbookViewId="0">
      <selection activeCell="P15" sqref="P15"/>
    </sheetView>
  </sheetViews>
  <sheetFormatPr defaultRowHeight="14.5" x14ac:dyDescent="0.35"/>
  <cols>
    <col min="1" max="1" width="13.1796875" customWidth="1"/>
    <col min="3" max="3" width="11" customWidth="1"/>
    <col min="4" max="4" width="11.6328125" customWidth="1"/>
    <col min="10" max="10" width="10.81640625" customWidth="1"/>
  </cols>
  <sheetData>
    <row r="2" spans="1:13" x14ac:dyDescent="0.35">
      <c r="A2" s="8" t="s">
        <v>95</v>
      </c>
      <c r="C2" t="s">
        <v>103</v>
      </c>
    </row>
    <row r="4" spans="1:13" x14ac:dyDescent="0.35">
      <c r="A4" s="9" t="s">
        <v>96</v>
      </c>
      <c r="C4" t="s">
        <v>131</v>
      </c>
    </row>
    <row r="7" spans="1:13" x14ac:dyDescent="0.35">
      <c r="A7" s="9" t="s">
        <v>97</v>
      </c>
    </row>
    <row r="8" spans="1:13" ht="29" x14ac:dyDescent="0.35">
      <c r="C8" s="15" t="s">
        <v>8</v>
      </c>
      <c r="D8" s="16" t="s">
        <v>10</v>
      </c>
      <c r="E8" s="17" t="s">
        <v>104</v>
      </c>
    </row>
    <row r="9" spans="1:13" x14ac:dyDescent="0.35">
      <c r="C9" s="7">
        <v>32929</v>
      </c>
      <c r="D9" s="6">
        <v>43459</v>
      </c>
      <c r="E9">
        <f>YEAR(D9)-YEAR(C9)</f>
        <v>28</v>
      </c>
    </row>
    <row r="10" spans="1:13" x14ac:dyDescent="0.35">
      <c r="C10" s="7">
        <v>32556</v>
      </c>
      <c r="D10" s="6">
        <v>43749</v>
      </c>
      <c r="E10">
        <f t="shared" ref="E10:E53" si="0">YEAR(D10)-YEAR(C10)</f>
        <v>30</v>
      </c>
      <c r="J10" s="11" t="s">
        <v>109</v>
      </c>
    </row>
    <row r="11" spans="1:13" x14ac:dyDescent="0.35">
      <c r="C11" s="7">
        <v>33440</v>
      </c>
      <c r="D11" s="6">
        <v>43484</v>
      </c>
      <c r="E11">
        <f t="shared" si="0"/>
        <v>28</v>
      </c>
    </row>
    <row r="12" spans="1:13" x14ac:dyDescent="0.35">
      <c r="C12" s="7">
        <v>32940</v>
      </c>
      <c r="D12" s="6">
        <v>44271</v>
      </c>
      <c r="E12">
        <f t="shared" si="0"/>
        <v>31</v>
      </c>
      <c r="G12" t="s">
        <v>105</v>
      </c>
      <c r="H12" s="14">
        <f>MAX(E9:E53)</f>
        <v>39</v>
      </c>
      <c r="J12" t="s">
        <v>110</v>
      </c>
      <c r="K12">
        <f>QUARTILE(E9:E53,2)</f>
        <v>26</v>
      </c>
    </row>
    <row r="13" spans="1:13" x14ac:dyDescent="0.35">
      <c r="C13" s="7">
        <v>32752</v>
      </c>
      <c r="D13" s="6">
        <v>43644</v>
      </c>
      <c r="E13">
        <f t="shared" si="0"/>
        <v>30</v>
      </c>
      <c r="G13" t="s">
        <v>106</v>
      </c>
      <c r="H13" s="13">
        <f>AVERAGE(E9:E53)</f>
        <v>26.888888888888889</v>
      </c>
      <c r="J13" t="s">
        <v>111</v>
      </c>
      <c r="K13">
        <f>QUARTILE(E9:E53,1)</f>
        <v>24</v>
      </c>
    </row>
    <row r="14" spans="1:13" x14ac:dyDescent="0.35">
      <c r="C14" s="7">
        <v>33610</v>
      </c>
      <c r="D14" s="6">
        <v>43689</v>
      </c>
      <c r="E14">
        <f t="shared" si="0"/>
        <v>27</v>
      </c>
      <c r="G14" t="s">
        <v>107</v>
      </c>
      <c r="H14">
        <f>MEDIAN(E9:E53)</f>
        <v>26</v>
      </c>
      <c r="J14" t="s">
        <v>112</v>
      </c>
      <c r="K14">
        <f>QUARTILE(E9:E53,3)</f>
        <v>29</v>
      </c>
    </row>
    <row r="15" spans="1:13" x14ac:dyDescent="0.35">
      <c r="C15" s="7">
        <v>34856</v>
      </c>
      <c r="D15" s="6">
        <v>43291</v>
      </c>
      <c r="E15">
        <f t="shared" si="0"/>
        <v>23</v>
      </c>
      <c r="G15" t="s">
        <v>108</v>
      </c>
      <c r="H15">
        <f>_xlfn.MODE.SNGL(E9:E53)</f>
        <v>25</v>
      </c>
      <c r="J15" t="s">
        <v>113</v>
      </c>
      <c r="K15">
        <f>K14-K13</f>
        <v>5</v>
      </c>
    </row>
    <row r="16" spans="1:13" x14ac:dyDescent="0.35">
      <c r="C16" s="7">
        <v>33443</v>
      </c>
      <c r="D16" s="6">
        <v>43829</v>
      </c>
      <c r="E16">
        <f t="shared" si="0"/>
        <v>28</v>
      </c>
      <c r="J16" t="s">
        <v>114</v>
      </c>
      <c r="K16">
        <f>K14+1.5*K15</f>
        <v>36.5</v>
      </c>
      <c r="M16" s="21" t="s">
        <v>132</v>
      </c>
    </row>
    <row r="17" spans="3:11" x14ac:dyDescent="0.35">
      <c r="C17" s="7">
        <v>34126</v>
      </c>
      <c r="D17" s="6">
        <v>43361</v>
      </c>
      <c r="E17">
        <f t="shared" si="0"/>
        <v>25</v>
      </c>
      <c r="J17" t="s">
        <v>115</v>
      </c>
      <c r="K17">
        <f>K13-1.5*K15</f>
        <v>16.5</v>
      </c>
    </row>
    <row r="18" spans="3:11" x14ac:dyDescent="0.35">
      <c r="C18" s="7">
        <v>31514</v>
      </c>
      <c r="D18" s="6">
        <v>43756</v>
      </c>
      <c r="E18">
        <f t="shared" si="0"/>
        <v>33</v>
      </c>
      <c r="J18" t="s">
        <v>117</v>
      </c>
      <c r="K18" s="14" t="s">
        <v>116</v>
      </c>
    </row>
    <row r="19" spans="3:11" x14ac:dyDescent="0.35">
      <c r="C19" s="7">
        <v>33420</v>
      </c>
      <c r="D19" s="6">
        <v>43699</v>
      </c>
      <c r="E19">
        <f t="shared" si="0"/>
        <v>28</v>
      </c>
    </row>
    <row r="20" spans="3:11" x14ac:dyDescent="0.35">
      <c r="C20" s="7">
        <v>32675</v>
      </c>
      <c r="D20" s="6">
        <v>43643</v>
      </c>
      <c r="E20">
        <f t="shared" si="0"/>
        <v>30</v>
      </c>
    </row>
    <row r="21" spans="3:11" x14ac:dyDescent="0.35">
      <c r="C21" s="7">
        <v>33484</v>
      </c>
      <c r="D21" s="6">
        <v>43357</v>
      </c>
      <c r="E21">
        <f t="shared" si="0"/>
        <v>27</v>
      </c>
    </row>
    <row r="22" spans="3:11" x14ac:dyDescent="0.35">
      <c r="C22" s="7">
        <v>33348</v>
      </c>
      <c r="D22" s="6">
        <v>43775</v>
      </c>
      <c r="E22">
        <f t="shared" si="0"/>
        <v>28</v>
      </c>
    </row>
    <row r="23" spans="3:11" x14ac:dyDescent="0.35">
      <c r="C23" s="7">
        <v>33211</v>
      </c>
      <c r="D23" s="6">
        <v>43455</v>
      </c>
      <c r="E23">
        <f t="shared" si="0"/>
        <v>28</v>
      </c>
    </row>
    <row r="24" spans="3:11" x14ac:dyDescent="0.35">
      <c r="C24" s="7">
        <v>33365</v>
      </c>
      <c r="D24" s="6">
        <v>43448</v>
      </c>
      <c r="E24">
        <f t="shared" si="0"/>
        <v>27</v>
      </c>
    </row>
    <row r="25" spans="3:11" x14ac:dyDescent="0.35">
      <c r="C25" s="7">
        <v>34560</v>
      </c>
      <c r="D25" s="6">
        <v>43491</v>
      </c>
      <c r="E25">
        <f t="shared" si="0"/>
        <v>25</v>
      </c>
    </row>
    <row r="26" spans="3:11" x14ac:dyDescent="0.35">
      <c r="C26" s="7">
        <v>32863</v>
      </c>
      <c r="D26" s="6">
        <v>43248</v>
      </c>
      <c r="E26">
        <f t="shared" si="0"/>
        <v>29</v>
      </c>
    </row>
    <row r="27" spans="3:11" x14ac:dyDescent="0.35">
      <c r="C27" s="7">
        <v>32112</v>
      </c>
      <c r="D27" s="6">
        <v>43282</v>
      </c>
      <c r="E27">
        <f t="shared" si="0"/>
        <v>31</v>
      </c>
    </row>
    <row r="28" spans="3:11" x14ac:dyDescent="0.35">
      <c r="C28" s="7">
        <v>34921</v>
      </c>
      <c r="D28" s="6">
        <v>43516</v>
      </c>
      <c r="E28">
        <f t="shared" si="0"/>
        <v>24</v>
      </c>
    </row>
    <row r="29" spans="3:11" x14ac:dyDescent="0.35">
      <c r="C29" s="7">
        <v>34602</v>
      </c>
      <c r="D29" s="6">
        <v>43861</v>
      </c>
      <c r="E29">
        <f t="shared" si="0"/>
        <v>26</v>
      </c>
    </row>
    <row r="30" spans="3:11" x14ac:dyDescent="0.35">
      <c r="C30" s="7">
        <v>34602</v>
      </c>
      <c r="D30" s="6">
        <v>43290</v>
      </c>
      <c r="E30">
        <f t="shared" si="0"/>
        <v>24</v>
      </c>
    </row>
    <row r="31" spans="3:11" x14ac:dyDescent="0.35">
      <c r="C31" s="7">
        <v>34383</v>
      </c>
      <c r="D31" s="6">
        <v>43286</v>
      </c>
      <c r="E31">
        <f t="shared" si="0"/>
        <v>24</v>
      </c>
    </row>
    <row r="32" spans="3:11" x14ac:dyDescent="0.35">
      <c r="C32" s="7">
        <v>35030</v>
      </c>
      <c r="D32" s="6">
        <v>43105</v>
      </c>
      <c r="E32">
        <f t="shared" si="0"/>
        <v>23</v>
      </c>
    </row>
    <row r="33" spans="3:5" x14ac:dyDescent="0.35">
      <c r="C33" s="7">
        <v>31221</v>
      </c>
      <c r="D33" s="6">
        <v>43677</v>
      </c>
      <c r="E33">
        <f t="shared" si="0"/>
        <v>34</v>
      </c>
    </row>
    <row r="34" spans="3:5" x14ac:dyDescent="0.35">
      <c r="C34" s="7">
        <v>33977</v>
      </c>
      <c r="D34" s="6">
        <v>43431</v>
      </c>
      <c r="E34">
        <f t="shared" si="0"/>
        <v>25</v>
      </c>
    </row>
    <row r="35" spans="3:5" x14ac:dyDescent="0.35">
      <c r="C35" s="7">
        <v>35134</v>
      </c>
      <c r="D35" s="6">
        <v>43116</v>
      </c>
      <c r="E35">
        <f t="shared" si="0"/>
        <v>22</v>
      </c>
    </row>
    <row r="36" spans="3:5" x14ac:dyDescent="0.35">
      <c r="C36" s="7">
        <v>35202</v>
      </c>
      <c r="D36" s="6">
        <v>43214</v>
      </c>
      <c r="E36">
        <f t="shared" si="0"/>
        <v>22</v>
      </c>
    </row>
    <row r="37" spans="3:5" x14ac:dyDescent="0.35">
      <c r="C37" s="7">
        <v>35167</v>
      </c>
      <c r="D37" s="6">
        <v>43219</v>
      </c>
      <c r="E37">
        <f t="shared" si="0"/>
        <v>22</v>
      </c>
    </row>
    <row r="38" spans="3:5" x14ac:dyDescent="0.35">
      <c r="C38" s="7">
        <v>35397</v>
      </c>
      <c r="D38" s="6">
        <v>43370</v>
      </c>
      <c r="E38">
        <f t="shared" si="0"/>
        <v>22</v>
      </c>
    </row>
    <row r="39" spans="3:5" x14ac:dyDescent="0.35">
      <c r="C39" s="7">
        <v>34033</v>
      </c>
      <c r="D39" s="6">
        <v>43337</v>
      </c>
      <c r="E39">
        <f t="shared" si="0"/>
        <v>25</v>
      </c>
    </row>
    <row r="40" spans="3:5" x14ac:dyDescent="0.35">
      <c r="C40" s="7">
        <v>29946</v>
      </c>
      <c r="D40" s="6">
        <v>43833</v>
      </c>
      <c r="E40">
        <f t="shared" si="0"/>
        <v>39</v>
      </c>
    </row>
    <row r="41" spans="3:5" x14ac:dyDescent="0.35">
      <c r="C41" s="7">
        <v>34648</v>
      </c>
      <c r="D41" s="6">
        <v>43932</v>
      </c>
      <c r="E41">
        <f t="shared" si="0"/>
        <v>26</v>
      </c>
    </row>
    <row r="42" spans="3:5" x14ac:dyDescent="0.35">
      <c r="C42" s="7">
        <v>34375</v>
      </c>
      <c r="D42" s="6">
        <v>43709</v>
      </c>
      <c r="E42">
        <f t="shared" si="0"/>
        <v>25</v>
      </c>
    </row>
    <row r="43" spans="3:5" x14ac:dyDescent="0.35">
      <c r="C43" s="7">
        <v>35340</v>
      </c>
      <c r="D43" s="6">
        <v>43756</v>
      </c>
      <c r="E43">
        <f t="shared" si="0"/>
        <v>23</v>
      </c>
    </row>
    <row r="44" spans="3:5" x14ac:dyDescent="0.35">
      <c r="C44" s="7">
        <v>35278</v>
      </c>
      <c r="D44" s="6">
        <v>43589</v>
      </c>
      <c r="E44">
        <f t="shared" si="0"/>
        <v>23</v>
      </c>
    </row>
    <row r="45" spans="3:5" x14ac:dyDescent="0.35">
      <c r="C45" s="7">
        <v>31531</v>
      </c>
      <c r="D45" s="6">
        <v>43522</v>
      </c>
      <c r="E45">
        <f t="shared" si="0"/>
        <v>33</v>
      </c>
    </row>
    <row r="46" spans="3:5" x14ac:dyDescent="0.35">
      <c r="C46" s="7">
        <v>34576</v>
      </c>
      <c r="D46" s="6">
        <v>43682</v>
      </c>
      <c r="E46">
        <f t="shared" si="0"/>
        <v>25</v>
      </c>
    </row>
    <row r="47" spans="3:5" x14ac:dyDescent="0.35">
      <c r="C47" s="7">
        <v>35113</v>
      </c>
      <c r="D47" s="6">
        <v>43426</v>
      </c>
      <c r="E47">
        <f t="shared" si="0"/>
        <v>22</v>
      </c>
    </row>
    <row r="48" spans="3:5" x14ac:dyDescent="0.35">
      <c r="C48" s="7">
        <v>34989</v>
      </c>
      <c r="D48" s="6">
        <v>44242</v>
      </c>
      <c r="E48">
        <f t="shared" si="0"/>
        <v>26</v>
      </c>
    </row>
    <row r="49" spans="3:5" x14ac:dyDescent="0.35">
      <c r="C49" s="7">
        <v>34530</v>
      </c>
      <c r="D49" s="6">
        <v>43397</v>
      </c>
      <c r="E49">
        <f t="shared" si="0"/>
        <v>24</v>
      </c>
    </row>
    <row r="50" spans="3:5" x14ac:dyDescent="0.35">
      <c r="C50" s="7">
        <v>34740</v>
      </c>
      <c r="D50" s="6">
        <v>44270</v>
      </c>
      <c r="E50">
        <f t="shared" si="0"/>
        <v>26</v>
      </c>
    </row>
    <row r="51" spans="3:5" x14ac:dyDescent="0.35">
      <c r="C51" s="7">
        <v>34293</v>
      </c>
      <c r="D51" s="6">
        <v>43453</v>
      </c>
      <c r="E51">
        <f t="shared" si="0"/>
        <v>25</v>
      </c>
    </row>
    <row r="52" spans="3:5" x14ac:dyDescent="0.35">
      <c r="C52" s="7">
        <v>32366</v>
      </c>
      <c r="D52" s="6">
        <v>44263</v>
      </c>
      <c r="E52">
        <f t="shared" si="0"/>
        <v>33</v>
      </c>
    </row>
    <row r="53" spans="3:5" x14ac:dyDescent="0.35">
      <c r="C53" s="7">
        <v>32203</v>
      </c>
      <c r="D53" s="6">
        <v>43820</v>
      </c>
      <c r="E53">
        <f t="shared" si="0"/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A7" sqref="A7"/>
    </sheetView>
  </sheetViews>
  <sheetFormatPr defaultRowHeight="14.5" x14ac:dyDescent="0.35"/>
  <cols>
    <col min="1" max="1" width="12.6328125" customWidth="1"/>
    <col min="3" max="3" width="12.36328125" bestFit="1" customWidth="1"/>
    <col min="4" max="4" width="14.36328125" bestFit="1" customWidth="1"/>
  </cols>
  <sheetData>
    <row r="2" spans="1:4" x14ac:dyDescent="0.35">
      <c r="A2" s="8" t="s">
        <v>95</v>
      </c>
      <c r="C2" t="s">
        <v>98</v>
      </c>
    </row>
    <row r="4" spans="1:4" x14ac:dyDescent="0.35">
      <c r="A4" s="9" t="s">
        <v>96</v>
      </c>
      <c r="C4" t="s">
        <v>102</v>
      </c>
    </row>
    <row r="7" spans="1:4" x14ac:dyDescent="0.35">
      <c r="A7" s="9" t="s">
        <v>97</v>
      </c>
      <c r="C7" s="11" t="s">
        <v>99</v>
      </c>
      <c r="D7" t="s">
        <v>101</v>
      </c>
    </row>
    <row r="8" spans="1:4" x14ac:dyDescent="0.35">
      <c r="C8" s="4">
        <v>1</v>
      </c>
      <c r="D8" s="12">
        <v>6</v>
      </c>
    </row>
    <row r="9" spans="1:4" x14ac:dyDescent="0.35">
      <c r="C9" s="4">
        <v>2</v>
      </c>
      <c r="D9" s="10">
        <v>3</v>
      </c>
    </row>
    <row r="10" spans="1:4" x14ac:dyDescent="0.35">
      <c r="C10" s="4">
        <v>3</v>
      </c>
      <c r="D10" s="10">
        <v>3</v>
      </c>
    </row>
    <row r="11" spans="1:4" x14ac:dyDescent="0.35">
      <c r="C11" s="4">
        <v>4</v>
      </c>
      <c r="D11" s="10">
        <v>3</v>
      </c>
    </row>
    <row r="12" spans="1:4" x14ac:dyDescent="0.35">
      <c r="C12" s="4">
        <v>5</v>
      </c>
      <c r="D12" s="10">
        <v>2</v>
      </c>
    </row>
    <row r="13" spans="1:4" x14ac:dyDescent="0.35">
      <c r="C13" s="4">
        <v>6</v>
      </c>
      <c r="D13" s="10">
        <v>2</v>
      </c>
    </row>
    <row r="14" spans="1:4" x14ac:dyDescent="0.35">
      <c r="C14" s="4">
        <v>7</v>
      </c>
      <c r="D14" s="10">
        <v>5</v>
      </c>
    </row>
    <row r="15" spans="1:4" x14ac:dyDescent="0.35">
      <c r="C15" s="4">
        <v>8</v>
      </c>
      <c r="D15" s="10">
        <v>4</v>
      </c>
    </row>
    <row r="16" spans="1:4" x14ac:dyDescent="0.35">
      <c r="C16" s="4">
        <v>9</v>
      </c>
      <c r="D16" s="10">
        <v>4</v>
      </c>
    </row>
    <row r="17" spans="3:4" x14ac:dyDescent="0.35">
      <c r="C17" s="4">
        <v>10</v>
      </c>
      <c r="D17" s="10">
        <v>4</v>
      </c>
    </row>
    <row r="18" spans="3:4" x14ac:dyDescent="0.35">
      <c r="C18" s="4">
        <v>11</v>
      </c>
      <c r="D18" s="10">
        <v>3</v>
      </c>
    </row>
    <row r="19" spans="3:4" x14ac:dyDescent="0.35">
      <c r="C19" s="4">
        <v>12</v>
      </c>
      <c r="D19" s="12">
        <v>6</v>
      </c>
    </row>
    <row r="20" spans="3:4" x14ac:dyDescent="0.35">
      <c r="C20" s="4" t="s">
        <v>100</v>
      </c>
      <c r="D20" s="10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613922-848E-4938-B6DD-2026B82FF2B2}">
  <ds:schemaRefs>
    <ds:schemaRef ds:uri="http://schemas.microsoft.com/office/infopath/2007/PartnerControls"/>
    <ds:schemaRef ds:uri="0f01b7b4-d4b6-47da-93c5-cffa90a406b9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b18f8198-02fb-408b-a649-baf04150ea28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0BE636-D00A-42D2-A032-AC795938E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Task 1</vt:lpstr>
      <vt:lpstr>Task 2</vt:lpstr>
      <vt:lpstr>Task 3</vt:lpstr>
      <vt:lpstr>Task 4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revision/>
  <dcterms:created xsi:type="dcterms:W3CDTF">2021-05-24T07:11:16Z</dcterms:created>
  <dcterms:modified xsi:type="dcterms:W3CDTF">2022-11-15T12:50:08Z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