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755BE995-06CC-4C5C-B586-E9B4C11543F8}" xr6:coauthVersionLast="47" xr6:coauthVersionMax="47" xr10:uidLastSave="{00000000-0000-0000-0000-000000000000}"/>
  <bookViews>
    <workbookView xWindow="-120" yWindow="-120" windowWidth="29040" windowHeight="15840" xr2:uid="{00000000-000D-0000-FFFF-FFFF00000000}"/>
  </bookViews>
  <sheets>
    <sheet name="Dashboard" sheetId="6" r:id="rId1"/>
    <sheet name="Breakdown" sheetId="3" r:id="rId2"/>
    <sheet name="Pivot Sheet" sheetId="4" r:id="rId3"/>
    <sheet name="Worksheet" sheetId="5" state="hidden" r:id="rId4"/>
    <sheet name="Delivery Note" sheetId="1" r:id="rId5"/>
  </sheets>
  <definedNames>
    <definedName name="Slicer_Month">#N/A</definedName>
    <definedName name="Slicer_Month1">#N/A</definedName>
  </definedNames>
  <calcPr calcId="191028"/>
  <pivotCaches>
    <pivotCache cacheId="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 i="3" l="1" a="1"/>
  <c r="E31" i="3" s="1"/>
  <c r="E6" i="3" a="1"/>
  <c r="E6" i="3"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S17" i="3" l="1"/>
  <c r="R17" i="3"/>
  <c r="O23" i="3"/>
  <c r="Q21" i="3"/>
  <c r="S19" i="3"/>
  <c r="P18" i="3"/>
  <c r="R16" i="3"/>
  <c r="O15" i="3"/>
  <c r="P23" i="3"/>
  <c r="P15" i="3"/>
  <c r="S22" i="3"/>
  <c r="S20" i="3"/>
  <c r="Q19" i="3"/>
  <c r="O18" i="3"/>
  <c r="Q16" i="3"/>
  <c r="R22" i="3"/>
  <c r="P16" i="3"/>
  <c r="O21" i="3"/>
  <c r="O20" i="3"/>
  <c r="S23" i="3"/>
  <c r="P22" i="3"/>
  <c r="R20" i="3"/>
  <c r="O19" i="3"/>
  <c r="Q17" i="3"/>
  <c r="S15" i="3"/>
  <c r="Q22" i="3"/>
  <c r="P19" i="3"/>
  <c r="O16" i="3"/>
  <c r="R23" i="3"/>
  <c r="O22" i="3"/>
  <c r="Q20" i="3"/>
  <c r="S18" i="3"/>
  <c r="P17" i="3"/>
  <c r="R15" i="3"/>
  <c r="Q23" i="3"/>
  <c r="S21" i="3"/>
  <c r="P20" i="3"/>
  <c r="R18" i="3"/>
  <c r="O17" i="3"/>
  <c r="Q15" i="3"/>
  <c r="R21" i="3"/>
  <c r="Q18" i="3"/>
  <c r="S16" i="3"/>
  <c r="P21" i="3"/>
  <c r="R19" i="3"/>
  <c r="P9" i="3"/>
  <c r="P8" i="3"/>
  <c r="P7" i="3"/>
  <c r="P6" i="3"/>
  <c r="P10" i="3"/>
  <c r="O7" i="3"/>
  <c r="O6" i="3"/>
  <c r="O10" i="3"/>
  <c r="O9" i="3"/>
  <c r="O8" i="3"/>
  <c r="J6" i="3"/>
  <c r="I6" i="3"/>
  <c r="H6" i="3"/>
  <c r="G6" i="3"/>
  <c r="F6" i="3"/>
  <c r="J24" i="3"/>
  <c r="I24" i="3"/>
  <c r="H24" i="3"/>
  <c r="G24" i="3"/>
  <c r="J23" i="3"/>
  <c r="I23" i="3"/>
  <c r="H23" i="3"/>
  <c r="G23" i="3"/>
  <c r="J22" i="3"/>
  <c r="I22" i="3"/>
  <c r="H22" i="3"/>
  <c r="G22" i="3"/>
  <c r="J21" i="3"/>
  <c r="I21" i="3"/>
  <c r="H21" i="3"/>
  <c r="G21" i="3"/>
  <c r="J20" i="3"/>
  <c r="I20" i="3"/>
  <c r="H20" i="3"/>
  <c r="G20" i="3"/>
  <c r="J19" i="3"/>
  <c r="I19" i="3"/>
  <c r="H19" i="3"/>
  <c r="G19" i="3"/>
  <c r="J18" i="3"/>
  <c r="I18" i="3"/>
  <c r="H18" i="3"/>
  <c r="G18" i="3"/>
  <c r="J17" i="3"/>
  <c r="I17" i="3"/>
  <c r="H17" i="3"/>
  <c r="G17" i="3"/>
  <c r="J16" i="3"/>
  <c r="I16" i="3"/>
  <c r="H16" i="3"/>
  <c r="G16" i="3"/>
  <c r="J15" i="3"/>
  <c r="I15" i="3"/>
  <c r="H15" i="3"/>
  <c r="G15" i="3"/>
  <c r="J14" i="3"/>
  <c r="I14" i="3"/>
  <c r="H14" i="3"/>
  <c r="G14" i="3"/>
  <c r="J13" i="3"/>
  <c r="I13" i="3"/>
  <c r="H13" i="3"/>
  <c r="G13" i="3"/>
  <c r="J12" i="3"/>
  <c r="I12" i="3"/>
  <c r="H12" i="3"/>
  <c r="G12" i="3"/>
  <c r="J11" i="3"/>
  <c r="I11" i="3"/>
  <c r="H11" i="3"/>
  <c r="G11" i="3"/>
  <c r="J10" i="3"/>
  <c r="I10" i="3"/>
  <c r="H10" i="3"/>
  <c r="G10" i="3"/>
  <c r="J9" i="3"/>
  <c r="I9" i="3"/>
  <c r="H9" i="3"/>
  <c r="G9" i="3"/>
  <c r="J8" i="3"/>
  <c r="I8" i="3"/>
  <c r="H8" i="3"/>
  <c r="G8" i="3"/>
  <c r="J7" i="3"/>
  <c r="I7" i="3"/>
  <c r="H7" i="3"/>
  <c r="G7" i="3"/>
  <c r="F24" i="3"/>
  <c r="F23" i="3"/>
  <c r="F22" i="3"/>
  <c r="F21" i="3"/>
  <c r="F20" i="3"/>
  <c r="F19" i="3"/>
  <c r="F18" i="3"/>
  <c r="F17" i="3"/>
  <c r="F16" i="3"/>
  <c r="F15" i="3"/>
  <c r="F14" i="3"/>
  <c r="F13" i="3"/>
  <c r="F12" i="3"/>
  <c r="F11" i="3"/>
  <c r="F10" i="3"/>
  <c r="F9" i="3"/>
  <c r="F8" i="3"/>
  <c r="F7" i="3"/>
  <c r="J116" i="3"/>
  <c r="I116" i="3"/>
  <c r="H116" i="3"/>
  <c r="G116" i="3"/>
  <c r="F116" i="3"/>
  <c r="J115" i="3"/>
  <c r="I115" i="3"/>
  <c r="H115" i="3"/>
  <c r="G115" i="3"/>
  <c r="F115" i="3"/>
  <c r="J114" i="3"/>
  <c r="I114" i="3"/>
  <c r="H114" i="3"/>
  <c r="G114" i="3"/>
  <c r="F114" i="3"/>
  <c r="J113" i="3"/>
  <c r="I113" i="3"/>
  <c r="H113" i="3"/>
  <c r="G113" i="3"/>
  <c r="F113" i="3"/>
  <c r="J112" i="3"/>
  <c r="I112" i="3"/>
  <c r="H112" i="3"/>
  <c r="G112" i="3"/>
  <c r="F112" i="3"/>
  <c r="J111" i="3"/>
  <c r="I111" i="3"/>
  <c r="H111" i="3"/>
  <c r="G111" i="3"/>
  <c r="F111" i="3"/>
  <c r="J110" i="3"/>
  <c r="I110" i="3"/>
  <c r="H110" i="3"/>
  <c r="G110" i="3"/>
  <c r="F110" i="3"/>
  <c r="J109" i="3"/>
  <c r="I109" i="3"/>
  <c r="H109" i="3"/>
  <c r="G109" i="3"/>
  <c r="F109" i="3"/>
  <c r="J108" i="3"/>
  <c r="I108" i="3"/>
  <c r="H108" i="3"/>
  <c r="G108" i="3"/>
  <c r="F108" i="3"/>
  <c r="J107" i="3"/>
  <c r="I107" i="3"/>
  <c r="H107" i="3"/>
  <c r="G107" i="3"/>
  <c r="F107" i="3"/>
  <c r="J106" i="3"/>
  <c r="I106" i="3"/>
  <c r="H106" i="3"/>
  <c r="G106" i="3"/>
  <c r="F106" i="3"/>
  <c r="J105" i="3"/>
  <c r="I105" i="3"/>
  <c r="H105" i="3"/>
  <c r="G105" i="3"/>
  <c r="F105" i="3"/>
  <c r="J104" i="3"/>
  <c r="I104" i="3"/>
  <c r="H104" i="3"/>
  <c r="G104" i="3"/>
  <c r="F104" i="3"/>
  <c r="J103" i="3"/>
  <c r="I103" i="3"/>
  <c r="H103" i="3"/>
  <c r="G103" i="3"/>
  <c r="F103" i="3"/>
  <c r="J102" i="3"/>
  <c r="I102" i="3"/>
  <c r="H102" i="3"/>
  <c r="G102" i="3"/>
  <c r="F102" i="3"/>
  <c r="J101" i="3"/>
  <c r="I101" i="3"/>
  <c r="H101" i="3"/>
  <c r="G101" i="3"/>
  <c r="F101" i="3"/>
  <c r="J100" i="3"/>
  <c r="I100" i="3"/>
  <c r="H100" i="3"/>
  <c r="G100" i="3"/>
  <c r="F100" i="3"/>
  <c r="J99" i="3"/>
  <c r="I99" i="3"/>
  <c r="H99" i="3"/>
  <c r="G99" i="3"/>
  <c r="F99" i="3"/>
  <c r="J98" i="3"/>
  <c r="I98" i="3"/>
  <c r="H98" i="3"/>
  <c r="G98" i="3"/>
  <c r="F98" i="3"/>
  <c r="J97" i="3"/>
  <c r="I97" i="3"/>
  <c r="H97" i="3"/>
  <c r="G97" i="3"/>
  <c r="F97" i="3"/>
  <c r="J96" i="3"/>
  <c r="I96" i="3"/>
  <c r="H96" i="3"/>
  <c r="G96" i="3"/>
  <c r="F96" i="3"/>
  <c r="J95" i="3"/>
  <c r="I95" i="3"/>
  <c r="H95" i="3"/>
  <c r="G95" i="3"/>
  <c r="F95" i="3"/>
  <c r="J94" i="3"/>
  <c r="I94" i="3"/>
  <c r="H94" i="3"/>
  <c r="G94" i="3"/>
  <c r="F94" i="3"/>
  <c r="J93" i="3"/>
  <c r="I93" i="3"/>
  <c r="H93" i="3"/>
  <c r="G93" i="3"/>
  <c r="F93" i="3"/>
  <c r="J92" i="3"/>
  <c r="I92" i="3"/>
  <c r="H92" i="3"/>
  <c r="G92" i="3"/>
  <c r="F92" i="3"/>
  <c r="J91" i="3"/>
  <c r="I91" i="3"/>
  <c r="H91" i="3"/>
  <c r="G91" i="3"/>
  <c r="F91" i="3"/>
  <c r="J90" i="3"/>
  <c r="I90" i="3"/>
  <c r="H90" i="3"/>
  <c r="G90" i="3"/>
  <c r="F90" i="3"/>
  <c r="J89" i="3"/>
  <c r="I89" i="3"/>
  <c r="H89" i="3"/>
  <c r="G89" i="3"/>
  <c r="F89" i="3"/>
  <c r="J88" i="3"/>
  <c r="I88" i="3"/>
  <c r="H88" i="3"/>
  <c r="G88" i="3"/>
  <c r="F88" i="3"/>
  <c r="J87" i="3"/>
  <c r="I87" i="3"/>
  <c r="H87" i="3"/>
  <c r="G87" i="3"/>
  <c r="F87" i="3"/>
  <c r="J86" i="3"/>
  <c r="I86" i="3"/>
  <c r="H86" i="3"/>
  <c r="G86" i="3"/>
  <c r="F86" i="3"/>
  <c r="J85" i="3"/>
  <c r="I85" i="3"/>
  <c r="H85" i="3"/>
  <c r="G85" i="3"/>
  <c r="F85" i="3"/>
  <c r="J84" i="3"/>
  <c r="I84" i="3"/>
  <c r="H84" i="3"/>
  <c r="G84" i="3"/>
  <c r="F84" i="3"/>
  <c r="J83" i="3"/>
  <c r="I83" i="3"/>
  <c r="H83" i="3"/>
  <c r="G83" i="3"/>
  <c r="F83" i="3"/>
  <c r="J82" i="3"/>
  <c r="I82" i="3"/>
  <c r="H82" i="3"/>
  <c r="G82" i="3"/>
  <c r="F82" i="3"/>
  <c r="J81" i="3"/>
  <c r="I81" i="3"/>
  <c r="H81" i="3"/>
  <c r="G81" i="3"/>
  <c r="F81" i="3"/>
  <c r="J80" i="3"/>
  <c r="I80" i="3"/>
  <c r="H80" i="3"/>
  <c r="G80" i="3"/>
  <c r="F80" i="3"/>
  <c r="J79" i="3"/>
  <c r="I79" i="3"/>
  <c r="H79" i="3"/>
  <c r="G79" i="3"/>
  <c r="F79" i="3"/>
  <c r="J78" i="3"/>
  <c r="I78" i="3"/>
  <c r="H78" i="3"/>
  <c r="G78" i="3"/>
  <c r="F78" i="3"/>
  <c r="J77" i="3"/>
  <c r="I77" i="3"/>
  <c r="H77" i="3"/>
  <c r="G77" i="3"/>
  <c r="F77" i="3"/>
  <c r="J76" i="3"/>
  <c r="I76" i="3"/>
  <c r="H76" i="3"/>
  <c r="G76" i="3"/>
  <c r="F76" i="3"/>
  <c r="J75" i="3"/>
  <c r="I75" i="3"/>
  <c r="H75" i="3"/>
  <c r="G75" i="3"/>
  <c r="F75" i="3"/>
  <c r="J74" i="3"/>
  <c r="I74" i="3"/>
  <c r="H74" i="3"/>
  <c r="G74" i="3"/>
  <c r="F74" i="3"/>
  <c r="J73" i="3"/>
  <c r="I73" i="3"/>
  <c r="H73" i="3"/>
  <c r="G73" i="3"/>
  <c r="F73" i="3"/>
  <c r="J72" i="3"/>
  <c r="I72" i="3"/>
  <c r="H72" i="3"/>
  <c r="G72" i="3"/>
  <c r="F72" i="3"/>
  <c r="J71" i="3"/>
  <c r="I71" i="3"/>
  <c r="H71" i="3"/>
  <c r="G71" i="3"/>
  <c r="F71" i="3"/>
  <c r="J70" i="3"/>
  <c r="I70" i="3"/>
  <c r="H70" i="3"/>
  <c r="G70" i="3"/>
  <c r="F70" i="3"/>
  <c r="J69" i="3"/>
  <c r="I69" i="3"/>
  <c r="H69" i="3"/>
  <c r="G69" i="3"/>
  <c r="F69" i="3"/>
  <c r="J68" i="3"/>
  <c r="I68" i="3"/>
  <c r="H68" i="3"/>
  <c r="G68" i="3"/>
  <c r="F68" i="3"/>
  <c r="J67" i="3"/>
  <c r="I67" i="3"/>
  <c r="H67" i="3"/>
  <c r="G67" i="3"/>
  <c r="F67" i="3"/>
  <c r="J66" i="3"/>
  <c r="I66" i="3"/>
  <c r="H66" i="3"/>
  <c r="G66" i="3"/>
  <c r="F66" i="3"/>
  <c r="J65" i="3"/>
  <c r="I65" i="3"/>
  <c r="H65" i="3"/>
  <c r="G65" i="3"/>
  <c r="F65" i="3"/>
  <c r="J64" i="3"/>
  <c r="I64" i="3"/>
  <c r="H64" i="3"/>
  <c r="G64" i="3"/>
  <c r="F64" i="3"/>
  <c r="J63" i="3"/>
  <c r="I63" i="3"/>
  <c r="H63" i="3"/>
  <c r="G63" i="3"/>
  <c r="F63" i="3"/>
  <c r="J62" i="3"/>
  <c r="I62" i="3"/>
  <c r="H62" i="3"/>
  <c r="G62" i="3"/>
  <c r="F62" i="3"/>
  <c r="J61" i="3"/>
  <c r="I61" i="3"/>
  <c r="H61" i="3"/>
  <c r="G61" i="3"/>
  <c r="F61" i="3"/>
  <c r="J60" i="3"/>
  <c r="I60" i="3"/>
  <c r="H60" i="3"/>
  <c r="G60" i="3"/>
  <c r="F60" i="3"/>
  <c r="J59" i="3"/>
  <c r="I59" i="3"/>
  <c r="H59" i="3"/>
  <c r="G59" i="3"/>
  <c r="F59" i="3"/>
  <c r="J58" i="3"/>
  <c r="I58" i="3"/>
  <c r="H58" i="3"/>
  <c r="G58" i="3"/>
  <c r="F58" i="3"/>
  <c r="J57" i="3"/>
  <c r="I57" i="3"/>
  <c r="H57" i="3"/>
  <c r="G57" i="3"/>
  <c r="F57" i="3"/>
  <c r="J56" i="3"/>
  <c r="I56" i="3"/>
  <c r="H56" i="3"/>
  <c r="G56" i="3"/>
  <c r="F56" i="3"/>
  <c r="J55" i="3"/>
  <c r="I55" i="3"/>
  <c r="H55" i="3"/>
  <c r="G55" i="3"/>
  <c r="F55" i="3"/>
  <c r="J54" i="3"/>
  <c r="I54" i="3"/>
  <c r="H54" i="3"/>
  <c r="G54" i="3"/>
  <c r="F54" i="3"/>
  <c r="J53" i="3"/>
  <c r="I53" i="3"/>
  <c r="H53" i="3"/>
  <c r="G53" i="3"/>
  <c r="F53" i="3"/>
  <c r="J52" i="3"/>
  <c r="I52" i="3"/>
  <c r="H52" i="3"/>
  <c r="G52" i="3"/>
  <c r="F52" i="3"/>
  <c r="J51" i="3"/>
  <c r="I51" i="3"/>
  <c r="H51" i="3"/>
  <c r="G51" i="3"/>
  <c r="F51" i="3"/>
  <c r="J50" i="3"/>
  <c r="I50" i="3"/>
  <c r="H50" i="3"/>
  <c r="G50" i="3"/>
  <c r="F50" i="3"/>
  <c r="J49" i="3"/>
  <c r="I49" i="3"/>
  <c r="H49" i="3"/>
  <c r="G49" i="3"/>
  <c r="F49" i="3"/>
  <c r="J48" i="3"/>
  <c r="I48" i="3"/>
  <c r="H48" i="3"/>
  <c r="G48" i="3"/>
  <c r="F48" i="3"/>
  <c r="J47" i="3"/>
  <c r="I47" i="3"/>
  <c r="H47" i="3"/>
  <c r="G47" i="3"/>
  <c r="F47" i="3"/>
  <c r="J46" i="3"/>
  <c r="I46" i="3"/>
  <c r="H46" i="3"/>
  <c r="G46" i="3"/>
  <c r="F46" i="3"/>
  <c r="J45" i="3"/>
  <c r="I45" i="3"/>
  <c r="H45" i="3"/>
  <c r="G45" i="3"/>
  <c r="F45" i="3"/>
  <c r="J44" i="3"/>
  <c r="I44" i="3"/>
  <c r="H44" i="3"/>
  <c r="G44" i="3"/>
  <c r="F44" i="3"/>
  <c r="J43" i="3"/>
  <c r="I43" i="3"/>
  <c r="H43" i="3"/>
  <c r="G43" i="3"/>
  <c r="F43" i="3"/>
  <c r="J42" i="3"/>
  <c r="I42" i="3"/>
  <c r="H42" i="3"/>
  <c r="G42" i="3"/>
  <c r="F42" i="3"/>
  <c r="J41" i="3"/>
  <c r="I41" i="3"/>
  <c r="H41" i="3"/>
  <c r="G41" i="3"/>
  <c r="F41" i="3"/>
  <c r="J40" i="3"/>
  <c r="I40" i="3"/>
  <c r="H40" i="3"/>
  <c r="G40" i="3"/>
  <c r="F40" i="3"/>
  <c r="J39" i="3"/>
  <c r="I39" i="3"/>
  <c r="H39" i="3"/>
  <c r="G39" i="3"/>
  <c r="F39" i="3"/>
  <c r="J38" i="3"/>
  <c r="I38" i="3"/>
  <c r="H38" i="3"/>
  <c r="G38" i="3"/>
  <c r="F38" i="3"/>
  <c r="J37" i="3"/>
  <c r="I37" i="3"/>
  <c r="H37" i="3"/>
  <c r="G37" i="3"/>
  <c r="F37" i="3"/>
  <c r="J36" i="3"/>
  <c r="I36" i="3"/>
  <c r="H36" i="3"/>
  <c r="G36" i="3"/>
  <c r="F36" i="3"/>
  <c r="J35" i="3"/>
  <c r="I35" i="3"/>
  <c r="H35" i="3"/>
  <c r="G35" i="3"/>
  <c r="F35" i="3"/>
  <c r="J34" i="3"/>
  <c r="I34" i="3"/>
  <c r="H34" i="3"/>
  <c r="G34" i="3"/>
  <c r="F34" i="3"/>
  <c r="J33" i="3"/>
  <c r="I33" i="3"/>
  <c r="H33" i="3"/>
  <c r="G33" i="3"/>
  <c r="F33" i="3"/>
  <c r="J32" i="3"/>
  <c r="I32" i="3"/>
  <c r="H32" i="3"/>
  <c r="G32" i="3"/>
  <c r="F32" i="3"/>
  <c r="J31" i="3"/>
  <c r="I31" i="3"/>
  <c r="H31" i="3"/>
  <c r="G31" i="3"/>
  <c r="F31" i="3"/>
  <c r="O11" i="3" l="1"/>
  <c r="Q10" i="3" s="1"/>
  <c r="P11" i="3"/>
  <c r="R9" i="3" s="1"/>
  <c r="K18" i="3"/>
  <c r="K12" i="3"/>
  <c r="K20" i="3"/>
  <c r="J117" i="3"/>
  <c r="K35" i="3"/>
  <c r="K43" i="3"/>
  <c r="K51" i="3"/>
  <c r="K59" i="3"/>
  <c r="K67" i="3"/>
  <c r="K83" i="3"/>
  <c r="K91" i="3"/>
  <c r="K99" i="3"/>
  <c r="K107" i="3"/>
  <c r="K115" i="3"/>
  <c r="K13" i="3"/>
  <c r="K21" i="3"/>
  <c r="K14" i="3"/>
  <c r="K22" i="3"/>
  <c r="K37" i="3"/>
  <c r="K45" i="3"/>
  <c r="K61" i="3"/>
  <c r="K69" i="3"/>
  <c r="K77" i="3"/>
  <c r="K85" i="3"/>
  <c r="K93" i="3"/>
  <c r="K101" i="3"/>
  <c r="K109" i="3"/>
  <c r="K7" i="3"/>
  <c r="K15" i="3"/>
  <c r="K23" i="3"/>
  <c r="K53" i="3"/>
  <c r="K34" i="3"/>
  <c r="K42" i="3"/>
  <c r="K50" i="3"/>
  <c r="K16" i="3"/>
  <c r="K24" i="3"/>
  <c r="K9" i="3"/>
  <c r="K17" i="3"/>
  <c r="K10" i="3"/>
  <c r="K52" i="3"/>
  <c r="K76" i="3"/>
  <c r="K84" i="3"/>
  <c r="K92" i="3"/>
  <c r="K100" i="3"/>
  <c r="K108" i="3"/>
  <c r="K116" i="3"/>
  <c r="G117" i="3"/>
  <c r="K36" i="3"/>
  <c r="K44" i="3"/>
  <c r="K60" i="3"/>
  <c r="K68" i="3"/>
  <c r="H117" i="3"/>
  <c r="K33" i="3"/>
  <c r="K41" i="3"/>
  <c r="K49" i="3"/>
  <c r="K57" i="3"/>
  <c r="K65" i="3"/>
  <c r="K73" i="3"/>
  <c r="K81" i="3"/>
  <c r="K89" i="3"/>
  <c r="K97" i="3"/>
  <c r="K105" i="3"/>
  <c r="K113" i="3"/>
  <c r="K11" i="3"/>
  <c r="K19" i="3"/>
  <c r="I117" i="3"/>
  <c r="K38" i="3"/>
  <c r="K46" i="3"/>
  <c r="K54" i="3"/>
  <c r="K62" i="3"/>
  <c r="K70" i="3"/>
  <c r="K78" i="3"/>
  <c r="K86" i="3"/>
  <c r="K94" i="3"/>
  <c r="K102" i="3"/>
  <c r="K110" i="3"/>
  <c r="K32" i="3"/>
  <c r="K40" i="3"/>
  <c r="K48" i="3"/>
  <c r="K56" i="3"/>
  <c r="K64" i="3"/>
  <c r="K72" i="3"/>
  <c r="K80" i="3"/>
  <c r="K88" i="3"/>
  <c r="K96" i="3"/>
  <c r="K104" i="3"/>
  <c r="K112" i="3"/>
  <c r="K58" i="3"/>
  <c r="K66" i="3"/>
  <c r="K74" i="3"/>
  <c r="K82" i="3"/>
  <c r="K90" i="3"/>
  <c r="K98" i="3"/>
  <c r="K106" i="3"/>
  <c r="K114" i="3"/>
  <c r="K8" i="3"/>
  <c r="K75" i="3"/>
  <c r="K39" i="3"/>
  <c r="K47" i="3"/>
  <c r="K55" i="3"/>
  <c r="K63" i="3"/>
  <c r="K71" i="3"/>
  <c r="K79" i="3"/>
  <c r="K87" i="3"/>
  <c r="K95" i="3"/>
  <c r="K103" i="3"/>
  <c r="K111" i="3"/>
  <c r="K6" i="3"/>
  <c r="G25" i="3"/>
  <c r="H25" i="3"/>
  <c r="I25" i="3"/>
  <c r="J25" i="3"/>
  <c r="F25" i="3"/>
  <c r="K31" i="3"/>
  <c r="F117" i="3"/>
  <c r="Q9" i="3" l="1"/>
  <c r="Q8" i="3"/>
  <c r="Q7" i="3"/>
  <c r="R6" i="3"/>
  <c r="R10" i="3"/>
  <c r="R8" i="3"/>
  <c r="Q6" i="3"/>
  <c r="R7" i="3"/>
  <c r="Q11" i="3" l="1"/>
  <c r="R1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<sst xmlns="http://schemas.openxmlformats.org/spreadsheetml/2006/main" count="2323" uniqueCount="146">
  <si>
    <t>Sr</t>
  </si>
  <si>
    <t>Customer Name</t>
  </si>
  <si>
    <t>Territory</t>
  </si>
  <si>
    <t>Date</t>
  </si>
  <si>
    <t>Item Code</t>
  </si>
  <si>
    <t>Quantity</t>
  </si>
  <si>
    <t>UOM</t>
  </si>
  <si>
    <t>Amount</t>
  </si>
  <si>
    <t>Month</t>
  </si>
  <si>
    <t>FIRST JAN FOODS NIG LTD</t>
  </si>
  <si>
    <t>Lagos Island - Epe</t>
  </si>
  <si>
    <t>FG-0023</t>
  </si>
  <si>
    <t>Carton</t>
  </si>
  <si>
    <t>FG-0007</t>
  </si>
  <si>
    <t>Bag</t>
  </si>
  <si>
    <t>FG-0011</t>
  </si>
  <si>
    <t>FG-0021</t>
  </si>
  <si>
    <t>FG-0036</t>
  </si>
  <si>
    <t>FG-0012</t>
  </si>
  <si>
    <t xml:space="preserve"> Jaydee superstore </t>
  </si>
  <si>
    <t>Modern Trade(Lagos)</t>
  </si>
  <si>
    <t>FG-0003</t>
  </si>
  <si>
    <t>FG-0016</t>
  </si>
  <si>
    <t>FG-0005</t>
  </si>
  <si>
    <t>Prime Mart Akesan</t>
  </si>
  <si>
    <t>FG-0031</t>
  </si>
  <si>
    <t>FG-0010</t>
  </si>
  <si>
    <t>FG-0032</t>
  </si>
  <si>
    <t>TWINS FAJA SPMKT (IDIMU/LAGOS)</t>
  </si>
  <si>
    <t>FG-0006</t>
  </si>
  <si>
    <t>GROCERY BAZAAR (IGANDO/LAGOS)</t>
  </si>
  <si>
    <t>Sogofunmi Variety Stores</t>
  </si>
  <si>
    <t>Oyo</t>
  </si>
  <si>
    <t>FG-0037</t>
  </si>
  <si>
    <t>Samples &amp; PR</t>
  </si>
  <si>
    <t>Contract</t>
  </si>
  <si>
    <t>SAHBAT VENTURES</t>
  </si>
  <si>
    <t>Lagos Sango - Igando</t>
  </si>
  <si>
    <t>Goodness (lagos)</t>
  </si>
  <si>
    <t xml:space="preserve">Penny Mart </t>
  </si>
  <si>
    <t>DELE AKANDE ENTERPRISES</t>
  </si>
  <si>
    <t>Lagos Oshodi - Ikorodu</t>
  </si>
  <si>
    <t>OWOADE AND SONS ENTERPRISES</t>
  </si>
  <si>
    <t>Aramide Mubait Ventures</t>
  </si>
  <si>
    <t>AYO-VAUGHAN</t>
  </si>
  <si>
    <t>Rukayat Stores</t>
  </si>
  <si>
    <t>Other Retail Sales (Agbara)</t>
  </si>
  <si>
    <t>Lagos Satellite Town - Badagry</t>
  </si>
  <si>
    <t>FG-0035</t>
  </si>
  <si>
    <t>EASTSIDE CONNECTIONS (AWKA/ANAMBRA)</t>
  </si>
  <si>
    <t>Anambra</t>
  </si>
  <si>
    <t>Dupe Olasumbo Trading Company</t>
  </si>
  <si>
    <t xml:space="preserve">Collective Commutations </t>
  </si>
  <si>
    <t>Mama Kelechi Store</t>
  </si>
  <si>
    <t>Lagos Mushin - Mile 2</t>
  </si>
  <si>
    <t xml:space="preserve">KEMROLI NIG ENTERPRISE </t>
  </si>
  <si>
    <t>Divine Glory Integrated Services</t>
  </si>
  <si>
    <t>IGBOKE JUDE AND SONS NIG LTD</t>
  </si>
  <si>
    <t>First Ayinkez Ventures</t>
  </si>
  <si>
    <t>Segfunfad Ventures</t>
  </si>
  <si>
    <t>Fola Venture</t>
  </si>
  <si>
    <t>TALLEST (Sango/Lagos)</t>
  </si>
  <si>
    <t>WATOBI ENTERPRISES</t>
  </si>
  <si>
    <t>God Father's Shop</t>
  </si>
  <si>
    <t>Trinity Global Multipurpose  Store</t>
  </si>
  <si>
    <t xml:space="preserve">Abby Store </t>
  </si>
  <si>
    <t xml:space="preserve">SARGRACE ENTERPRISE </t>
  </si>
  <si>
    <t>Abuja</t>
  </si>
  <si>
    <t>ONUKWAGNA ANTHONY ENTERPRISE</t>
  </si>
  <si>
    <t>Imo</t>
  </si>
  <si>
    <t>TRY GOD SUPER MARKET STORE</t>
  </si>
  <si>
    <t>Kogi</t>
  </si>
  <si>
    <t>Shokaz Stores Ventures</t>
  </si>
  <si>
    <t>Ogun</t>
  </si>
  <si>
    <t>ALH IDRIS SALEH NIG LTD</t>
  </si>
  <si>
    <t>CC MBADUGHA ENTERPRISES</t>
  </si>
  <si>
    <t>Ann Ohikhena (Lagos)</t>
  </si>
  <si>
    <t>K K GLORIOUS</t>
  </si>
  <si>
    <t>ONLY EL SHADDIE</t>
  </si>
  <si>
    <t xml:space="preserve">Funmi Akins Ventures </t>
  </si>
  <si>
    <t>WeyWellness Ventures Ltd</t>
  </si>
  <si>
    <t xml:space="preserve">SBE FAVOUR </t>
  </si>
  <si>
    <t>Mosunmade Stores (Lagos)</t>
  </si>
  <si>
    <t>SUPERSAVER (IKOSI/LAGOS)</t>
  </si>
  <si>
    <t>Others(Staff Sale)</t>
  </si>
  <si>
    <t>EMMA CONCEPT</t>
  </si>
  <si>
    <t>Edo</t>
  </si>
  <si>
    <t>F T OLUWASEUN NIG ENT</t>
  </si>
  <si>
    <t>Mother of Mercy Store</t>
  </si>
  <si>
    <t>SUCCESSLAND ENT (ABORU/LAGOS)</t>
  </si>
  <si>
    <t>Chizaram Stores (Kogi)</t>
  </si>
  <si>
    <t>YOUREKA VENTURES</t>
  </si>
  <si>
    <t>Rivers</t>
  </si>
  <si>
    <t>Batch</t>
  </si>
  <si>
    <t>PRINCE DUBEM WEST AFRICA LTD</t>
  </si>
  <si>
    <t>TWINSFAJA (Ipaye)</t>
  </si>
  <si>
    <t>Goodies Superstore</t>
  </si>
  <si>
    <t>JUSTRITE IBAFO</t>
  </si>
  <si>
    <t>EVABEST Supermarket</t>
  </si>
  <si>
    <t>Supersaver (Ago palace)</t>
  </si>
  <si>
    <t xml:space="preserve">Jendol (Alakuko) </t>
  </si>
  <si>
    <t>Twinsfaja (Ikotun)</t>
  </si>
  <si>
    <t>JENDOL (Oju Ore)</t>
  </si>
  <si>
    <t>Xowen Enterprises</t>
  </si>
  <si>
    <t>Ondo</t>
  </si>
  <si>
    <t>GRACE DOUBLE TWIN RESOURCES</t>
  </si>
  <si>
    <t>GODS GLORY</t>
  </si>
  <si>
    <t xml:space="preserve">FAREEDAH GLOBAL ENTERPRISE </t>
  </si>
  <si>
    <t>Skycare Catering Services Ltd.</t>
  </si>
  <si>
    <t>FG-0038</t>
  </si>
  <si>
    <t>AJAO OFFICE (Retail Sale)- AJAO/LAGOS</t>
  </si>
  <si>
    <t>BLUEWORLD DISTRIBUTIONS LIMITED</t>
  </si>
  <si>
    <t>JENDOL (EGBEDA/LAGOS)</t>
  </si>
  <si>
    <t>Blessed Rico ventures</t>
  </si>
  <si>
    <t>Taraba</t>
  </si>
  <si>
    <t>EASY KAJOL CONCEPT (BADAGRY/LAGOS)</t>
  </si>
  <si>
    <t>ITAMART MULTI BUSINESS</t>
  </si>
  <si>
    <t>Ekiti</t>
  </si>
  <si>
    <t xml:space="preserve">Priceline Store </t>
  </si>
  <si>
    <t>Park N Shop (Illupeju)</t>
  </si>
  <si>
    <t>PENNY EXPRESS SUPERMARKET (Ago Palace Way)</t>
  </si>
  <si>
    <t xml:space="preserve">DCM HOTEL &amp; SUITES </t>
  </si>
  <si>
    <t>TOP NOTCH SUPERMARKET</t>
  </si>
  <si>
    <t>Grocery Bazzar (Meiran)</t>
  </si>
  <si>
    <t>Blenco Supermarket (Abule Egba)</t>
  </si>
  <si>
    <t>DEBBIE (LAGOS)</t>
  </si>
  <si>
    <t>K &amp; E Ventures</t>
  </si>
  <si>
    <t>WEST GATE MART (LAGOS)</t>
  </si>
  <si>
    <t>DE PRINCE (Berger)</t>
  </si>
  <si>
    <t xml:space="preserve">Winni Mart </t>
  </si>
  <si>
    <t>Atreos Retail Platform Limited</t>
  </si>
  <si>
    <t>BENCO DAVIDSON ENTERPRISE</t>
  </si>
  <si>
    <t>Kaduna</t>
  </si>
  <si>
    <t>Territory Breakdown</t>
  </si>
  <si>
    <t>Jan-23</t>
  </si>
  <si>
    <t>Feb-23</t>
  </si>
  <si>
    <t>Mar-23</t>
  </si>
  <si>
    <t>Apr-23</t>
  </si>
  <si>
    <t>May-23</t>
  </si>
  <si>
    <t>Grand Total</t>
  </si>
  <si>
    <t>Total</t>
  </si>
  <si>
    <t>Customer Breakdown</t>
  </si>
  <si>
    <t>Customer</t>
  </si>
  <si>
    <t>Row Labels</t>
  </si>
  <si>
    <t>Sum of Quantity</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</si>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</sst>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409]mmm\-yy;@"/>
    <numFmt numFmtId="166" formatCode="[$₦-466]\ #,##0.00"/>
  </numFmts>
  <fonts count="11" x14ac:knownFonts="1">
    <font>
      <sz val="11"/>
      <color theme="1"/>
      <name val="Calibri"/>
      <family val="2"/>
      <scheme val="minor"/>
    </font>
    <font>
      <b/>
      <sz val="11"/>
      <name val="Calibri"/>
    </font>
    <font>
      <b/>
      <sz val="11"/>
      <color theme="1"/>
      <name val="Calibri"/>
      <family val="2"/>
      <scheme val="minor"/>
    </font>
    <font>
      <b/>
      <sz val="16"/>
      <color theme="1"/>
      <name val="Calibri"/>
      <family val="2"/>
      <scheme val="minor"/>
    </font>
    <font>
      <b/>
      <sz val="11"/>
      <color theme="1"/>
      <name val="Cambria"/>
    </font>
    <font>
      <sz val="11"/>
      <color theme="1"/>
      <name val="Cambria"/>
    </font>
    <font>
      <b/>
      <sz val="16"/>
      <color theme="0"/>
      <name val="Calibri"/>
      <family val="2"/>
      <scheme val="minor"/>
    </font>
    <font>
      <b/>
      <sz val="11"/>
      <color theme="0"/>
      <name val="Calibri"/>
    </font>
    <font>
      <b/>
      <sz val="16"/>
      <color theme="0"/>
      <name val="Cambria"/>
    </font>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s>
  <borders count="29">
    <border>
      <left/>
      <right/>
      <top/>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medium">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9" fontId="9" fillId="0" borderId="0" applyFont="0" applyFill="0" applyBorder="0" applyAlignment="0" applyProtection="0"/>
  </cellStyleXfs>
  <cellXfs count="66">
    <xf numFmtId="0" fontId="0" fillId="0" borderId="0" xfId="0"/>
    <xf numFmtId="0" fontId="1" fillId="0" borderId="0" xfId="0" applyFont="1"/>
    <xf numFmtId="164" fontId="0" fillId="0" borderId="0" xfId="0" applyNumberFormat="1"/>
    <xf numFmtId="165" fontId="0" fillId="0" borderId="0" xfId="0" applyNumberFormat="1"/>
    <xf numFmtId="0" fontId="2" fillId="0" borderId="0" xfId="0" applyFont="1" applyAlignment="1">
      <alignment horizontal="center" vertical="center"/>
    </xf>
    <xf numFmtId="0" fontId="2" fillId="0" borderId="0" xfId="0" applyFont="1" applyAlignment="1">
      <alignment vertical="center"/>
    </xf>
    <xf numFmtId="0" fontId="7" fillId="0" borderId="0" xfId="0" applyFont="1"/>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4" fillId="5" borderId="10" xfId="0" applyFont="1" applyFill="1" applyBorder="1" applyAlignment="1">
      <alignment horizontal="center" vertical="center"/>
    </xf>
    <xf numFmtId="16" fontId="4" fillId="5" borderId="11" xfId="0" applyNumberFormat="1" applyFont="1" applyFill="1" applyBorder="1"/>
    <xf numFmtId="0" fontId="4" fillId="5" borderId="11" xfId="0" applyFont="1" applyFill="1" applyBorder="1"/>
    <xf numFmtId="0" fontId="4" fillId="5" borderId="12" xfId="0" applyFont="1" applyFill="1" applyBorder="1" applyAlignment="1">
      <alignment horizontal="center" vertical="center"/>
    </xf>
    <xf numFmtId="0" fontId="5" fillId="5" borderId="10" xfId="0" applyFont="1" applyFill="1" applyBorder="1"/>
    <xf numFmtId="166" fontId="5" fillId="5" borderId="11" xfId="0" applyNumberFormat="1" applyFont="1" applyFill="1" applyBorder="1" applyAlignment="1">
      <alignment horizontal="right" vertical="center"/>
    </xf>
    <xf numFmtId="166" fontId="5" fillId="5" borderId="12" xfId="0" applyNumberFormat="1" applyFont="1" applyFill="1" applyBorder="1" applyAlignment="1">
      <alignment horizontal="right"/>
    </xf>
    <xf numFmtId="0" fontId="4" fillId="5" borderId="13" xfId="0" applyFont="1" applyFill="1" applyBorder="1"/>
    <xf numFmtId="166" fontId="4" fillId="5" borderId="14" xfId="0" applyNumberFormat="1" applyFont="1" applyFill="1" applyBorder="1"/>
    <xf numFmtId="0" fontId="5" fillId="5" borderId="15" xfId="0" applyFont="1" applyFill="1" applyBorder="1"/>
    <xf numFmtId="0" fontId="4" fillId="6" borderId="16" xfId="0" applyFont="1" applyFill="1" applyBorder="1"/>
    <xf numFmtId="16" fontId="4" fillId="6" borderId="17" xfId="0" applyNumberFormat="1" applyFont="1" applyFill="1" applyBorder="1"/>
    <xf numFmtId="0" fontId="4" fillId="6" borderId="17" xfId="0" applyFont="1" applyFill="1" applyBorder="1"/>
    <xf numFmtId="0" fontId="4" fillId="6" borderId="18" xfId="0" applyFont="1" applyFill="1" applyBorder="1"/>
    <xf numFmtId="0" fontId="5" fillId="6" borderId="10" xfId="0" applyFont="1" applyFill="1" applyBorder="1"/>
    <xf numFmtId="166" fontId="5" fillId="6" borderId="11" xfId="0" applyNumberFormat="1" applyFont="1" applyFill="1" applyBorder="1"/>
    <xf numFmtId="166" fontId="5" fillId="6" borderId="12" xfId="0" applyNumberFormat="1" applyFont="1" applyFill="1" applyBorder="1"/>
    <xf numFmtId="0" fontId="4" fillId="6" borderId="13" xfId="0" applyFont="1" applyFill="1" applyBorder="1"/>
    <xf numFmtId="166" fontId="4" fillId="6" borderId="14" xfId="0" applyNumberFormat="1" applyFont="1" applyFill="1" applyBorder="1"/>
    <xf numFmtId="0" fontId="5" fillId="6" borderId="15" xfId="0" applyFont="1" applyFill="1" applyBorder="1"/>
    <xf numFmtId="0" fontId="0" fillId="0" borderId="19" xfId="0" pivotButton="1" applyBorder="1"/>
    <xf numFmtId="0" fontId="0" fillId="0" borderId="19" xfId="0" applyBorder="1"/>
    <xf numFmtId="0" fontId="0" fillId="0" borderId="19" xfId="0" applyBorder="1" applyAlignment="1">
      <alignment horizontal="left"/>
    </xf>
    <xf numFmtId="0" fontId="0" fillId="0" borderId="19" xfId="0" applyNumberFormat="1" applyBorder="1"/>
    <xf numFmtId="166" fontId="0" fillId="0" borderId="19" xfId="0" applyNumberFormat="1" applyBorder="1"/>
    <xf numFmtId="0" fontId="0" fillId="0" borderId="20" xfId="0" applyBorder="1"/>
    <xf numFmtId="0" fontId="2" fillId="0" borderId="21" xfId="0" applyFont="1" applyBorder="1"/>
    <xf numFmtId="0" fontId="2" fillId="0" borderId="22" xfId="0" applyFont="1" applyBorder="1"/>
    <xf numFmtId="2" fontId="0" fillId="0" borderId="24" xfId="0" applyNumberFormat="1" applyBorder="1"/>
    <xf numFmtId="166" fontId="0" fillId="0" borderId="25" xfId="0" applyNumberFormat="1" applyBorder="1"/>
    <xf numFmtId="2" fontId="0" fillId="0" borderId="27" xfId="0" applyNumberFormat="1" applyBorder="1"/>
    <xf numFmtId="166" fontId="0" fillId="0" borderId="28" xfId="0" applyNumberFormat="1" applyBorder="1"/>
    <xf numFmtId="0" fontId="2" fillId="0" borderId="23" xfId="0" applyFont="1" applyBorder="1"/>
    <xf numFmtId="0" fontId="2" fillId="0" borderId="26" xfId="0" applyFont="1" applyBorder="1"/>
    <xf numFmtId="0" fontId="10" fillId="7" borderId="0" xfId="0" applyFont="1" applyFill="1"/>
    <xf numFmtId="9" fontId="10" fillId="7" borderId="0" xfId="1" applyFont="1" applyFill="1"/>
    <xf numFmtId="9" fontId="10" fillId="7" borderId="0" xfId="0" applyNumberFormat="1" applyFont="1" applyFill="1"/>
    <xf numFmtId="0" fontId="10" fillId="0" borderId="0" xfId="0" applyFont="1"/>
    <xf numFmtId="0" fontId="0" fillId="4" borderId="20" xfId="0" applyFill="1" applyBorder="1"/>
    <xf numFmtId="0" fontId="2" fillId="4" borderId="21" xfId="0" applyFont="1" applyFill="1" applyBorder="1"/>
    <xf numFmtId="0" fontId="2" fillId="4" borderId="22" xfId="0" applyFont="1" applyFill="1" applyBorder="1"/>
    <xf numFmtId="0" fontId="2" fillId="4" borderId="23" xfId="0" applyFont="1" applyFill="1" applyBorder="1"/>
    <xf numFmtId="166" fontId="0" fillId="4" borderId="24" xfId="0" applyNumberFormat="1" applyFill="1" applyBorder="1"/>
    <xf numFmtId="166" fontId="0" fillId="4" borderId="25" xfId="0" applyNumberFormat="1" applyFill="1" applyBorder="1"/>
    <xf numFmtId="0" fontId="2" fillId="4" borderId="26" xfId="0" applyFont="1" applyFill="1" applyBorder="1"/>
    <xf numFmtId="166" fontId="0" fillId="4" borderId="27" xfId="0" applyNumberFormat="1" applyFill="1" applyBorder="1"/>
    <xf numFmtId="166" fontId="0" fillId="4" borderId="28" xfId="0" applyNumberFormat="1" applyFill="1" applyBorder="1"/>
  </cellXfs>
  <cellStyles count="2">
    <cellStyle name="Normal" xfId="0" builtinId="0"/>
    <cellStyle name="Percent" xfId="1" builtinId="5"/>
  </cellStyles>
  <dxfs count="36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mmm\-yy;@"/>
    </dxf>
    <dxf>
      <numFmt numFmtId="165" formatCode="[$-409]mmm\-yy;@"/>
    </dxf>
    <dxf>
      <numFmt numFmtId="164" formatCode="yyyy\-mm\-dd"/>
    </dxf>
    <dxf>
      <numFmt numFmtId="164" formatCode="yyyy\-mm\-dd"/>
    </dxf>
    <dxf>
      <numFmt numFmtId="166" formatCode="[$₦-466]\ #,##0.00"/>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Quantity Sold</a:t>
            </a:r>
            <a:r>
              <a:rPr lang="en-US" b="1" baseline="0">
                <a:solidFill>
                  <a:sysClr val="windowText" lastClr="000000"/>
                </a:solidFill>
              </a:rPr>
              <a:t> Breakdown By Month</a:t>
            </a:r>
            <a:endParaRPr lang="en-US" b="1">
              <a:solidFill>
                <a:sysClr val="windowText" lastClr="000000"/>
              </a:solidFill>
            </a:endParaRPr>
          </a:p>
        </c:rich>
      </c:tx>
      <c:layout>
        <c:manualLayout>
          <c:xMode val="edge"/>
          <c:yMode val="edge"/>
          <c:x val="3.449300087489067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A08-46D5-8CAB-B6B058586458}"/>
              </c:ext>
            </c:extLst>
          </c:dPt>
          <c:dPt>
            <c:idx val="1"/>
            <c:bubble3D val="0"/>
            <c:explosion val="15"/>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3-EA08-46D5-8CAB-B6B058586458}"/>
              </c:ext>
            </c:extLst>
          </c:dPt>
          <c:dPt>
            <c:idx val="2"/>
            <c:bubble3D val="0"/>
            <c:explosion val="38"/>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EA08-46D5-8CAB-B6B058586458}"/>
              </c:ext>
            </c:extLst>
          </c:dPt>
          <c:dPt>
            <c:idx val="3"/>
            <c:bubble3D val="0"/>
            <c:explosion val="14"/>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EA08-46D5-8CAB-B6B058586458}"/>
              </c:ext>
            </c:extLst>
          </c:dPt>
          <c:dPt>
            <c:idx val="4"/>
            <c:bubble3D val="0"/>
            <c:explosion val="96"/>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EA08-46D5-8CAB-B6B058586458}"/>
              </c:ext>
            </c:extLst>
          </c:dPt>
          <c:dLbls>
            <c:dLbl>
              <c:idx val="0"/>
              <c:layout>
                <c:manualLayout>
                  <c:x val="-0.13888888888888895"/>
                  <c:y val="-9.2592592592592587E-3"/>
                </c:manualLayout>
              </c:layout>
              <c:spPr>
                <a:solidFill>
                  <a:srgbClr val="F79646">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EA08-46D5-8CAB-B6B058586458}"/>
                </c:ext>
              </c:extLst>
            </c:dLbl>
            <c:dLbl>
              <c:idx val="1"/>
              <c:layout>
                <c:manualLayout>
                  <c:x val="2.777777777777676E-3"/>
                  <c:y val="-5.5555555555555566E-2"/>
                </c:manualLayout>
              </c:layout>
              <c:spPr>
                <a:solidFill>
                  <a:srgbClr val="4BACC6">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EA08-46D5-8CAB-B6B058586458}"/>
                </c:ext>
              </c:extLst>
            </c:dLbl>
            <c:dLbl>
              <c:idx val="2"/>
              <c:layout>
                <c:manualLayout>
                  <c:x val="6.1111111111111109E-2"/>
                  <c:y val="-2.7777777777777776E-2"/>
                </c:manualLayout>
              </c:layout>
              <c:spPr>
                <a:solidFill>
                  <a:srgbClr val="8064A2">
                    <a:lumMod val="75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EA08-46D5-8CAB-B6B058586458}"/>
                </c:ext>
              </c:extLst>
            </c:dLbl>
            <c:dLbl>
              <c:idx val="3"/>
              <c:layout>
                <c:manualLayout>
                  <c:x val="0.11944444444444445"/>
                  <c:y val="4.1666666666666644E-2"/>
                </c:manualLayout>
              </c:layout>
              <c:spPr>
                <a:solidFill>
                  <a:srgbClr val="F79646">
                    <a:lumMod val="5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7-EA08-46D5-8CAB-B6B058586458}"/>
                </c:ext>
              </c:extLst>
            </c:dLbl>
            <c:dLbl>
              <c:idx val="4"/>
              <c:layout>
                <c:manualLayout>
                  <c:x val="-8.8888888888888934E-2"/>
                  <c:y val="-3.2407407407407406E-2"/>
                </c:manualLayout>
              </c:layout>
              <c:spPr>
                <a:solidFill>
                  <a:srgbClr val="1F497D">
                    <a:lumMod val="5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9-EA08-46D5-8CAB-B6B05858645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Breakdown!$N$6:$N$10</c:f>
              <c:strCache>
                <c:ptCount val="5"/>
                <c:pt idx="0">
                  <c:v>Jan-23</c:v>
                </c:pt>
                <c:pt idx="1">
                  <c:v>Feb-23</c:v>
                </c:pt>
                <c:pt idx="2">
                  <c:v>Mar-23</c:v>
                </c:pt>
                <c:pt idx="3">
                  <c:v>Apr-23</c:v>
                </c:pt>
                <c:pt idx="4">
                  <c:v>May-23</c:v>
                </c:pt>
              </c:strCache>
            </c:strRef>
          </c:cat>
          <c:val>
            <c:numRef>
              <c:f>Breakdown!$Q$6:$Q$10</c:f>
              <c:numCache>
                <c:formatCode>0%</c:formatCode>
                <c:ptCount val="5"/>
                <c:pt idx="0">
                  <c:v>-6.6057833633345996E-5</c:v>
                </c:pt>
                <c:pt idx="1">
                  <c:v>1.1560120885835549E-2</c:v>
                </c:pt>
                <c:pt idx="2">
                  <c:v>3.7421762753290504E-2</c:v>
                </c:pt>
                <c:pt idx="3">
                  <c:v>6.3580664872095521E-3</c:v>
                </c:pt>
                <c:pt idx="4">
                  <c:v>0.9447261077072977</c:v>
                </c:pt>
              </c:numCache>
            </c:numRef>
          </c:val>
          <c:extLst>
            <c:ext xmlns:c16="http://schemas.microsoft.com/office/drawing/2014/chart" uri="{C3380CC4-5D6E-409C-BE32-E72D297353CC}">
              <c16:uniqueId val="{0000000A-EA08-46D5-8CAB-B6B058586458}"/>
            </c:ext>
          </c:extLst>
        </c:ser>
        <c:dLbls>
          <c:dLblPos val="bestFit"/>
          <c:showLegendKey val="0"/>
          <c:showVal val="1"/>
          <c:showCatName val="0"/>
          <c:showSerName val="0"/>
          <c:showPercent val="0"/>
          <c:showBubbleSize val="0"/>
          <c:showLeaderLines val="0"/>
        </c:dLbls>
      </c:pie3DChart>
      <c:spPr>
        <a:noFill/>
        <a:ln>
          <a:noFill/>
        </a:ln>
        <a:effectLst/>
      </c:spPr>
    </c:plotArea>
    <c:legend>
      <c:legendPos val="b"/>
      <c:layout>
        <c:manualLayout>
          <c:xMode val="edge"/>
          <c:yMode val="edge"/>
          <c:x val="8.590594925634297E-2"/>
          <c:y val="0.88020778652668419"/>
          <c:w val="0.80041032370953635"/>
          <c:h val="9.2014435695538063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2857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Percentage</a:t>
            </a:r>
            <a:r>
              <a:rPr lang="en-US" b="1" baseline="0">
                <a:solidFill>
                  <a:sysClr val="windowText" lastClr="000000"/>
                </a:solidFill>
              </a:rPr>
              <a:t> Amount Made Monthly</a:t>
            </a:r>
            <a:endParaRPr lang="en-US" b="1">
              <a:solidFill>
                <a:sysClr val="windowText" lastClr="000000"/>
              </a:solidFill>
            </a:endParaRPr>
          </a:p>
        </c:rich>
      </c:tx>
      <c:layout>
        <c:manualLayout>
          <c:xMode val="edge"/>
          <c:yMode val="edge"/>
          <c:x val="2.0620833563040033E-2"/>
          <c:y val="3.703201097277326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28683343044165133"/>
          <c:y val="0.19034352519102893"/>
          <c:w val="0.39589066590737837"/>
          <c:h val="0.68398634643481204"/>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18-4597-A6C8-C39030A056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18-4597-A6C8-C39030A056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18-4597-A6C8-C39030A056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218-4597-A6C8-C39030A05605}"/>
              </c:ext>
            </c:extLst>
          </c:dPt>
          <c:dPt>
            <c:idx val="4"/>
            <c:bubble3D val="0"/>
            <c:explosion val="21"/>
            <c:spPr>
              <a:solidFill>
                <a:schemeClr val="accent5"/>
              </a:solidFill>
              <a:ln w="19050">
                <a:solidFill>
                  <a:schemeClr val="lt1"/>
                </a:solidFill>
              </a:ln>
              <a:effectLst/>
            </c:spPr>
            <c:extLst>
              <c:ext xmlns:c16="http://schemas.microsoft.com/office/drawing/2014/chart" uri="{C3380CC4-5D6E-409C-BE32-E72D297353CC}">
                <c16:uniqueId val="{00000009-B218-4597-A6C8-C39030A05605}"/>
              </c:ext>
            </c:extLst>
          </c:dPt>
          <c:dLbls>
            <c:dLbl>
              <c:idx val="0"/>
              <c:layout>
                <c:manualLayout>
                  <c:x val="-8.0488047074952912E-2"/>
                  <c:y val="3.37308679111740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218-4597-A6C8-C39030A05605}"/>
                </c:ext>
              </c:extLst>
            </c:dLbl>
            <c:dLbl>
              <c:idx val="1"/>
              <c:layout>
                <c:manualLayout>
                  <c:x val="1.2846715919154707E-2"/>
                  <c:y val="-2.576366156477631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218-4597-A6C8-C39030A05605}"/>
                </c:ext>
              </c:extLst>
            </c:dLbl>
            <c:dLbl>
              <c:idx val="2"/>
              <c:layout>
                <c:manualLayout>
                  <c:x val="4.7104625036900591E-2"/>
                  <c:y val="-1.6957976530996649E-1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218-4597-A6C8-C39030A05605}"/>
                </c:ext>
              </c:extLst>
            </c:dLbl>
            <c:dLbl>
              <c:idx val="3"/>
              <c:layout>
                <c:manualLayout>
                  <c:x val="8.1929172110083132E-2"/>
                  <c:y val="5.56701962001068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218-4597-A6C8-C39030A05605}"/>
                </c:ext>
              </c:extLst>
            </c:dLbl>
            <c:dLbl>
              <c:idx val="4"/>
              <c:layout>
                <c:manualLayout>
                  <c:x val="-0.15201947170999738"/>
                  <c:y val="-5.243445692883908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218-4597-A6C8-C39030A05605}"/>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Breakdown!$N$6:$N$10</c:f>
              <c:strCache>
                <c:ptCount val="5"/>
                <c:pt idx="0">
                  <c:v>Jan-23</c:v>
                </c:pt>
                <c:pt idx="1">
                  <c:v>Feb-23</c:v>
                </c:pt>
                <c:pt idx="2">
                  <c:v>Mar-23</c:v>
                </c:pt>
                <c:pt idx="3">
                  <c:v>Apr-23</c:v>
                </c:pt>
                <c:pt idx="4">
                  <c:v>May-23</c:v>
                </c:pt>
              </c:strCache>
            </c:strRef>
          </c:cat>
          <c:val>
            <c:numRef>
              <c:f>Breakdown!$R$6:$R$10</c:f>
              <c:numCache>
                <c:formatCode>0%</c:formatCode>
                <c:ptCount val="5"/>
                <c:pt idx="0">
                  <c:v>-9.7297202871342311E-5</c:v>
                </c:pt>
                <c:pt idx="1">
                  <c:v>1.5218322475643014E-2</c:v>
                </c:pt>
                <c:pt idx="2">
                  <c:v>3.7353395892444206E-2</c:v>
                </c:pt>
                <c:pt idx="3">
                  <c:v>6.7536211242004299E-3</c:v>
                </c:pt>
                <c:pt idx="4">
                  <c:v>0.94077195771058375</c:v>
                </c:pt>
              </c:numCache>
            </c:numRef>
          </c:val>
          <c:extLst>
            <c:ext xmlns:c16="http://schemas.microsoft.com/office/drawing/2014/chart" uri="{C3380CC4-5D6E-409C-BE32-E72D297353CC}">
              <c16:uniqueId val="{0000000A-B218-4597-A6C8-C39030A05605}"/>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77343780973893661"/>
          <c:y val="0.41899309711077837"/>
          <c:w val="9.4741552767816498E-2"/>
          <c:h val="0.323278222245820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317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 Customer Summary (1).xlsx]Worksheet!Dashboard 1</c:name>
    <c:fmtId val="6"/>
  </c:pivotSource>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Top</a:t>
            </a:r>
            <a:r>
              <a:rPr lang="en-US" sz="1800" b="1" baseline="0">
                <a:solidFill>
                  <a:sysClr val="windowText" lastClr="000000"/>
                </a:solidFill>
              </a:rPr>
              <a:t> 10 Quantity Sold By Customer</a:t>
            </a:r>
            <a:endParaRPr lang="en-US"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Worksheet!$A$4:$A$14</c:f>
              <c:strCache>
                <c:ptCount val="10"/>
                <c:pt idx="0">
                  <c:v>ALH IDRIS SALEH NIG LTD</c:v>
                </c:pt>
                <c:pt idx="1">
                  <c:v>Blessed Rico ventures</c:v>
                </c:pt>
                <c:pt idx="2">
                  <c:v>BENCO DAVIDSON ENTERPRISE</c:v>
                </c:pt>
                <c:pt idx="3">
                  <c:v>ONUKWAGNA ANTHONY ENTERPRISE</c:v>
                </c:pt>
                <c:pt idx="4">
                  <c:v>EMMA CONCEPT</c:v>
                </c:pt>
                <c:pt idx="5">
                  <c:v>YOUREKA VENTURES</c:v>
                </c:pt>
                <c:pt idx="6">
                  <c:v>SARGRACE ENTERPRISE </c:v>
                </c:pt>
                <c:pt idx="7">
                  <c:v>PRINCE DUBEM WEST AFRICA LTD</c:v>
                </c:pt>
                <c:pt idx="8">
                  <c:v>Skycare Catering Services Ltd.</c:v>
                </c:pt>
                <c:pt idx="9">
                  <c:v>FIRST JAN FOODS NIG LTD</c:v>
                </c:pt>
              </c:strCache>
            </c:strRef>
          </c:cat>
          <c:val>
            <c:numRef>
              <c:f>Worksheet!$B$4:$B$14</c:f>
              <c:numCache>
                <c:formatCode>General</c:formatCode>
                <c:ptCount val="10"/>
                <c:pt idx="0">
                  <c:v>5788</c:v>
                </c:pt>
                <c:pt idx="1">
                  <c:v>5300</c:v>
                </c:pt>
                <c:pt idx="2">
                  <c:v>5134</c:v>
                </c:pt>
                <c:pt idx="3">
                  <c:v>4960</c:v>
                </c:pt>
                <c:pt idx="4">
                  <c:v>4435</c:v>
                </c:pt>
                <c:pt idx="5">
                  <c:v>3886</c:v>
                </c:pt>
                <c:pt idx="6">
                  <c:v>2520</c:v>
                </c:pt>
                <c:pt idx="7">
                  <c:v>2400</c:v>
                </c:pt>
                <c:pt idx="8">
                  <c:v>2200</c:v>
                </c:pt>
                <c:pt idx="9">
                  <c:v>2007</c:v>
                </c:pt>
              </c:numCache>
            </c:numRef>
          </c:val>
          <c:extLst>
            <c:ext xmlns:c16="http://schemas.microsoft.com/office/drawing/2014/chart" uri="{C3380CC4-5D6E-409C-BE32-E72D297353CC}">
              <c16:uniqueId val="{00000000-9CF5-4B03-86FD-1180350BE22B}"/>
            </c:ext>
          </c:extLst>
        </c:ser>
        <c:dLbls>
          <c:dLblPos val="outEnd"/>
          <c:showLegendKey val="0"/>
          <c:showVal val="1"/>
          <c:showCatName val="0"/>
          <c:showSerName val="0"/>
          <c:showPercent val="0"/>
          <c:showBubbleSize val="0"/>
        </c:dLbls>
        <c:gapWidth val="219"/>
        <c:overlap val="-27"/>
        <c:axId val="1622072192"/>
        <c:axId val="1622074112"/>
      </c:barChart>
      <c:catAx>
        <c:axId val="162207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1622074112"/>
        <c:crosses val="autoZero"/>
        <c:auto val="1"/>
        <c:lblAlgn val="ctr"/>
        <c:lblOffset val="100"/>
        <c:noMultiLvlLbl val="0"/>
      </c:catAx>
      <c:valAx>
        <c:axId val="1622074112"/>
        <c:scaling>
          <c:orientation val="minMax"/>
        </c:scaling>
        <c:delete val="1"/>
        <c:axPos val="l"/>
        <c:numFmt formatCode="General" sourceLinked="1"/>
        <c:majorTickMark val="none"/>
        <c:minorTickMark val="none"/>
        <c:tickLblPos val="nextTo"/>
        <c:crossAx val="162207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chemeClr val="accent6">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 Customer Summary (1).xlsx]Worksheet!Dashboard 3</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 10 PURCHASE BY REGION</a:t>
            </a:r>
          </a:p>
        </c:rich>
      </c:tx>
      <c:layout>
        <c:manualLayout>
          <c:xMode val="edge"/>
          <c:yMode val="edge"/>
          <c:x val="7.906533142584643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3">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89505455724614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6284681884509548E-2"/>
              <c:y val="-3.693444136657432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8094090982788389E-2"/>
              <c:y val="-3.38561801432110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Worksheet!$I$3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Worksheet!$H$4:$H$14</c:f>
              <c:strCache>
                <c:ptCount val="10"/>
                <c:pt idx="0">
                  <c:v>Abuja</c:v>
                </c:pt>
                <c:pt idx="1">
                  <c:v>Taraba</c:v>
                </c:pt>
                <c:pt idx="2">
                  <c:v>Edo</c:v>
                </c:pt>
                <c:pt idx="3">
                  <c:v>Lagos Island - Epe</c:v>
                </c:pt>
                <c:pt idx="4">
                  <c:v>Kaduna</c:v>
                </c:pt>
                <c:pt idx="5">
                  <c:v>Imo</c:v>
                </c:pt>
                <c:pt idx="6">
                  <c:v>Lagos Oshodi - Ikorodu</c:v>
                </c:pt>
                <c:pt idx="7">
                  <c:v>Rivers</c:v>
                </c:pt>
                <c:pt idx="8">
                  <c:v>Lagos Satellite Town - Badagry</c:v>
                </c:pt>
                <c:pt idx="9">
                  <c:v>Ondo</c:v>
                </c:pt>
              </c:strCache>
            </c:strRef>
          </c:cat>
          <c:val>
            <c:numRef>
              <c:f>Worksheet!$I$4:$I$14</c:f>
              <c:numCache>
                <c:formatCode>[$₦-466]\ #,##0.00</c:formatCode>
                <c:ptCount val="10"/>
                <c:pt idx="0">
                  <c:v>25396653.579999998</c:v>
                </c:pt>
                <c:pt idx="1">
                  <c:v>11688372.800000001</c:v>
                </c:pt>
                <c:pt idx="2">
                  <c:v>10702092.550000001</c:v>
                </c:pt>
                <c:pt idx="3">
                  <c:v>9440837.324000001</c:v>
                </c:pt>
                <c:pt idx="4">
                  <c:v>9384092.2199999988</c:v>
                </c:pt>
                <c:pt idx="5">
                  <c:v>9205580.8000000007</c:v>
                </c:pt>
                <c:pt idx="6">
                  <c:v>8503952.8719999976</c:v>
                </c:pt>
                <c:pt idx="7">
                  <c:v>7900093.0300000003</c:v>
                </c:pt>
                <c:pt idx="8">
                  <c:v>5870502.2629999984</c:v>
                </c:pt>
                <c:pt idx="9">
                  <c:v>5772289.2280000011</c:v>
                </c:pt>
              </c:numCache>
            </c:numRef>
          </c:val>
          <c:extLst>
            <c:ext xmlns:c16="http://schemas.microsoft.com/office/drawing/2014/chart" uri="{C3380CC4-5D6E-409C-BE32-E72D297353CC}">
              <c16:uniqueId val="{00000000-9056-4122-BD84-6322BFDE4579}"/>
            </c:ext>
          </c:extLst>
        </c:ser>
        <c:dLbls>
          <c:showLegendKey val="0"/>
          <c:showVal val="1"/>
          <c:showCatName val="0"/>
          <c:showSerName val="0"/>
          <c:showPercent val="0"/>
          <c:showBubbleSize val="0"/>
        </c:dLbls>
        <c:gapWidth val="150"/>
        <c:shape val="box"/>
        <c:axId val="1831614048"/>
        <c:axId val="1831617408"/>
        <c:axId val="0"/>
      </c:bar3DChart>
      <c:catAx>
        <c:axId val="1831614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831617408"/>
        <c:crosses val="autoZero"/>
        <c:auto val="1"/>
        <c:lblAlgn val="ctr"/>
        <c:lblOffset val="100"/>
        <c:noMultiLvlLbl val="0"/>
      </c:catAx>
      <c:valAx>
        <c:axId val="1831617408"/>
        <c:scaling>
          <c:orientation val="minMax"/>
        </c:scaling>
        <c:delete val="1"/>
        <c:axPos val="b"/>
        <c:numFmt formatCode="[$₦-466]\ #,##0.00" sourceLinked="1"/>
        <c:majorTickMark val="none"/>
        <c:minorTickMark val="none"/>
        <c:tickLblPos val="nextTo"/>
        <c:crossAx val="1831614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4925" cap="flat" cmpd="sng" algn="ctr">
      <a:solidFill>
        <a:schemeClr val="accent6">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 Customer Summary (1).xlsx]Worksheet!Dashboard 4</c:name>
    <c:fmtId val="3"/>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Top 10 Quantity Purchased</a:t>
            </a:r>
            <a:r>
              <a:rPr lang="en-US" sz="1600" b="1" baseline="0">
                <a:solidFill>
                  <a:sysClr val="windowText" lastClr="000000"/>
                </a:solidFill>
              </a:rPr>
              <a:t> By Territory</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Worksheet!$I$26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Worksheet!$H$27:$H$37</c:f>
              <c:strCache>
                <c:ptCount val="10"/>
                <c:pt idx="0">
                  <c:v>Abuja</c:v>
                </c:pt>
                <c:pt idx="1">
                  <c:v>Taraba</c:v>
                </c:pt>
                <c:pt idx="2">
                  <c:v>Kaduna</c:v>
                </c:pt>
                <c:pt idx="3">
                  <c:v>Imo</c:v>
                </c:pt>
                <c:pt idx="4">
                  <c:v>Lagos Oshodi - Ikorodu</c:v>
                </c:pt>
                <c:pt idx="5">
                  <c:v>Edo</c:v>
                </c:pt>
                <c:pt idx="6">
                  <c:v>Lagos Island - Epe</c:v>
                </c:pt>
                <c:pt idx="7">
                  <c:v>Rivers</c:v>
                </c:pt>
                <c:pt idx="8">
                  <c:v>Lagos Satellite Town - Badagry</c:v>
                </c:pt>
                <c:pt idx="9">
                  <c:v>Ondo</c:v>
                </c:pt>
              </c:strCache>
            </c:strRef>
          </c:cat>
          <c:val>
            <c:numRef>
              <c:f>Worksheet!$I$27:$I$37</c:f>
              <c:numCache>
                <c:formatCode>General</c:formatCode>
                <c:ptCount val="10"/>
                <c:pt idx="0">
                  <c:v>10708</c:v>
                </c:pt>
                <c:pt idx="1">
                  <c:v>5300</c:v>
                </c:pt>
                <c:pt idx="2">
                  <c:v>5134</c:v>
                </c:pt>
                <c:pt idx="3">
                  <c:v>4960</c:v>
                </c:pt>
                <c:pt idx="4">
                  <c:v>4533</c:v>
                </c:pt>
                <c:pt idx="5">
                  <c:v>4435</c:v>
                </c:pt>
                <c:pt idx="6">
                  <c:v>3940</c:v>
                </c:pt>
                <c:pt idx="7">
                  <c:v>3886</c:v>
                </c:pt>
                <c:pt idx="8">
                  <c:v>2854</c:v>
                </c:pt>
                <c:pt idx="9">
                  <c:v>2403</c:v>
                </c:pt>
              </c:numCache>
            </c:numRef>
          </c:val>
          <c:extLst>
            <c:ext xmlns:c16="http://schemas.microsoft.com/office/drawing/2014/chart" uri="{C3380CC4-5D6E-409C-BE32-E72D297353CC}">
              <c16:uniqueId val="{00000000-91A9-45D6-9F01-050A39990979}"/>
            </c:ext>
          </c:extLst>
        </c:ser>
        <c:dLbls>
          <c:dLblPos val="outEnd"/>
          <c:showLegendKey val="0"/>
          <c:showVal val="1"/>
          <c:showCatName val="0"/>
          <c:showSerName val="0"/>
          <c:showPercent val="0"/>
          <c:showBubbleSize val="0"/>
        </c:dLbls>
        <c:gapWidth val="219"/>
        <c:overlap val="-27"/>
        <c:axId val="1816674464"/>
        <c:axId val="1816674944"/>
      </c:barChart>
      <c:catAx>
        <c:axId val="181667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816674944"/>
        <c:crosses val="autoZero"/>
        <c:auto val="1"/>
        <c:lblAlgn val="ctr"/>
        <c:lblOffset val="100"/>
        <c:noMultiLvlLbl val="0"/>
      </c:catAx>
      <c:valAx>
        <c:axId val="1816674944"/>
        <c:scaling>
          <c:orientation val="minMax"/>
        </c:scaling>
        <c:delete val="1"/>
        <c:axPos val="l"/>
        <c:numFmt formatCode="General" sourceLinked="1"/>
        <c:majorTickMark val="none"/>
        <c:minorTickMark val="none"/>
        <c:tickLblPos val="nextTo"/>
        <c:crossAx val="181667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chemeClr val="tx2">
          <a:lumMod val="7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 Customer Summary (1).xlsx]Worksheet!Dashboard 2</c:name>
    <c:fmtId val="12"/>
  </c:pivotSource>
  <c:chart>
    <c:title>
      <c:tx>
        <c:rich>
          <a:bodyPr rot="0" spcFirstLastPara="1" vertOverflow="ellipsis" vert="horz" wrap="square" anchor="ctr" anchorCtr="1"/>
          <a:lstStyle/>
          <a:p>
            <a:pPr>
              <a:defRPr sz="1500" b="1" i="0" u="none" strike="noStrike" kern="1200" cap="all" spc="100" normalizeH="0" baseline="0">
                <a:solidFill>
                  <a:sysClr val="windowText" lastClr="000000"/>
                </a:solidFill>
                <a:latin typeface="+mn-lt"/>
                <a:ea typeface="+mn-ea"/>
                <a:cs typeface="+mn-cs"/>
              </a:defRPr>
            </a:pPr>
            <a:r>
              <a:rPr lang="en-US">
                <a:solidFill>
                  <a:sysClr val="windowText" lastClr="000000"/>
                </a:solidFill>
              </a:rPr>
              <a:t>TOP 10 Purchase</a:t>
            </a:r>
            <a:r>
              <a:rPr lang="en-US" baseline="0">
                <a:solidFill>
                  <a:sysClr val="windowText" lastClr="000000"/>
                </a:solidFill>
              </a:rPr>
              <a:t> Made by customer</a:t>
            </a:r>
            <a:endParaRPr lang="en-US">
              <a:solidFill>
                <a:sysClr val="windowText" lastClr="000000"/>
              </a:solidFill>
            </a:endParaRPr>
          </a:p>
        </c:rich>
      </c:tx>
      <c:layout>
        <c:manualLayout>
          <c:xMode val="edge"/>
          <c:yMode val="edge"/>
          <c:x val="3.2453372773573311E-2"/>
          <c:y val="3.6028043664353276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ysClr val="windowText" lastClr="000000"/>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716146592787"/>
          <c:y val="0.24009171539787777"/>
          <c:w val="0.78770603674540685"/>
          <c:h val="0.31956761829591318"/>
        </c:manualLayout>
      </c:layout>
      <c:lineChart>
        <c:grouping val="standard"/>
        <c:varyColors val="0"/>
        <c:ser>
          <c:idx val="0"/>
          <c:order val="0"/>
          <c:tx>
            <c:strRef>
              <c:f>Worksheet!$F$3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Worksheet!$E$4:$E$14</c:f>
              <c:strCache>
                <c:ptCount val="10"/>
                <c:pt idx="0">
                  <c:v>ALH IDRIS SALEH NIG LTD</c:v>
                </c:pt>
                <c:pt idx="1">
                  <c:v>Blessed Rico ventures</c:v>
                </c:pt>
                <c:pt idx="2">
                  <c:v>EMMA CONCEPT</c:v>
                </c:pt>
                <c:pt idx="3">
                  <c:v>BENCO DAVIDSON ENTERPRISE</c:v>
                </c:pt>
                <c:pt idx="4">
                  <c:v>ONUKWAGNA ANTHONY ENTERPRISE</c:v>
                </c:pt>
                <c:pt idx="5">
                  <c:v>YOUREKA VENTURES</c:v>
                </c:pt>
                <c:pt idx="6">
                  <c:v>SARGRACE ENTERPRISE </c:v>
                </c:pt>
                <c:pt idx="7">
                  <c:v>PRINCE DUBEM WEST AFRICA LTD</c:v>
                </c:pt>
                <c:pt idx="8">
                  <c:v>FIRST JAN FOODS NIG LTD</c:v>
                </c:pt>
                <c:pt idx="9">
                  <c:v>ITAMART MULTI BUSINESS</c:v>
                </c:pt>
              </c:strCache>
            </c:strRef>
          </c:cat>
          <c:val>
            <c:numRef>
              <c:f>Worksheet!$F$4:$F$14</c:f>
              <c:numCache>
                <c:formatCode>[$₦-466]\ #,##0.00</c:formatCode>
                <c:ptCount val="10"/>
                <c:pt idx="0">
                  <c:v>13525024.48</c:v>
                </c:pt>
                <c:pt idx="1">
                  <c:v>11688372.800000001</c:v>
                </c:pt>
                <c:pt idx="2">
                  <c:v>10702092.550000001</c:v>
                </c:pt>
                <c:pt idx="3">
                  <c:v>9384092.2199999988</c:v>
                </c:pt>
                <c:pt idx="4">
                  <c:v>9205580.8000000007</c:v>
                </c:pt>
                <c:pt idx="5">
                  <c:v>7900093.0300000003</c:v>
                </c:pt>
                <c:pt idx="6">
                  <c:v>6039070.5</c:v>
                </c:pt>
                <c:pt idx="7">
                  <c:v>5832558.5999999996</c:v>
                </c:pt>
                <c:pt idx="8">
                  <c:v>5281999.9059999995</c:v>
                </c:pt>
                <c:pt idx="9">
                  <c:v>4748302.6790000005</c:v>
                </c:pt>
              </c:numCache>
            </c:numRef>
          </c:val>
          <c:smooth val="0"/>
          <c:extLst>
            <c:ext xmlns:c16="http://schemas.microsoft.com/office/drawing/2014/chart" uri="{C3380CC4-5D6E-409C-BE32-E72D297353CC}">
              <c16:uniqueId val="{00000000-1077-4DED-B07A-9F32E43B1B96}"/>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829820160"/>
        <c:axId val="1829820640"/>
      </c:lineChart>
      <c:catAx>
        <c:axId val="182982016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800" b="1" i="0" u="none" strike="noStrike" kern="1200" spc="100" baseline="0">
                <a:solidFill>
                  <a:sysClr val="windowText" lastClr="000000"/>
                </a:solidFill>
                <a:latin typeface="+mn-lt"/>
                <a:ea typeface="+mn-ea"/>
                <a:cs typeface="+mn-cs"/>
              </a:defRPr>
            </a:pPr>
            <a:endParaRPr lang="en-US"/>
          </a:p>
        </c:txPr>
        <c:crossAx val="1829820640"/>
        <c:crosses val="autoZero"/>
        <c:auto val="1"/>
        <c:lblAlgn val="ctr"/>
        <c:lblOffset val="100"/>
        <c:noMultiLvlLbl val="0"/>
      </c:catAx>
      <c:valAx>
        <c:axId val="1829820640"/>
        <c:scaling>
          <c:orientation val="minMax"/>
        </c:scaling>
        <c:delete val="1"/>
        <c:axPos val="l"/>
        <c:numFmt formatCode="[$₦-466]\ #,##0.00" sourceLinked="1"/>
        <c:majorTickMark val="none"/>
        <c:minorTickMark val="none"/>
        <c:tickLblPos val="nextTo"/>
        <c:crossAx val="182982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31750" cap="flat" cmpd="sng" algn="ctr">
      <a:solidFill>
        <a:schemeClr val="bg2">
          <a:lumMod val="1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85727</xdr:colOff>
      <xdr:row>0</xdr:row>
      <xdr:rowOff>47626</xdr:rowOff>
    </xdr:from>
    <xdr:to>
      <xdr:col>9</xdr:col>
      <xdr:colOff>371475</xdr:colOff>
      <xdr:row>17</xdr:row>
      <xdr:rowOff>123825</xdr:rowOff>
    </xdr:to>
    <xdr:graphicFrame macro="">
      <xdr:nvGraphicFramePr>
        <xdr:cNvPr id="2" name="Chart 1">
          <a:extLst>
            <a:ext uri="{FF2B5EF4-FFF2-40B4-BE49-F238E27FC236}">
              <a16:creationId xmlns:a16="http://schemas.microsoft.com/office/drawing/2014/main" id="{A514F192-1CF5-45F7-AD27-93F06CBB5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438150</xdr:colOff>
      <xdr:row>0</xdr:row>
      <xdr:rowOff>47626</xdr:rowOff>
    </xdr:from>
    <xdr:to>
      <xdr:col>19</xdr:col>
      <xdr:colOff>219075</xdr:colOff>
      <xdr:row>17</xdr:row>
      <xdr:rowOff>123825</xdr:rowOff>
    </xdr:to>
    <xdr:graphicFrame macro="">
      <xdr:nvGraphicFramePr>
        <xdr:cNvPr id="3" name="Chart 2">
          <a:extLst>
            <a:ext uri="{FF2B5EF4-FFF2-40B4-BE49-F238E27FC236}">
              <a16:creationId xmlns:a16="http://schemas.microsoft.com/office/drawing/2014/main" id="{7ECC7293-9C50-4AC9-B6ED-D2DC4603F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85725</xdr:colOff>
      <xdr:row>18</xdr:row>
      <xdr:rowOff>9525</xdr:rowOff>
    </xdr:from>
    <xdr:to>
      <xdr:col>11</xdr:col>
      <xdr:colOff>466725</xdr:colOff>
      <xdr:row>37</xdr:row>
      <xdr:rowOff>176213</xdr:rowOff>
    </xdr:to>
    <xdr:graphicFrame macro="">
      <xdr:nvGraphicFramePr>
        <xdr:cNvPr id="4" name="Chart 3">
          <a:extLst>
            <a:ext uri="{FF2B5EF4-FFF2-40B4-BE49-F238E27FC236}">
              <a16:creationId xmlns:a16="http://schemas.microsoft.com/office/drawing/2014/main" id="{2D5D5593-123D-4644-BF09-40C7BF0CE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323850</xdr:colOff>
      <xdr:row>0</xdr:row>
      <xdr:rowOff>57149</xdr:rowOff>
    </xdr:from>
    <xdr:to>
      <xdr:col>30</xdr:col>
      <xdr:colOff>428626</xdr:colOff>
      <xdr:row>17</xdr:row>
      <xdr:rowOff>133350</xdr:rowOff>
    </xdr:to>
    <xdr:graphicFrame macro="">
      <xdr:nvGraphicFramePr>
        <xdr:cNvPr id="5" name="Chart 4">
          <a:extLst>
            <a:ext uri="{FF2B5EF4-FFF2-40B4-BE49-F238E27FC236}">
              <a16:creationId xmlns:a16="http://schemas.microsoft.com/office/drawing/2014/main" id="{2D386023-FAFC-4C56-B149-5B6FD570B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38</xdr:row>
      <xdr:rowOff>161925</xdr:rowOff>
    </xdr:from>
    <xdr:to>
      <xdr:col>10</xdr:col>
      <xdr:colOff>9525</xdr:colOff>
      <xdr:row>58</xdr:row>
      <xdr:rowOff>114300</xdr:rowOff>
    </xdr:to>
    <xdr:graphicFrame macro="">
      <xdr:nvGraphicFramePr>
        <xdr:cNvPr id="6" name="Chart 5">
          <a:extLst>
            <a:ext uri="{FF2B5EF4-FFF2-40B4-BE49-F238E27FC236}">
              <a16:creationId xmlns:a16="http://schemas.microsoft.com/office/drawing/2014/main" id="{A1241946-BE95-4D93-9122-657FD761D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504825</xdr:colOff>
      <xdr:row>18</xdr:row>
      <xdr:rowOff>9525</xdr:rowOff>
    </xdr:from>
    <xdr:to>
      <xdr:col>27</xdr:col>
      <xdr:colOff>323851</xdr:colOff>
      <xdr:row>38</xdr:row>
      <xdr:rowOff>19050</xdr:rowOff>
    </xdr:to>
    <xdr:graphicFrame macro="">
      <xdr:nvGraphicFramePr>
        <xdr:cNvPr id="7" name="Chart 6">
          <a:extLst>
            <a:ext uri="{FF2B5EF4-FFF2-40B4-BE49-F238E27FC236}">
              <a16:creationId xmlns:a16="http://schemas.microsoft.com/office/drawing/2014/main" id="{80E43D40-EA28-40C5-9DDE-468C684BC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371473</xdr:colOff>
      <xdr:row>18</xdr:row>
      <xdr:rowOff>11641</xdr:rowOff>
    </xdr:from>
    <xdr:to>
      <xdr:col>30</xdr:col>
      <xdr:colOff>381000</xdr:colOff>
      <xdr:row>28</xdr:row>
      <xdr:rowOff>133350</xdr:rowOff>
    </xdr:to>
    <mc:AlternateContent xmlns:mc="http://schemas.openxmlformats.org/markup-compatibility/2006">
      <mc:Choice xmlns:a14="http://schemas.microsoft.com/office/drawing/2010/main" Requires="a14">
        <xdr:graphicFrame macro="">
          <xdr:nvGraphicFramePr>
            <xdr:cNvPr id="8" name="Month 1">
              <a:extLst>
                <a:ext uri="{FF2B5EF4-FFF2-40B4-BE49-F238E27FC236}">
                  <a16:creationId xmlns:a16="http://schemas.microsoft.com/office/drawing/2014/main" id="{F41185F7-5BAC-484C-A606-4612EEED3DA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6830673" y="3440641"/>
              <a:ext cx="1838327" cy="20267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38100</xdr:colOff>
      <xdr:row>1</xdr:row>
      <xdr:rowOff>0</xdr:rowOff>
    </xdr:from>
    <xdr:to>
      <xdr:col>12</xdr:col>
      <xdr:colOff>38100</xdr:colOff>
      <xdr:row>14</xdr:row>
      <xdr:rowOff>47625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B9C04214-11C6-56E0-3DA3-E936F8DF74D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3249275"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03.770255208336" createdVersion="8" refreshedVersion="8" minRefreshableVersion="3" recordCount="500" xr:uid="{5CD189D7-C63F-402B-85D0-D6F56138D495}">
  <cacheSource type="worksheet">
    <worksheetSource name="Table1"/>
  </cacheSource>
  <cacheFields count="9">
    <cacheField name="Sr" numFmtId="0">
      <sharedItems containsSemiMixedTypes="0" containsString="0" containsNumber="1" containsInteger="1" minValue="1" maxValue="500"/>
    </cacheField>
    <cacheField name="Customer Name" numFmtId="0">
      <sharedItems count="86">
        <s v="FIRST JAN FOODS NIG LTD"/>
        <s v=" Jaydee superstore "/>
        <s v="Prime Mart Akesan"/>
        <s v="TWINS FAJA SPMKT (IDIMU/LAGOS)"/>
        <s v="GROCERY BAZAAR (IGANDO/LAGOS)"/>
        <s v="Sogofunmi Variety Stores"/>
        <s v="Samples &amp; PR"/>
        <s v="SAHBAT VENTURES"/>
        <s v="Goodness (lagos)"/>
        <s v="Penny Mart "/>
        <s v="DELE AKANDE ENTERPRISES"/>
        <s v="OWOADE AND SONS ENTERPRISES"/>
        <s v="Aramide Mubait Ventures"/>
        <s v="AYO-VAUGHAN"/>
        <s v="Rukayat Stores"/>
        <s v="Other Retail Sales (Agbara)"/>
        <s v="EASTSIDE CONNECTIONS (AWKA/ANAMBRA)"/>
        <s v="Dupe Olasumbo Trading Company"/>
        <s v="Collective Commutations "/>
        <s v="Mama Kelechi Store"/>
        <s v="KEMROLI NIG ENTERPRISE "/>
        <s v="Divine Glory Integrated Services"/>
        <s v="IGBOKE JUDE AND SONS NIG LTD"/>
        <s v="First Ayinkez Ventures"/>
        <s v="Segfunfad Ventures"/>
        <s v="Fola Venture"/>
        <s v="TALLEST (Sango/Lagos)"/>
        <s v="WATOBI ENTERPRISES"/>
        <s v="God Father's Shop"/>
        <s v="Trinity Global Multipurpose  Store"/>
        <s v="Abby Store "/>
        <s v="SARGRACE ENTERPRISE "/>
        <s v="ONUKWAGNA ANTHONY ENTERPRISE"/>
        <s v="TRY GOD SUPER MARKET STORE"/>
        <s v="Shokaz Stores Ventures"/>
        <s v="ALH IDRIS SALEH NIG LTD"/>
        <s v="CC MBADUGHA ENTERPRISES"/>
        <s v="Ann Ohikhena (Lagos)"/>
        <s v="K K GLORIOUS"/>
        <s v="ONLY EL SHADDIE"/>
        <s v="Funmi Akins Ventures "/>
        <s v="WeyWellness Ventures Ltd"/>
        <s v="SBE FAVOUR "/>
        <s v="Mosunmade Stores (Lagos)"/>
        <s v="SUPERSAVER (IKOSI/LAGOS)"/>
        <s v="Others(Staff Sale)"/>
        <s v="EMMA CONCEPT"/>
        <s v="F T OLUWASEUN NIG ENT"/>
        <s v="Mother of Mercy Store"/>
        <s v="SUCCESSLAND ENT (ABORU/LAGOS)"/>
        <s v="Chizaram Stores (Kogi)"/>
        <s v="YOUREKA VENTURES"/>
        <s v="PRINCE DUBEM WEST AFRICA LTD"/>
        <s v="TWINSFAJA (Ipaye)"/>
        <s v="Goodies Superstore"/>
        <s v="JUSTRITE IBAFO"/>
        <s v="EVABEST Supermarket"/>
        <s v="Supersaver (Ago palace)"/>
        <s v="Jendol (Alakuko) "/>
        <s v="Twinsfaja (Ikotun)"/>
        <s v="JENDOL (Oju Ore)"/>
        <s v="Xowen Enterprises"/>
        <s v="GRACE DOUBLE TWIN RESOURCES"/>
        <s v="GODS GLORY"/>
        <s v="FAREEDAH GLOBAL ENTERPRISE "/>
        <s v="Skycare Catering Services Ltd."/>
        <s v="AJAO OFFICE (Retail Sale)- AJAO/LAGOS"/>
        <s v="BLUEWORLD DISTRIBUTIONS LIMITED"/>
        <s v="JENDOL (EGBEDA/LAGOS)"/>
        <s v="Blessed Rico ventures"/>
        <s v="EASY KAJOL CONCEPT (BADAGRY/LAGOS)"/>
        <s v="ITAMART MULTI BUSINESS"/>
        <s v="Priceline Store "/>
        <s v="Park N Shop (Illupeju)"/>
        <s v="PENNY EXPRESS SUPERMARKET (Ago Palace Way)"/>
        <s v="DCM HOTEL &amp; SUITES "/>
        <s v="TOP NOTCH SUPERMARKET"/>
        <s v="Grocery Bazzar (Meiran)"/>
        <s v="Blenco Supermarket (Abule Egba)"/>
        <s v="DEBBIE (LAGOS)"/>
        <s v="K &amp; E Ventures"/>
        <s v="WEST GATE MART (LAGOS)"/>
        <s v="DE PRINCE (Berger)"/>
        <s v="Winni Mart "/>
        <s v="Atreos Retail Platform Limited"/>
        <s v="BENCO DAVIDSON ENTERPRISE"/>
      </sharedItems>
    </cacheField>
    <cacheField name="Territory" numFmtId="0">
      <sharedItems count="19">
        <s v="Lagos Island - Epe"/>
        <s v="Modern Trade(Lagos)"/>
        <s v="Oyo"/>
        <s v="Contract"/>
        <s v="Lagos Sango - Igando"/>
        <s v="Lagos Oshodi - Ikorodu"/>
        <s v="Lagos Satellite Town - Badagry"/>
        <s v="Anambra"/>
        <s v="Lagos Mushin - Mile 2"/>
        <s v="Abuja"/>
        <s v="Imo"/>
        <s v="Kogi"/>
        <s v="Ogun"/>
        <s v="Edo"/>
        <s v="Rivers"/>
        <s v="Ondo"/>
        <s v="Taraba"/>
        <s v="Ekiti"/>
        <s v="Kaduna"/>
      </sharedItems>
    </cacheField>
    <cacheField name="Date" numFmtId="164">
      <sharedItems containsSemiMixedTypes="0" containsNonDate="0" containsDate="1" containsString="0" minDate="2023-01-31T00:00:00" maxDate="2023-06-01T00:00:00"/>
    </cacheField>
    <cacheField name="Item Code" numFmtId="0">
      <sharedItems/>
    </cacheField>
    <cacheField name="Quantity" numFmtId="0">
      <sharedItems containsSemiMixedTypes="0" containsString="0" containsNumber="1" containsInteger="1" minValue="-170" maxValue="4454"/>
    </cacheField>
    <cacheField name="UOM" numFmtId="0">
      <sharedItems/>
    </cacheField>
    <cacheField name="Amount" numFmtId="0">
      <sharedItems containsSemiMixedTypes="0" containsString="0" containsNumber="1" minValue="-288604.58" maxValue="7665022.2199999997"/>
    </cacheField>
    <cacheField name="Month" numFmtId="165">
      <sharedItems count="5">
        <s v="Feb-23"/>
        <s v="Mar-23"/>
        <s v="Jan-23"/>
        <s v="Apr-23"/>
        <s v="May-23"/>
      </sharedItems>
    </cacheField>
  </cacheFields>
  <extLst>
    <ext xmlns:x14="http://schemas.microsoft.com/office/spreadsheetml/2009/9/main" uri="{725AE2AE-9491-48be-B2B4-4EB974FC3084}">
      <x14:pivotCacheDefinition pivotCacheId="1538232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x v="0"/>
    <x v="0"/>
    <d v="2023-02-22T00:00:00"/>
    <s v="FG-0023"/>
    <n v="700"/>
    <s v="Carton"/>
    <n v="1986046.3"/>
    <x v="0"/>
  </r>
  <r>
    <n v="2"/>
    <x v="0"/>
    <x v="0"/>
    <d v="2023-03-22T00:00:00"/>
    <s v="FG-0007"/>
    <n v="100"/>
    <s v="Bag"/>
    <n v="207441.9"/>
    <x v="1"/>
  </r>
  <r>
    <n v="3"/>
    <x v="0"/>
    <x v="0"/>
    <d v="2023-03-22T00:00:00"/>
    <s v="FG-0011"/>
    <n v="180"/>
    <s v="Carton"/>
    <n v="460465.2"/>
    <x v="1"/>
  </r>
  <r>
    <n v="4"/>
    <x v="0"/>
    <x v="0"/>
    <d v="2023-03-22T00:00:00"/>
    <s v="FG-0021"/>
    <n v="20"/>
    <s v="Carton"/>
    <n v="51162.8"/>
    <x v="1"/>
  </r>
  <r>
    <n v="5"/>
    <x v="0"/>
    <x v="0"/>
    <d v="2023-03-22T00:00:00"/>
    <s v="FG-0036"/>
    <n v="4"/>
    <s v="Carton"/>
    <n v="6790.6959999999999"/>
    <x v="1"/>
  </r>
  <r>
    <n v="6"/>
    <x v="0"/>
    <x v="0"/>
    <d v="2023-03-22T00:00:00"/>
    <s v="FG-0012"/>
    <n v="50"/>
    <s v="Carton"/>
    <n v="127907"/>
    <x v="1"/>
  </r>
  <r>
    <n v="7"/>
    <x v="0"/>
    <x v="0"/>
    <d v="2023-03-22T00:00:00"/>
    <s v="FG-0036"/>
    <n v="100"/>
    <s v="Carton"/>
    <n v="169767.4"/>
    <x v="1"/>
  </r>
  <r>
    <n v="8"/>
    <x v="0"/>
    <x v="0"/>
    <d v="2023-03-22T00:00:00"/>
    <s v="FG-0011"/>
    <n v="2"/>
    <s v="Carton"/>
    <n v="5116.28"/>
    <x v="1"/>
  </r>
  <r>
    <n v="9"/>
    <x v="1"/>
    <x v="1"/>
    <d v="2023-01-31T00:00:00"/>
    <s v="FG-0003"/>
    <n v="-1"/>
    <s v="Carton"/>
    <n v="-3023.2559999999999"/>
    <x v="2"/>
  </r>
  <r>
    <n v="10"/>
    <x v="1"/>
    <x v="1"/>
    <d v="2023-01-31T00:00:00"/>
    <s v="FG-0016"/>
    <n v="-1"/>
    <s v="Carton"/>
    <n v="-3581.3589999999999"/>
    <x v="2"/>
  </r>
  <r>
    <n v="11"/>
    <x v="1"/>
    <x v="1"/>
    <d v="2023-01-31T00:00:00"/>
    <s v="FG-0023"/>
    <n v="-1"/>
    <s v="Carton"/>
    <n v="-3023.2559999999999"/>
    <x v="2"/>
  </r>
  <r>
    <n v="12"/>
    <x v="1"/>
    <x v="1"/>
    <d v="2023-01-31T00:00:00"/>
    <s v="FG-0005"/>
    <n v="-1"/>
    <s v="Carton"/>
    <n v="-3069.7669999999998"/>
    <x v="2"/>
  </r>
  <r>
    <n v="13"/>
    <x v="2"/>
    <x v="1"/>
    <d v="2023-04-04T00:00:00"/>
    <s v="FG-0023"/>
    <n v="1"/>
    <s v="Carton"/>
    <n v="3023.2559999999999"/>
    <x v="3"/>
  </r>
  <r>
    <n v="14"/>
    <x v="2"/>
    <x v="1"/>
    <d v="2023-04-04T00:00:00"/>
    <s v="FG-0031"/>
    <n v="2"/>
    <s v="Carton"/>
    <n v="11255.814"/>
    <x v="3"/>
  </r>
  <r>
    <n v="15"/>
    <x v="2"/>
    <x v="1"/>
    <d v="2023-04-04T00:00:00"/>
    <s v="FG-0016"/>
    <n v="1"/>
    <s v="Carton"/>
    <n v="3581.3589999999999"/>
    <x v="3"/>
  </r>
  <r>
    <n v="16"/>
    <x v="2"/>
    <x v="1"/>
    <d v="2023-04-04T00:00:00"/>
    <s v="FG-0010"/>
    <n v="2"/>
    <s v="Carton"/>
    <n v="6139.5339999999997"/>
    <x v="3"/>
  </r>
  <r>
    <n v="17"/>
    <x v="2"/>
    <x v="1"/>
    <d v="2023-04-04T00:00:00"/>
    <s v="FG-0032"/>
    <n v="3"/>
    <s v="Carton"/>
    <n v="13534.884"/>
    <x v="3"/>
  </r>
  <r>
    <n v="18"/>
    <x v="2"/>
    <x v="1"/>
    <d v="2023-04-04T00:00:00"/>
    <s v="FG-0005"/>
    <n v="1"/>
    <s v="Carton"/>
    <n v="3069.7669999999998"/>
    <x v="3"/>
  </r>
  <r>
    <n v="19"/>
    <x v="2"/>
    <x v="1"/>
    <d v="2023-04-04T00:00:00"/>
    <s v="FG-0003"/>
    <n v="1"/>
    <s v="Carton"/>
    <n v="3023.2559999999999"/>
    <x v="3"/>
  </r>
  <r>
    <n v="20"/>
    <x v="3"/>
    <x v="1"/>
    <d v="2023-05-15T00:00:00"/>
    <s v="FG-0005"/>
    <n v="2"/>
    <s v="Carton"/>
    <n v="6139.5339999999997"/>
    <x v="4"/>
  </r>
  <r>
    <n v="21"/>
    <x v="3"/>
    <x v="1"/>
    <d v="2023-05-15T00:00:00"/>
    <s v="FG-0023"/>
    <n v="1"/>
    <s v="Carton"/>
    <n v="3023.2559999999999"/>
    <x v="4"/>
  </r>
  <r>
    <n v="22"/>
    <x v="3"/>
    <x v="1"/>
    <d v="2023-05-15T00:00:00"/>
    <s v="FG-0003"/>
    <n v="1"/>
    <s v="Carton"/>
    <n v="3023.2559999999999"/>
    <x v="4"/>
  </r>
  <r>
    <n v="23"/>
    <x v="3"/>
    <x v="1"/>
    <d v="2023-05-15T00:00:00"/>
    <s v="FG-0006"/>
    <n v="2"/>
    <s v="Carton"/>
    <n v="6139.5339999999997"/>
    <x v="4"/>
  </r>
  <r>
    <n v="24"/>
    <x v="4"/>
    <x v="1"/>
    <d v="2023-05-15T00:00:00"/>
    <s v="FG-0005"/>
    <n v="40"/>
    <s v="Carton"/>
    <n v="122790.68"/>
    <x v="4"/>
  </r>
  <r>
    <n v="25"/>
    <x v="4"/>
    <x v="1"/>
    <d v="2023-05-15T00:00:00"/>
    <s v="FG-0016"/>
    <n v="5"/>
    <s v="Carton"/>
    <n v="17906.794999999998"/>
    <x v="4"/>
  </r>
  <r>
    <n v="26"/>
    <x v="4"/>
    <x v="1"/>
    <d v="2023-05-15T00:00:00"/>
    <s v="FG-0006"/>
    <n v="40"/>
    <s v="Carton"/>
    <n v="122790.68"/>
    <x v="4"/>
  </r>
  <r>
    <n v="27"/>
    <x v="5"/>
    <x v="2"/>
    <d v="2023-04-26T00:00:00"/>
    <s v="FG-0012"/>
    <n v="20"/>
    <s v="Carton"/>
    <n v="51162.8"/>
    <x v="3"/>
  </r>
  <r>
    <n v="28"/>
    <x v="5"/>
    <x v="2"/>
    <d v="2023-04-26T00:00:00"/>
    <s v="FG-0011"/>
    <n v="2"/>
    <s v="Carton"/>
    <n v="5116.28"/>
    <x v="3"/>
  </r>
  <r>
    <n v="29"/>
    <x v="5"/>
    <x v="2"/>
    <d v="2023-04-26T00:00:00"/>
    <s v="FG-0037"/>
    <n v="100"/>
    <s v="Carton"/>
    <n v="172093"/>
    <x v="3"/>
  </r>
  <r>
    <n v="30"/>
    <x v="5"/>
    <x v="2"/>
    <d v="2023-04-26T00:00:00"/>
    <s v="FG-0011"/>
    <n v="30"/>
    <s v="Carton"/>
    <n v="76744.2"/>
    <x v="3"/>
  </r>
  <r>
    <n v="31"/>
    <x v="5"/>
    <x v="2"/>
    <d v="2023-04-26T00:00:00"/>
    <s v="FG-0036"/>
    <n v="1"/>
    <s v="Carton"/>
    <n v="1697.674"/>
    <x v="3"/>
  </r>
  <r>
    <n v="32"/>
    <x v="5"/>
    <x v="2"/>
    <d v="2023-04-26T00:00:00"/>
    <s v="FG-0037"/>
    <n v="1"/>
    <s v="Carton"/>
    <n v="1720.93"/>
    <x v="3"/>
  </r>
  <r>
    <n v="33"/>
    <x v="5"/>
    <x v="2"/>
    <d v="2023-04-26T00:00:00"/>
    <s v="FG-0036"/>
    <n v="52"/>
    <s v="Carton"/>
    <n v="88279.047999999995"/>
    <x v="3"/>
  </r>
  <r>
    <n v="34"/>
    <x v="6"/>
    <x v="3"/>
    <d v="2023-05-31T00:00:00"/>
    <s v="FG-0012"/>
    <n v="1"/>
    <s v="Carton"/>
    <n v="2558.14"/>
    <x v="4"/>
  </r>
  <r>
    <n v="35"/>
    <x v="6"/>
    <x v="3"/>
    <d v="2023-05-31T00:00:00"/>
    <s v="FG-0021"/>
    <n v="1"/>
    <s v="Carton"/>
    <n v="2558.14"/>
    <x v="4"/>
  </r>
  <r>
    <n v="36"/>
    <x v="6"/>
    <x v="3"/>
    <d v="2023-05-31T00:00:00"/>
    <s v="FG-0006"/>
    <n v="1"/>
    <s v="Carton"/>
    <n v="2558.14"/>
    <x v="4"/>
  </r>
  <r>
    <n v="37"/>
    <x v="0"/>
    <x v="0"/>
    <d v="2023-05-31T00:00:00"/>
    <s v="FG-0037"/>
    <n v="1"/>
    <s v="Carton"/>
    <n v="1720.93"/>
    <x v="4"/>
  </r>
  <r>
    <n v="38"/>
    <x v="0"/>
    <x v="0"/>
    <d v="2023-05-31T00:00:00"/>
    <s v="FG-0023"/>
    <n v="350"/>
    <s v="Carton"/>
    <n v="993023.15"/>
    <x v="4"/>
  </r>
  <r>
    <n v="39"/>
    <x v="7"/>
    <x v="4"/>
    <d v="2023-05-25T00:00:00"/>
    <s v="FG-0005"/>
    <n v="0"/>
    <s v="Carton"/>
    <n v="0"/>
    <x v="4"/>
  </r>
  <r>
    <n v="40"/>
    <x v="7"/>
    <x v="4"/>
    <d v="2023-05-25T00:00:00"/>
    <s v="FG-0036"/>
    <n v="-170"/>
    <s v="Carton"/>
    <n v="-288604.58"/>
    <x v="4"/>
  </r>
  <r>
    <n v="41"/>
    <x v="7"/>
    <x v="4"/>
    <d v="2023-05-25T00:00:00"/>
    <s v="FG-0036"/>
    <n v="0"/>
    <s v="Carton"/>
    <n v="0"/>
    <x v="4"/>
  </r>
  <r>
    <n v="42"/>
    <x v="7"/>
    <x v="4"/>
    <d v="2023-05-25T00:00:00"/>
    <s v="FG-0006"/>
    <n v="0"/>
    <s v="Carton"/>
    <n v="-2558.14"/>
    <x v="4"/>
  </r>
  <r>
    <n v="43"/>
    <x v="7"/>
    <x v="4"/>
    <d v="2023-05-25T00:00:00"/>
    <s v="FG-0010"/>
    <n v="0"/>
    <s v="Carton"/>
    <n v="-2558.14"/>
    <x v="4"/>
  </r>
  <r>
    <n v="44"/>
    <x v="8"/>
    <x v="4"/>
    <d v="2023-05-25T00:00:00"/>
    <s v="FG-0023"/>
    <n v="0"/>
    <s v="Carton"/>
    <n v="0"/>
    <x v="4"/>
  </r>
  <r>
    <n v="45"/>
    <x v="8"/>
    <x v="4"/>
    <d v="2023-05-25T00:00:00"/>
    <s v="FG-0036"/>
    <n v="-10"/>
    <s v="Carton"/>
    <n v="-16976.740000000002"/>
    <x v="4"/>
  </r>
  <r>
    <n v="46"/>
    <x v="8"/>
    <x v="4"/>
    <d v="2023-05-25T00:00:00"/>
    <s v="FG-0006"/>
    <n v="0"/>
    <s v="Carton"/>
    <n v="0"/>
    <x v="4"/>
  </r>
  <r>
    <n v="47"/>
    <x v="8"/>
    <x v="4"/>
    <d v="2023-05-25T00:00:00"/>
    <s v="FG-0012"/>
    <n v="0"/>
    <s v="Carton"/>
    <n v="0"/>
    <x v="4"/>
  </r>
  <r>
    <n v="48"/>
    <x v="9"/>
    <x v="1"/>
    <d v="2023-05-25T00:00:00"/>
    <s v="FG-0036"/>
    <n v="-1"/>
    <s v="Carton"/>
    <n v="-1953.4880000000001"/>
    <x v="4"/>
  </r>
  <r>
    <n v="49"/>
    <x v="9"/>
    <x v="1"/>
    <d v="2023-05-25T00:00:00"/>
    <s v="FG-0023"/>
    <n v="0"/>
    <s v="Carton"/>
    <n v="0"/>
    <x v="4"/>
  </r>
  <r>
    <n v="50"/>
    <x v="9"/>
    <x v="1"/>
    <d v="2023-05-25T00:00:00"/>
    <s v="FG-0032"/>
    <n v="-1"/>
    <s v="Carton"/>
    <n v="-4511.6279999999997"/>
    <x v="4"/>
  </r>
  <r>
    <n v="51"/>
    <x v="9"/>
    <x v="1"/>
    <d v="2023-05-25T00:00:00"/>
    <s v="FG-0006"/>
    <n v="0"/>
    <s v="Carton"/>
    <n v="0"/>
    <x v="4"/>
  </r>
  <r>
    <n v="52"/>
    <x v="9"/>
    <x v="1"/>
    <d v="2023-05-25T00:00:00"/>
    <s v="FG-0031"/>
    <n v="-1"/>
    <s v="Carton"/>
    <n v="-5627.9070000000002"/>
    <x v="4"/>
  </r>
  <r>
    <n v="53"/>
    <x v="9"/>
    <x v="1"/>
    <d v="2023-05-25T00:00:00"/>
    <s v="FG-0005"/>
    <n v="0"/>
    <s v="Carton"/>
    <n v="0"/>
    <x v="4"/>
  </r>
  <r>
    <n v="54"/>
    <x v="9"/>
    <x v="1"/>
    <d v="2023-05-25T00:00:00"/>
    <s v="FG-0003"/>
    <n v="0"/>
    <s v="Carton"/>
    <n v="0"/>
    <x v="4"/>
  </r>
  <r>
    <n v="55"/>
    <x v="9"/>
    <x v="1"/>
    <d v="2023-05-25T00:00:00"/>
    <s v="FG-0037"/>
    <n v="0"/>
    <s v="Carton"/>
    <n v="-2000"/>
    <x v="4"/>
  </r>
  <r>
    <n v="56"/>
    <x v="10"/>
    <x v="5"/>
    <d v="2023-05-23T00:00:00"/>
    <s v="FG-0036"/>
    <n v="0"/>
    <s v="Carton"/>
    <n v="0"/>
    <x v="4"/>
  </r>
  <r>
    <n v="57"/>
    <x v="10"/>
    <x v="5"/>
    <d v="2023-05-23T00:00:00"/>
    <s v="FG-0005"/>
    <n v="0"/>
    <s v="Carton"/>
    <n v="0"/>
    <x v="4"/>
  </r>
  <r>
    <n v="58"/>
    <x v="10"/>
    <x v="5"/>
    <d v="2023-05-23T00:00:00"/>
    <s v="FG-0006"/>
    <n v="0"/>
    <s v="Carton"/>
    <n v="0"/>
    <x v="4"/>
  </r>
  <r>
    <n v="59"/>
    <x v="10"/>
    <x v="5"/>
    <d v="2023-05-23T00:00:00"/>
    <s v="FG-0010"/>
    <n v="0"/>
    <s v="Carton"/>
    <n v="0"/>
    <x v="4"/>
  </r>
  <r>
    <n v="60"/>
    <x v="10"/>
    <x v="5"/>
    <d v="2023-05-23T00:00:00"/>
    <s v="FG-0036"/>
    <n v="-68"/>
    <s v="Carton"/>
    <n v="-115441.83199999999"/>
    <x v="4"/>
  </r>
  <r>
    <n v="61"/>
    <x v="11"/>
    <x v="0"/>
    <d v="2023-05-23T00:00:00"/>
    <s v="FG-0012"/>
    <n v="0"/>
    <s v="Carton"/>
    <n v="0"/>
    <x v="4"/>
  </r>
  <r>
    <n v="62"/>
    <x v="11"/>
    <x v="0"/>
    <d v="2023-05-23T00:00:00"/>
    <s v="FG-0036"/>
    <n v="0"/>
    <s v="Carton"/>
    <n v="0"/>
    <x v="4"/>
  </r>
  <r>
    <n v="63"/>
    <x v="11"/>
    <x v="0"/>
    <d v="2023-05-23T00:00:00"/>
    <s v="FG-0036"/>
    <n v="-8"/>
    <s v="Carton"/>
    <n v="-13581.392"/>
    <x v="4"/>
  </r>
  <r>
    <n v="64"/>
    <x v="11"/>
    <x v="0"/>
    <d v="2023-05-23T00:00:00"/>
    <s v="FG-0021"/>
    <n v="0"/>
    <s v="Carton"/>
    <n v="0"/>
    <x v="4"/>
  </r>
  <r>
    <n v="65"/>
    <x v="11"/>
    <x v="0"/>
    <d v="2023-05-23T00:00:00"/>
    <s v="FG-0006"/>
    <n v="0"/>
    <s v="Carton"/>
    <n v="0"/>
    <x v="4"/>
  </r>
  <r>
    <n v="66"/>
    <x v="12"/>
    <x v="0"/>
    <d v="2023-05-25T00:00:00"/>
    <s v="FG-0010"/>
    <n v="0"/>
    <s v="Carton"/>
    <n v="0"/>
    <x v="4"/>
  </r>
  <r>
    <n v="67"/>
    <x v="12"/>
    <x v="0"/>
    <d v="2023-05-25T00:00:00"/>
    <s v="FG-0006"/>
    <n v="0"/>
    <s v="Carton"/>
    <n v="0"/>
    <x v="4"/>
  </r>
  <r>
    <n v="68"/>
    <x v="12"/>
    <x v="0"/>
    <d v="2023-05-25T00:00:00"/>
    <s v="FG-0036"/>
    <n v="0"/>
    <s v="Carton"/>
    <n v="0"/>
    <x v="4"/>
  </r>
  <r>
    <n v="69"/>
    <x v="12"/>
    <x v="0"/>
    <d v="2023-05-25T00:00:00"/>
    <s v="FG-0036"/>
    <n v="-73"/>
    <s v="Carton"/>
    <n v="-123930.202"/>
    <x v="4"/>
  </r>
  <r>
    <n v="70"/>
    <x v="12"/>
    <x v="0"/>
    <d v="2023-05-25T00:00:00"/>
    <s v="FG-0005"/>
    <n v="0"/>
    <s v="Carton"/>
    <n v="0"/>
    <x v="4"/>
  </r>
  <r>
    <n v="71"/>
    <x v="13"/>
    <x v="0"/>
    <d v="2023-05-31T00:00:00"/>
    <s v="FG-0036"/>
    <n v="0"/>
    <s v="Carton"/>
    <n v="0"/>
    <x v="4"/>
  </r>
  <r>
    <n v="72"/>
    <x v="13"/>
    <x v="0"/>
    <d v="2023-05-31T00:00:00"/>
    <s v="FG-0036"/>
    <n v="-123"/>
    <s v="Carton"/>
    <n v="-208813.902"/>
    <x v="4"/>
  </r>
  <r>
    <n v="73"/>
    <x v="14"/>
    <x v="2"/>
    <d v="2023-05-30T00:00:00"/>
    <s v="FG-0036"/>
    <n v="0"/>
    <s v="Carton"/>
    <n v="0"/>
    <x v="4"/>
  </r>
  <r>
    <n v="74"/>
    <x v="14"/>
    <x v="2"/>
    <d v="2023-05-30T00:00:00"/>
    <s v="FG-0012"/>
    <n v="0"/>
    <s v="Carton"/>
    <n v="0"/>
    <x v="4"/>
  </r>
  <r>
    <n v="75"/>
    <x v="14"/>
    <x v="2"/>
    <d v="2023-05-30T00:00:00"/>
    <s v="FG-0007"/>
    <n v="0"/>
    <s v="Bag"/>
    <n v="0"/>
    <x v="4"/>
  </r>
  <r>
    <n v="76"/>
    <x v="14"/>
    <x v="2"/>
    <d v="2023-05-30T00:00:00"/>
    <s v="FG-0037"/>
    <n v="0"/>
    <s v="Carton"/>
    <n v="0"/>
    <x v="4"/>
  </r>
  <r>
    <n v="77"/>
    <x v="14"/>
    <x v="2"/>
    <d v="2023-05-30T00:00:00"/>
    <s v="FG-0037"/>
    <n v="0"/>
    <s v="Carton"/>
    <n v="0"/>
    <x v="4"/>
  </r>
  <r>
    <n v="78"/>
    <x v="14"/>
    <x v="2"/>
    <d v="2023-05-30T00:00:00"/>
    <s v="FG-0036"/>
    <n v="-26"/>
    <s v="Carton"/>
    <n v="-44139.523999999998"/>
    <x v="4"/>
  </r>
  <r>
    <n v="79"/>
    <x v="14"/>
    <x v="2"/>
    <d v="2023-05-30T00:00:00"/>
    <s v="FG-0007"/>
    <n v="0"/>
    <s v="Bag"/>
    <n v="0"/>
    <x v="4"/>
  </r>
  <r>
    <n v="80"/>
    <x v="14"/>
    <x v="2"/>
    <d v="2023-05-30T00:00:00"/>
    <s v="FG-0012"/>
    <n v="0"/>
    <s v="Carton"/>
    <n v="0"/>
    <x v="4"/>
  </r>
  <r>
    <n v="81"/>
    <x v="15"/>
    <x v="6"/>
    <d v="2023-05-31T00:00:00"/>
    <s v="FG-0035"/>
    <n v="1"/>
    <s v="Carton"/>
    <n v="1767.442"/>
    <x v="4"/>
  </r>
  <r>
    <n v="82"/>
    <x v="16"/>
    <x v="7"/>
    <d v="2023-05-31T00:00:00"/>
    <s v="FG-0011"/>
    <n v="400"/>
    <s v="Carton"/>
    <n v="1023256"/>
    <x v="4"/>
  </r>
  <r>
    <n v="83"/>
    <x v="16"/>
    <x v="7"/>
    <d v="2023-05-31T00:00:00"/>
    <s v="FG-0012"/>
    <n v="180"/>
    <s v="Carton"/>
    <n v="460465.2"/>
    <x v="4"/>
  </r>
  <r>
    <n v="84"/>
    <x v="16"/>
    <x v="7"/>
    <d v="2023-05-31T00:00:00"/>
    <s v="FG-0021"/>
    <n v="180"/>
    <s v="Carton"/>
    <n v="460465.2"/>
    <x v="4"/>
  </r>
  <r>
    <n v="85"/>
    <x v="17"/>
    <x v="5"/>
    <d v="2023-05-31T00:00:00"/>
    <s v="FG-0037"/>
    <n v="1163"/>
    <s v="Carton"/>
    <n v="2001441.59"/>
    <x v="4"/>
  </r>
  <r>
    <n v="86"/>
    <x v="17"/>
    <x v="5"/>
    <d v="2023-05-31T00:00:00"/>
    <s v="FG-0037"/>
    <n v="48"/>
    <s v="Carton"/>
    <n v="82604.639999999999"/>
    <x v="4"/>
  </r>
  <r>
    <n v="87"/>
    <x v="18"/>
    <x v="4"/>
    <d v="2023-05-31T00:00:00"/>
    <s v="FG-0037"/>
    <n v="20"/>
    <s v="Carton"/>
    <n v="34418.6"/>
    <x v="4"/>
  </r>
  <r>
    <n v="88"/>
    <x v="18"/>
    <x v="4"/>
    <d v="2023-05-31T00:00:00"/>
    <s v="FG-0037"/>
    <n v="500"/>
    <s v="Carton"/>
    <n v="860465"/>
    <x v="4"/>
  </r>
  <r>
    <n v="89"/>
    <x v="19"/>
    <x v="8"/>
    <d v="2023-05-31T00:00:00"/>
    <s v="FG-0023"/>
    <n v="50"/>
    <s v="Carton"/>
    <n v="141860.45000000001"/>
    <x v="4"/>
  </r>
  <r>
    <n v="90"/>
    <x v="20"/>
    <x v="6"/>
    <d v="2023-05-31T00:00:00"/>
    <s v="FG-0037"/>
    <n v="7"/>
    <s v="Carton"/>
    <n v="12046.51"/>
    <x v="4"/>
  </r>
  <r>
    <n v="91"/>
    <x v="15"/>
    <x v="6"/>
    <d v="2023-05-31T00:00:00"/>
    <s v="FG-0037"/>
    <n v="2"/>
    <s v="Carton"/>
    <n v="3441.86"/>
    <x v="4"/>
  </r>
  <r>
    <n v="92"/>
    <x v="15"/>
    <x v="6"/>
    <d v="2023-05-31T00:00:00"/>
    <s v="FG-0012"/>
    <n v="5"/>
    <s v="Carton"/>
    <n v="12790.7"/>
    <x v="4"/>
  </r>
  <r>
    <n v="93"/>
    <x v="15"/>
    <x v="6"/>
    <d v="2023-05-31T00:00:00"/>
    <s v="FG-0037"/>
    <n v="5"/>
    <s v="Carton"/>
    <n v="8604.65"/>
    <x v="4"/>
  </r>
  <r>
    <n v="94"/>
    <x v="15"/>
    <x v="6"/>
    <d v="2023-05-31T00:00:00"/>
    <s v="FG-0011"/>
    <n v="5"/>
    <s v="Carton"/>
    <n v="12790.7"/>
    <x v="4"/>
  </r>
  <r>
    <n v="95"/>
    <x v="15"/>
    <x v="6"/>
    <d v="2023-05-31T00:00:00"/>
    <s v="FG-0011"/>
    <n v="1"/>
    <s v="Carton"/>
    <n v="2558.14"/>
    <x v="4"/>
  </r>
  <r>
    <n v="96"/>
    <x v="20"/>
    <x v="6"/>
    <d v="2023-05-31T00:00:00"/>
    <s v="FG-0037"/>
    <n v="20"/>
    <s v="Carton"/>
    <n v="34418.6"/>
    <x v="4"/>
  </r>
  <r>
    <n v="97"/>
    <x v="20"/>
    <x v="6"/>
    <d v="2023-05-31T00:00:00"/>
    <s v="FG-0037"/>
    <n v="500"/>
    <s v="Carton"/>
    <n v="860465"/>
    <x v="4"/>
  </r>
  <r>
    <n v="98"/>
    <x v="21"/>
    <x v="6"/>
    <d v="2023-05-31T00:00:00"/>
    <s v="FG-0011"/>
    <n v="80"/>
    <s v="Carton"/>
    <n v="204651.2"/>
    <x v="4"/>
  </r>
  <r>
    <n v="99"/>
    <x v="21"/>
    <x v="6"/>
    <d v="2023-05-31T00:00:00"/>
    <s v="FG-0012"/>
    <n v="20"/>
    <s v="Carton"/>
    <n v="51162.8"/>
    <x v="4"/>
  </r>
  <r>
    <n v="100"/>
    <x v="21"/>
    <x v="6"/>
    <d v="2023-05-31T00:00:00"/>
    <s v="FG-0023"/>
    <n v="50"/>
    <s v="Carton"/>
    <n v="141860.45000000001"/>
    <x v="4"/>
  </r>
  <r>
    <n v="101"/>
    <x v="22"/>
    <x v="6"/>
    <d v="2023-05-31T00:00:00"/>
    <s v="FG-0011"/>
    <n v="60"/>
    <s v="Carton"/>
    <n v="153488.4"/>
    <x v="4"/>
  </r>
  <r>
    <n v="102"/>
    <x v="22"/>
    <x v="6"/>
    <d v="2023-05-31T00:00:00"/>
    <s v="FG-0023"/>
    <n v="200"/>
    <s v="Carton"/>
    <n v="567441.80000000005"/>
    <x v="4"/>
  </r>
  <r>
    <n v="103"/>
    <x v="22"/>
    <x v="6"/>
    <d v="2023-05-31T00:00:00"/>
    <s v="FG-0012"/>
    <n v="10"/>
    <s v="Carton"/>
    <n v="25581.4"/>
    <x v="4"/>
  </r>
  <r>
    <n v="104"/>
    <x v="22"/>
    <x v="6"/>
    <d v="2023-05-31T00:00:00"/>
    <s v="FG-0007"/>
    <n v="13"/>
    <s v="Bag"/>
    <n v="26967.447"/>
    <x v="4"/>
  </r>
  <r>
    <n v="105"/>
    <x v="13"/>
    <x v="0"/>
    <d v="2023-05-31T00:00:00"/>
    <s v="FG-0037"/>
    <n v="250"/>
    <s v="Carton"/>
    <n v="430232.5"/>
    <x v="4"/>
  </r>
  <r>
    <n v="106"/>
    <x v="13"/>
    <x v="0"/>
    <d v="2023-05-31T00:00:00"/>
    <s v="FG-0037"/>
    <n v="7"/>
    <s v="Carton"/>
    <n v="12046.51"/>
    <x v="4"/>
  </r>
  <r>
    <n v="107"/>
    <x v="23"/>
    <x v="8"/>
    <d v="2023-05-31T00:00:00"/>
    <s v="FG-0037"/>
    <n v="250"/>
    <s v="Carton"/>
    <n v="430232.5"/>
    <x v="4"/>
  </r>
  <r>
    <n v="108"/>
    <x v="23"/>
    <x v="8"/>
    <d v="2023-05-31T00:00:00"/>
    <s v="FG-0037"/>
    <n v="7"/>
    <s v="Carton"/>
    <n v="12046.51"/>
    <x v="4"/>
  </r>
  <r>
    <n v="109"/>
    <x v="24"/>
    <x v="0"/>
    <d v="2023-05-31T00:00:00"/>
    <s v="FG-0037"/>
    <n v="7"/>
    <s v="Carton"/>
    <n v="12046.51"/>
    <x v="4"/>
  </r>
  <r>
    <n v="110"/>
    <x v="24"/>
    <x v="0"/>
    <d v="2023-05-31T00:00:00"/>
    <s v="FG-0037"/>
    <n v="150"/>
    <s v="Carton"/>
    <n v="258139.5"/>
    <x v="4"/>
  </r>
  <r>
    <n v="111"/>
    <x v="25"/>
    <x v="5"/>
    <d v="2023-05-31T00:00:00"/>
    <s v="FG-0037"/>
    <n v="7"/>
    <s v="Carton"/>
    <n v="12046.51"/>
    <x v="4"/>
  </r>
  <r>
    <n v="112"/>
    <x v="25"/>
    <x v="5"/>
    <d v="2023-05-31T00:00:00"/>
    <s v="FG-0037"/>
    <n v="250"/>
    <s v="Carton"/>
    <n v="430232.5"/>
    <x v="4"/>
  </r>
  <r>
    <n v="113"/>
    <x v="26"/>
    <x v="4"/>
    <d v="2023-05-31T00:00:00"/>
    <s v="FG-0012"/>
    <n v="50"/>
    <s v="Carton"/>
    <n v="127907"/>
    <x v="4"/>
  </r>
  <r>
    <n v="114"/>
    <x v="26"/>
    <x v="4"/>
    <d v="2023-05-31T00:00:00"/>
    <s v="FG-0011"/>
    <n v="130"/>
    <s v="Carton"/>
    <n v="332558.2"/>
    <x v="4"/>
  </r>
  <r>
    <n v="115"/>
    <x v="26"/>
    <x v="4"/>
    <d v="2023-05-31T00:00:00"/>
    <s v="FG-0021"/>
    <n v="20"/>
    <s v="Carton"/>
    <n v="51162.8"/>
    <x v="4"/>
  </r>
  <r>
    <n v="116"/>
    <x v="14"/>
    <x v="2"/>
    <d v="2023-05-31T00:00:00"/>
    <s v="FG-0037"/>
    <n v="7"/>
    <s v="Carton"/>
    <n v="12046.51"/>
    <x v="4"/>
  </r>
  <r>
    <n v="117"/>
    <x v="14"/>
    <x v="2"/>
    <d v="2023-05-31T00:00:00"/>
    <s v="FG-0012"/>
    <n v="20"/>
    <s v="Carton"/>
    <n v="51162.8"/>
    <x v="4"/>
  </r>
  <r>
    <n v="118"/>
    <x v="14"/>
    <x v="2"/>
    <d v="2023-05-31T00:00:00"/>
    <s v="FG-0037"/>
    <n v="326"/>
    <s v="Carton"/>
    <n v="561023.18000000005"/>
    <x v="4"/>
  </r>
  <r>
    <n v="119"/>
    <x v="14"/>
    <x v="2"/>
    <d v="2023-03-31T00:00:00"/>
    <s v="FG-0012"/>
    <n v="50"/>
    <s v="Carton"/>
    <n v="127907"/>
    <x v="1"/>
  </r>
  <r>
    <n v="120"/>
    <x v="14"/>
    <x v="2"/>
    <d v="2023-03-31T00:00:00"/>
    <s v="FG-0012"/>
    <n v="2"/>
    <s v="Carton"/>
    <n v="5116.28"/>
    <x v="1"/>
  </r>
  <r>
    <n v="121"/>
    <x v="14"/>
    <x v="2"/>
    <d v="2023-03-31T00:00:00"/>
    <s v="FG-0036"/>
    <n v="2"/>
    <s v="Carton"/>
    <n v="3395.348"/>
    <x v="1"/>
  </r>
  <r>
    <n v="122"/>
    <x v="14"/>
    <x v="2"/>
    <d v="2023-03-31T00:00:00"/>
    <s v="FG-0037"/>
    <n v="74"/>
    <s v="Carton"/>
    <n v="127348.82"/>
    <x v="1"/>
  </r>
  <r>
    <n v="123"/>
    <x v="14"/>
    <x v="2"/>
    <d v="2023-03-31T00:00:00"/>
    <s v="FG-0007"/>
    <n v="2"/>
    <s v="Bag"/>
    <n v="4148.8379999999997"/>
    <x v="1"/>
  </r>
  <r>
    <n v="124"/>
    <x v="14"/>
    <x v="2"/>
    <d v="2023-03-31T00:00:00"/>
    <s v="FG-0036"/>
    <n v="50"/>
    <s v="Carton"/>
    <n v="84883.7"/>
    <x v="1"/>
  </r>
  <r>
    <n v="125"/>
    <x v="14"/>
    <x v="2"/>
    <d v="2023-03-31T00:00:00"/>
    <s v="FG-0037"/>
    <n v="2"/>
    <s v="Carton"/>
    <n v="3441.86"/>
    <x v="1"/>
  </r>
  <r>
    <n v="126"/>
    <x v="14"/>
    <x v="2"/>
    <d v="2023-03-31T00:00:00"/>
    <s v="FG-0007"/>
    <n v="100"/>
    <s v="Bag"/>
    <n v="207441.9"/>
    <x v="1"/>
  </r>
  <r>
    <n v="127"/>
    <x v="13"/>
    <x v="0"/>
    <d v="2023-03-03T00:00:00"/>
    <s v="FG-0036"/>
    <n v="8"/>
    <s v="Carton"/>
    <n v="13581.392"/>
    <x v="1"/>
  </r>
  <r>
    <n v="128"/>
    <x v="13"/>
    <x v="0"/>
    <d v="2023-03-03T00:00:00"/>
    <s v="FG-0036"/>
    <n v="200"/>
    <s v="Carton"/>
    <n v="339534.8"/>
    <x v="1"/>
  </r>
  <r>
    <n v="129"/>
    <x v="15"/>
    <x v="6"/>
    <d v="2023-05-31T00:00:00"/>
    <s v="FG-0021"/>
    <n v="1"/>
    <s v="Carton"/>
    <n v="2558.14"/>
    <x v="4"/>
  </r>
  <r>
    <n v="130"/>
    <x v="6"/>
    <x v="3"/>
    <d v="2023-05-31T00:00:00"/>
    <s v="FG-0023"/>
    <n v="1"/>
    <s v="Carton"/>
    <n v="2837.2089999999998"/>
    <x v="4"/>
  </r>
  <r>
    <n v="131"/>
    <x v="6"/>
    <x v="3"/>
    <d v="2023-05-31T00:00:00"/>
    <s v="FG-0012"/>
    <n v="1"/>
    <s v="Carton"/>
    <n v="2558.14"/>
    <x v="4"/>
  </r>
  <r>
    <n v="132"/>
    <x v="6"/>
    <x v="3"/>
    <d v="2023-05-31T00:00:00"/>
    <s v="FG-0021"/>
    <n v="1"/>
    <s v="Carton"/>
    <n v="2558.14"/>
    <x v="4"/>
  </r>
  <r>
    <n v="133"/>
    <x v="6"/>
    <x v="3"/>
    <d v="2023-05-31T00:00:00"/>
    <s v="FG-0006"/>
    <n v="1"/>
    <s v="Carton"/>
    <n v="2558.14"/>
    <x v="4"/>
  </r>
  <r>
    <n v="134"/>
    <x v="6"/>
    <x v="3"/>
    <d v="2023-05-31T00:00:00"/>
    <s v="FG-0007"/>
    <n v="1"/>
    <s v="Bag"/>
    <n v="2074.4189999999999"/>
    <x v="4"/>
  </r>
  <r>
    <n v="135"/>
    <x v="6"/>
    <x v="3"/>
    <d v="2023-05-31T00:00:00"/>
    <s v="FG-0037"/>
    <n v="1"/>
    <s v="Carton"/>
    <n v="1720.93"/>
    <x v="4"/>
  </r>
  <r>
    <n v="136"/>
    <x v="27"/>
    <x v="8"/>
    <d v="2023-05-26T00:00:00"/>
    <s v="FG-0012"/>
    <n v="30"/>
    <s v="Carton"/>
    <n v="76744.2"/>
    <x v="4"/>
  </r>
  <r>
    <n v="137"/>
    <x v="27"/>
    <x v="8"/>
    <d v="2023-05-26T00:00:00"/>
    <s v="FG-0021"/>
    <n v="32"/>
    <s v="Carton"/>
    <n v="81860.479999999996"/>
    <x v="4"/>
  </r>
  <r>
    <n v="138"/>
    <x v="27"/>
    <x v="8"/>
    <d v="2023-05-26T00:00:00"/>
    <s v="FG-0037"/>
    <n v="50"/>
    <s v="Carton"/>
    <n v="86046.5"/>
    <x v="4"/>
  </r>
  <r>
    <n v="139"/>
    <x v="27"/>
    <x v="8"/>
    <d v="2023-05-26T00:00:00"/>
    <s v="FG-0006"/>
    <n v="40"/>
    <s v="Carton"/>
    <n v="102325.6"/>
    <x v="4"/>
  </r>
  <r>
    <n v="140"/>
    <x v="28"/>
    <x v="0"/>
    <d v="2023-05-31T00:00:00"/>
    <s v="FG-0037"/>
    <n v="7"/>
    <s v="Carton"/>
    <n v="12046.51"/>
    <x v="4"/>
  </r>
  <r>
    <n v="141"/>
    <x v="28"/>
    <x v="0"/>
    <d v="2023-05-31T00:00:00"/>
    <s v="FG-0012"/>
    <n v="50"/>
    <s v="Carton"/>
    <n v="127907"/>
    <x v="4"/>
  </r>
  <r>
    <n v="142"/>
    <x v="28"/>
    <x v="0"/>
    <d v="2023-05-31T00:00:00"/>
    <s v="FG-0037"/>
    <n v="250"/>
    <s v="Carton"/>
    <n v="430232.5"/>
    <x v="4"/>
  </r>
  <r>
    <n v="143"/>
    <x v="28"/>
    <x v="0"/>
    <d v="2023-05-31T00:00:00"/>
    <s v="FG-0006"/>
    <n v="180"/>
    <s v="Carton"/>
    <n v="460465.2"/>
    <x v="4"/>
  </r>
  <r>
    <n v="144"/>
    <x v="28"/>
    <x v="0"/>
    <d v="2023-05-31T00:00:00"/>
    <s v="FG-0021"/>
    <n v="20"/>
    <s v="Carton"/>
    <n v="51162.8"/>
    <x v="4"/>
  </r>
  <r>
    <n v="145"/>
    <x v="29"/>
    <x v="4"/>
    <d v="2023-05-31T00:00:00"/>
    <s v="FG-0037"/>
    <n v="100"/>
    <s v="Carton"/>
    <n v="172093"/>
    <x v="4"/>
  </r>
  <r>
    <n v="146"/>
    <x v="29"/>
    <x v="4"/>
    <d v="2023-05-31T00:00:00"/>
    <s v="FG-0012"/>
    <n v="70"/>
    <s v="Carton"/>
    <n v="179069.8"/>
    <x v="4"/>
  </r>
  <r>
    <n v="147"/>
    <x v="29"/>
    <x v="4"/>
    <d v="2023-05-31T00:00:00"/>
    <s v="FG-0021"/>
    <n v="20"/>
    <s v="Carton"/>
    <n v="51162.8"/>
    <x v="4"/>
  </r>
  <r>
    <n v="148"/>
    <x v="29"/>
    <x v="4"/>
    <d v="2023-05-31T00:00:00"/>
    <s v="FG-0006"/>
    <n v="110"/>
    <s v="Carton"/>
    <n v="281395.40000000002"/>
    <x v="4"/>
  </r>
  <r>
    <n v="149"/>
    <x v="30"/>
    <x v="5"/>
    <d v="2023-05-31T00:00:00"/>
    <s v="FG-0037"/>
    <n v="133"/>
    <s v="Carton"/>
    <n v="228883.69"/>
    <x v="4"/>
  </r>
  <r>
    <n v="150"/>
    <x v="30"/>
    <x v="5"/>
    <d v="2023-05-31T00:00:00"/>
    <s v="FG-0006"/>
    <n v="60"/>
    <s v="Carton"/>
    <n v="153488.4"/>
    <x v="4"/>
  </r>
  <r>
    <n v="151"/>
    <x v="30"/>
    <x v="5"/>
    <d v="2023-05-31T00:00:00"/>
    <s v="FG-0021"/>
    <n v="20"/>
    <s v="Carton"/>
    <n v="51162.8"/>
    <x v="4"/>
  </r>
  <r>
    <n v="152"/>
    <x v="30"/>
    <x v="5"/>
    <d v="2023-05-31T00:00:00"/>
    <s v="FG-0012"/>
    <n v="20"/>
    <s v="Carton"/>
    <n v="51162.8"/>
    <x v="4"/>
  </r>
  <r>
    <n v="153"/>
    <x v="30"/>
    <x v="5"/>
    <d v="2023-05-31T00:00:00"/>
    <s v="FG-0023"/>
    <n v="100"/>
    <s v="Carton"/>
    <n v="283720.90000000002"/>
    <x v="4"/>
  </r>
  <r>
    <n v="154"/>
    <x v="6"/>
    <x v="3"/>
    <d v="2023-05-30T00:00:00"/>
    <s v="FG-0012"/>
    <n v="1"/>
    <s v="Carton"/>
    <n v="2558.14"/>
    <x v="4"/>
  </r>
  <r>
    <n v="155"/>
    <x v="6"/>
    <x v="3"/>
    <d v="2023-05-30T00:00:00"/>
    <s v="FG-0011"/>
    <n v="1"/>
    <s v="Carton"/>
    <n v="2558.14"/>
    <x v="4"/>
  </r>
  <r>
    <n v="156"/>
    <x v="15"/>
    <x v="6"/>
    <d v="2023-05-30T00:00:00"/>
    <s v="FG-0011"/>
    <n v="1"/>
    <s v="Carton"/>
    <n v="2558.14"/>
    <x v="4"/>
  </r>
  <r>
    <n v="157"/>
    <x v="31"/>
    <x v="9"/>
    <d v="2023-05-30T00:00:00"/>
    <s v="FG-0021"/>
    <n v="500"/>
    <s v="Carton"/>
    <n v="1279070"/>
    <x v="4"/>
  </r>
  <r>
    <n v="158"/>
    <x v="31"/>
    <x v="9"/>
    <d v="2023-05-30T00:00:00"/>
    <s v="FG-0037"/>
    <n v="20"/>
    <s v="Carton"/>
    <n v="34418.6"/>
    <x v="4"/>
  </r>
  <r>
    <n v="159"/>
    <x v="31"/>
    <x v="9"/>
    <d v="2023-05-30T00:00:00"/>
    <s v="FG-0023"/>
    <n v="100"/>
    <s v="Carton"/>
    <n v="283720.90000000002"/>
    <x v="4"/>
  </r>
  <r>
    <n v="160"/>
    <x v="31"/>
    <x v="9"/>
    <d v="2023-05-30T00:00:00"/>
    <s v="FG-0037"/>
    <n v="500"/>
    <s v="Carton"/>
    <n v="860465"/>
    <x v="4"/>
  </r>
  <r>
    <n v="161"/>
    <x v="31"/>
    <x v="9"/>
    <d v="2023-05-30T00:00:00"/>
    <s v="FG-0012"/>
    <n v="600"/>
    <s v="Carton"/>
    <n v="1534884"/>
    <x v="4"/>
  </r>
  <r>
    <n v="162"/>
    <x v="31"/>
    <x v="9"/>
    <d v="2023-05-30T00:00:00"/>
    <s v="FG-0011"/>
    <n v="800"/>
    <s v="Carton"/>
    <n v="2046512"/>
    <x v="4"/>
  </r>
  <r>
    <n v="163"/>
    <x v="32"/>
    <x v="10"/>
    <d v="2023-05-30T00:00:00"/>
    <s v="FG-0011"/>
    <n v="400"/>
    <s v="Carton"/>
    <n v="1023256"/>
    <x v="4"/>
  </r>
  <r>
    <n v="164"/>
    <x v="32"/>
    <x v="10"/>
    <d v="2023-05-30T00:00:00"/>
    <s v="FG-0037"/>
    <n v="160"/>
    <s v="Carton"/>
    <n v="275348.8"/>
    <x v="4"/>
  </r>
  <r>
    <n v="165"/>
    <x v="32"/>
    <x v="10"/>
    <d v="2023-05-30T00:00:00"/>
    <s v="FG-0012"/>
    <n v="200"/>
    <s v="Carton"/>
    <n v="511628"/>
    <x v="4"/>
  </r>
  <r>
    <n v="166"/>
    <x v="32"/>
    <x v="10"/>
    <d v="2023-05-30T00:00:00"/>
    <s v="FG-0021"/>
    <n v="200"/>
    <s v="Carton"/>
    <n v="511628"/>
    <x v="4"/>
  </r>
  <r>
    <n v="167"/>
    <x v="32"/>
    <x v="10"/>
    <d v="2023-05-30T00:00:00"/>
    <s v="FG-0037"/>
    <n v="4000"/>
    <s v="Carton"/>
    <n v="6883720"/>
    <x v="4"/>
  </r>
  <r>
    <n v="168"/>
    <x v="33"/>
    <x v="11"/>
    <d v="2023-05-30T00:00:00"/>
    <s v="FG-0012"/>
    <n v="50"/>
    <s v="Carton"/>
    <n v="127907"/>
    <x v="4"/>
  </r>
  <r>
    <n v="169"/>
    <x v="33"/>
    <x v="11"/>
    <d v="2023-05-30T00:00:00"/>
    <s v="FG-0023"/>
    <n v="150"/>
    <s v="Carton"/>
    <n v="425581.35"/>
    <x v="4"/>
  </r>
  <r>
    <n v="170"/>
    <x v="33"/>
    <x v="11"/>
    <d v="2023-05-30T00:00:00"/>
    <s v="FG-0037"/>
    <n v="1"/>
    <s v="Carton"/>
    <n v="1720.93"/>
    <x v="4"/>
  </r>
  <r>
    <n v="171"/>
    <x v="33"/>
    <x v="11"/>
    <d v="2023-05-30T00:00:00"/>
    <s v="FG-0021"/>
    <n v="50"/>
    <s v="Carton"/>
    <n v="127907"/>
    <x v="4"/>
  </r>
  <r>
    <n v="172"/>
    <x v="33"/>
    <x v="11"/>
    <d v="2023-05-30T00:00:00"/>
    <s v="FG-0037"/>
    <n v="109"/>
    <s v="Carton"/>
    <n v="187581.37"/>
    <x v="4"/>
  </r>
  <r>
    <n v="173"/>
    <x v="33"/>
    <x v="11"/>
    <d v="2023-05-30T00:00:00"/>
    <s v="FG-0011"/>
    <n v="150"/>
    <s v="Carton"/>
    <n v="383721"/>
    <x v="4"/>
  </r>
  <r>
    <n v="174"/>
    <x v="6"/>
    <x v="3"/>
    <d v="2023-05-30T00:00:00"/>
    <s v="FG-0037"/>
    <n v="1"/>
    <s v="Carton"/>
    <n v="1720.93"/>
    <x v="4"/>
  </r>
  <r>
    <n v="175"/>
    <x v="34"/>
    <x v="12"/>
    <d v="2023-05-27T00:00:00"/>
    <s v="FG-0037"/>
    <n v="750"/>
    <s v="Carton"/>
    <n v="1290697.5"/>
    <x v="4"/>
  </r>
  <r>
    <n v="176"/>
    <x v="34"/>
    <x v="12"/>
    <d v="2023-05-27T00:00:00"/>
    <s v="FG-0037"/>
    <n v="27"/>
    <s v="Carton"/>
    <n v="46465.11"/>
    <x v="4"/>
  </r>
  <r>
    <n v="177"/>
    <x v="34"/>
    <x v="12"/>
    <d v="2023-05-27T00:00:00"/>
    <s v="FG-0011"/>
    <n v="50"/>
    <s v="Carton"/>
    <n v="127907"/>
    <x v="4"/>
  </r>
  <r>
    <n v="178"/>
    <x v="34"/>
    <x v="12"/>
    <d v="2023-05-27T00:00:00"/>
    <s v="FG-0012"/>
    <n v="50"/>
    <s v="Carton"/>
    <n v="127907"/>
    <x v="4"/>
  </r>
  <r>
    <n v="179"/>
    <x v="34"/>
    <x v="12"/>
    <d v="2023-05-27T00:00:00"/>
    <s v="FG-0037"/>
    <n v="16"/>
    <s v="Carton"/>
    <n v="27534.880000000001"/>
    <x v="4"/>
  </r>
  <r>
    <n v="180"/>
    <x v="35"/>
    <x v="9"/>
    <d v="2023-05-26T00:00:00"/>
    <s v="FG-0037"/>
    <n v="800"/>
    <s v="Carton"/>
    <n v="1376744"/>
    <x v="4"/>
  </r>
  <r>
    <n v="181"/>
    <x v="35"/>
    <x v="9"/>
    <d v="2023-05-26T00:00:00"/>
    <s v="FG-0023"/>
    <n v="200"/>
    <s v="Carton"/>
    <n v="567441.80000000005"/>
    <x v="4"/>
  </r>
  <r>
    <n v="182"/>
    <x v="35"/>
    <x v="9"/>
    <d v="2023-05-26T00:00:00"/>
    <s v="FG-0037"/>
    <n v="32"/>
    <s v="Carton"/>
    <n v="55069.760000000002"/>
    <x v="4"/>
  </r>
  <r>
    <n v="183"/>
    <x v="35"/>
    <x v="9"/>
    <d v="2023-05-26T00:00:00"/>
    <s v="FG-0011"/>
    <n v="1000"/>
    <s v="Carton"/>
    <n v="2558140"/>
    <x v="4"/>
  </r>
  <r>
    <n v="184"/>
    <x v="35"/>
    <x v="9"/>
    <d v="2023-05-26T00:00:00"/>
    <s v="FG-0021"/>
    <n v="262"/>
    <s v="Carton"/>
    <n v="670232.68000000005"/>
    <x v="4"/>
  </r>
  <r>
    <n v="185"/>
    <x v="35"/>
    <x v="9"/>
    <d v="2023-05-26T00:00:00"/>
    <s v="FG-0012"/>
    <n v="600"/>
    <s v="Carton"/>
    <n v="1534884"/>
    <x v="4"/>
  </r>
  <r>
    <n v="186"/>
    <x v="36"/>
    <x v="6"/>
    <d v="2023-05-26T00:00:00"/>
    <s v="FG-0006"/>
    <n v="160"/>
    <s v="Carton"/>
    <n v="409302.4"/>
    <x v="4"/>
  </r>
  <r>
    <n v="187"/>
    <x v="36"/>
    <x v="6"/>
    <d v="2023-05-26T00:00:00"/>
    <s v="FG-0012"/>
    <n v="40"/>
    <s v="Carton"/>
    <n v="102325.6"/>
    <x v="4"/>
  </r>
  <r>
    <n v="188"/>
    <x v="36"/>
    <x v="6"/>
    <d v="2023-05-26T00:00:00"/>
    <s v="FG-0037"/>
    <n v="600"/>
    <s v="Carton"/>
    <n v="1032558"/>
    <x v="4"/>
  </r>
  <r>
    <n v="189"/>
    <x v="37"/>
    <x v="5"/>
    <d v="2023-05-26T00:00:00"/>
    <s v="FG-0023"/>
    <n v="1"/>
    <s v="Carton"/>
    <n v="2837.2089999999998"/>
    <x v="4"/>
  </r>
  <r>
    <n v="190"/>
    <x v="37"/>
    <x v="5"/>
    <d v="2023-05-26T00:00:00"/>
    <s v="FG-0037"/>
    <n v="29"/>
    <s v="Carton"/>
    <n v="49906.97"/>
    <x v="4"/>
  </r>
  <r>
    <n v="191"/>
    <x v="38"/>
    <x v="5"/>
    <d v="2023-05-26T00:00:00"/>
    <s v="FG-0023"/>
    <n v="25"/>
    <s v="Carton"/>
    <n v="70930.225000000006"/>
    <x v="4"/>
  </r>
  <r>
    <n v="192"/>
    <x v="15"/>
    <x v="6"/>
    <d v="2023-05-26T00:00:00"/>
    <s v="FG-0012"/>
    <n v="8"/>
    <s v="Carton"/>
    <n v="20465.12"/>
    <x v="4"/>
  </r>
  <r>
    <n v="193"/>
    <x v="15"/>
    <x v="6"/>
    <d v="2023-05-26T00:00:00"/>
    <s v="FG-0037"/>
    <n v="20"/>
    <s v="Carton"/>
    <n v="34418.6"/>
    <x v="4"/>
  </r>
  <r>
    <n v="194"/>
    <x v="15"/>
    <x v="6"/>
    <d v="2023-05-26T00:00:00"/>
    <s v="FG-0011"/>
    <n v="7"/>
    <s v="Carton"/>
    <n v="17906.98"/>
    <x v="4"/>
  </r>
  <r>
    <n v="195"/>
    <x v="6"/>
    <x v="3"/>
    <d v="2023-05-26T00:00:00"/>
    <s v="FG-0012"/>
    <n v="5"/>
    <s v="Carton"/>
    <n v="12790.7"/>
    <x v="4"/>
  </r>
  <r>
    <n v="196"/>
    <x v="6"/>
    <x v="3"/>
    <d v="2023-05-26T00:00:00"/>
    <s v="FG-0023"/>
    <n v="5"/>
    <s v="Carton"/>
    <n v="14186.045"/>
    <x v="4"/>
  </r>
  <r>
    <n v="197"/>
    <x v="6"/>
    <x v="3"/>
    <d v="2023-05-26T00:00:00"/>
    <s v="FG-0007"/>
    <n v="5"/>
    <s v="Bag"/>
    <n v="10372.094999999999"/>
    <x v="4"/>
  </r>
  <r>
    <n v="198"/>
    <x v="6"/>
    <x v="3"/>
    <d v="2023-05-26T00:00:00"/>
    <s v="FG-0035"/>
    <n v="5"/>
    <s v="Carton"/>
    <n v="8837.2099999999991"/>
    <x v="4"/>
  </r>
  <r>
    <n v="199"/>
    <x v="6"/>
    <x v="3"/>
    <d v="2023-05-26T00:00:00"/>
    <s v="FG-0021"/>
    <n v="5"/>
    <s v="Carton"/>
    <n v="12790.7"/>
    <x v="4"/>
  </r>
  <r>
    <n v="200"/>
    <x v="6"/>
    <x v="3"/>
    <d v="2023-05-26T00:00:00"/>
    <s v="FG-0011"/>
    <n v="5"/>
    <s v="Carton"/>
    <n v="12790.7"/>
    <x v="4"/>
  </r>
  <r>
    <n v="201"/>
    <x v="6"/>
    <x v="3"/>
    <d v="2023-05-26T00:00:00"/>
    <s v="FG-0035"/>
    <n v="10"/>
    <s v="Carton"/>
    <n v="17674.419999999998"/>
    <x v="4"/>
  </r>
  <r>
    <n v="202"/>
    <x v="6"/>
    <x v="3"/>
    <d v="2023-05-26T00:00:00"/>
    <s v="FG-0037"/>
    <n v="5"/>
    <s v="Carton"/>
    <n v="8604.65"/>
    <x v="4"/>
  </r>
  <r>
    <n v="203"/>
    <x v="39"/>
    <x v="5"/>
    <d v="2023-05-26T00:00:00"/>
    <s v="FG-0037"/>
    <n v="7"/>
    <s v="Carton"/>
    <n v="12046.51"/>
    <x v="4"/>
  </r>
  <r>
    <n v="204"/>
    <x v="39"/>
    <x v="5"/>
    <d v="2023-05-26T00:00:00"/>
    <s v="FG-0037"/>
    <n v="250"/>
    <s v="Carton"/>
    <n v="430232.5"/>
    <x v="4"/>
  </r>
  <r>
    <n v="205"/>
    <x v="35"/>
    <x v="9"/>
    <d v="2023-05-26T00:00:00"/>
    <s v="FG-0011"/>
    <n v="1000"/>
    <s v="Carton"/>
    <n v="2558140"/>
    <x v="4"/>
  </r>
  <r>
    <n v="206"/>
    <x v="35"/>
    <x v="9"/>
    <d v="2023-05-26T00:00:00"/>
    <s v="FG-0037"/>
    <n v="32"/>
    <s v="Carton"/>
    <n v="55069.760000000002"/>
    <x v="4"/>
  </r>
  <r>
    <n v="207"/>
    <x v="35"/>
    <x v="9"/>
    <d v="2023-05-26T00:00:00"/>
    <s v="FG-0023"/>
    <n v="200"/>
    <s v="Carton"/>
    <n v="567441.80000000005"/>
    <x v="4"/>
  </r>
  <r>
    <n v="208"/>
    <x v="35"/>
    <x v="9"/>
    <d v="2023-05-26T00:00:00"/>
    <s v="FG-0037"/>
    <n v="800"/>
    <s v="Carton"/>
    <n v="1376744"/>
    <x v="4"/>
  </r>
  <r>
    <n v="209"/>
    <x v="35"/>
    <x v="9"/>
    <d v="2023-05-26T00:00:00"/>
    <s v="FG-0012"/>
    <n v="500"/>
    <s v="Carton"/>
    <n v="1279070"/>
    <x v="4"/>
  </r>
  <r>
    <n v="210"/>
    <x v="35"/>
    <x v="9"/>
    <d v="2023-05-26T00:00:00"/>
    <s v="FG-0021"/>
    <n v="362"/>
    <s v="Carton"/>
    <n v="926046.68"/>
    <x v="4"/>
  </r>
  <r>
    <n v="211"/>
    <x v="15"/>
    <x v="6"/>
    <d v="2023-05-25T00:00:00"/>
    <s v="FG-0037"/>
    <n v="1"/>
    <s v="Carton"/>
    <n v="1720.93"/>
    <x v="4"/>
  </r>
  <r>
    <n v="212"/>
    <x v="40"/>
    <x v="12"/>
    <d v="2023-05-25T00:00:00"/>
    <s v="FG-0011"/>
    <n v="130"/>
    <s v="Carton"/>
    <n v="332558.2"/>
    <x v="4"/>
  </r>
  <r>
    <n v="213"/>
    <x v="40"/>
    <x v="12"/>
    <d v="2023-05-25T00:00:00"/>
    <s v="FG-0037"/>
    <n v="500"/>
    <s v="Carton"/>
    <n v="860465"/>
    <x v="4"/>
  </r>
  <r>
    <n v="214"/>
    <x v="40"/>
    <x v="12"/>
    <d v="2023-05-25T00:00:00"/>
    <s v="FG-0012"/>
    <n v="20"/>
    <s v="Carton"/>
    <n v="51162.8"/>
    <x v="4"/>
  </r>
  <r>
    <n v="215"/>
    <x v="40"/>
    <x v="12"/>
    <d v="2023-05-25T00:00:00"/>
    <s v="FG-0037"/>
    <n v="20"/>
    <s v="Carton"/>
    <n v="34418.6"/>
    <x v="4"/>
  </r>
  <r>
    <n v="216"/>
    <x v="41"/>
    <x v="4"/>
    <d v="2023-05-25T00:00:00"/>
    <s v="FG-0021"/>
    <n v="25"/>
    <s v="Carton"/>
    <n v="63953.5"/>
    <x v="4"/>
  </r>
  <r>
    <n v="217"/>
    <x v="41"/>
    <x v="4"/>
    <d v="2023-05-25T00:00:00"/>
    <s v="FG-0011"/>
    <n v="150"/>
    <s v="Carton"/>
    <n v="383721"/>
    <x v="4"/>
  </r>
  <r>
    <n v="218"/>
    <x v="41"/>
    <x v="4"/>
    <d v="2023-05-25T00:00:00"/>
    <s v="FG-0012"/>
    <n v="25"/>
    <s v="Carton"/>
    <n v="63953.5"/>
    <x v="4"/>
  </r>
  <r>
    <n v="219"/>
    <x v="13"/>
    <x v="0"/>
    <d v="2023-05-25T00:00:00"/>
    <s v="FG-0006"/>
    <n v="50"/>
    <s v="Carton"/>
    <n v="127907"/>
    <x v="4"/>
  </r>
  <r>
    <n v="220"/>
    <x v="13"/>
    <x v="0"/>
    <d v="2023-05-25T00:00:00"/>
    <s v="FG-0037"/>
    <n v="50"/>
    <s v="Carton"/>
    <n v="86046.5"/>
    <x v="4"/>
  </r>
  <r>
    <n v="221"/>
    <x v="42"/>
    <x v="5"/>
    <d v="2023-05-25T00:00:00"/>
    <s v="FG-0006"/>
    <n v="30"/>
    <s v="Carton"/>
    <n v="76744.2"/>
    <x v="4"/>
  </r>
  <r>
    <n v="222"/>
    <x v="42"/>
    <x v="5"/>
    <d v="2023-05-25T00:00:00"/>
    <s v="FG-0037"/>
    <n v="7"/>
    <s v="Carton"/>
    <n v="12046.51"/>
    <x v="4"/>
  </r>
  <r>
    <n v="223"/>
    <x v="42"/>
    <x v="5"/>
    <d v="2023-05-25T00:00:00"/>
    <s v="FG-0037"/>
    <n v="250"/>
    <s v="Carton"/>
    <n v="430232.5"/>
    <x v="4"/>
  </r>
  <r>
    <n v="224"/>
    <x v="42"/>
    <x v="5"/>
    <d v="2023-05-25T00:00:00"/>
    <s v="FG-0012"/>
    <n v="20"/>
    <s v="Carton"/>
    <n v="51162.8"/>
    <x v="4"/>
  </r>
  <r>
    <n v="225"/>
    <x v="43"/>
    <x v="5"/>
    <d v="2023-05-25T00:00:00"/>
    <s v="FG-0037"/>
    <n v="250"/>
    <s v="Carton"/>
    <n v="430232.5"/>
    <x v="4"/>
  </r>
  <r>
    <n v="226"/>
    <x v="43"/>
    <x v="5"/>
    <d v="2023-05-25T00:00:00"/>
    <s v="FG-0006"/>
    <n v="30"/>
    <s v="Carton"/>
    <n v="76744.2"/>
    <x v="4"/>
  </r>
  <r>
    <n v="227"/>
    <x v="43"/>
    <x v="5"/>
    <d v="2023-05-25T00:00:00"/>
    <s v="FG-0023"/>
    <n v="10"/>
    <s v="Carton"/>
    <n v="28372.09"/>
    <x v="4"/>
  </r>
  <r>
    <n v="228"/>
    <x v="43"/>
    <x v="5"/>
    <d v="2023-05-25T00:00:00"/>
    <s v="FG-0021"/>
    <n v="10"/>
    <s v="Carton"/>
    <n v="25581.4"/>
    <x v="4"/>
  </r>
  <r>
    <n v="229"/>
    <x v="43"/>
    <x v="5"/>
    <d v="2023-05-25T00:00:00"/>
    <s v="FG-0037"/>
    <n v="7"/>
    <s v="Carton"/>
    <n v="12046.51"/>
    <x v="4"/>
  </r>
  <r>
    <n v="230"/>
    <x v="43"/>
    <x v="5"/>
    <d v="2023-05-25T00:00:00"/>
    <s v="FG-0012"/>
    <n v="20"/>
    <s v="Carton"/>
    <n v="51162.8"/>
    <x v="4"/>
  </r>
  <r>
    <n v="231"/>
    <x v="44"/>
    <x v="1"/>
    <d v="2023-05-25T00:00:00"/>
    <s v="FG-0005"/>
    <n v="1"/>
    <s v="Carton"/>
    <n v="3069.7669999999998"/>
    <x v="4"/>
  </r>
  <r>
    <n v="232"/>
    <x v="44"/>
    <x v="1"/>
    <d v="2023-05-25T00:00:00"/>
    <s v="FG-0010"/>
    <n v="1"/>
    <s v="Carton"/>
    <n v="3069.7669999999998"/>
    <x v="4"/>
  </r>
  <r>
    <n v="233"/>
    <x v="44"/>
    <x v="1"/>
    <d v="2023-05-25T00:00:00"/>
    <s v="FG-0016"/>
    <n v="2"/>
    <s v="Carton"/>
    <n v="7162.7179999999998"/>
    <x v="4"/>
  </r>
  <r>
    <n v="234"/>
    <x v="45"/>
    <x v="6"/>
    <d v="2023-05-25T00:00:00"/>
    <s v="FG-0035"/>
    <n v="1"/>
    <s v="Carton"/>
    <n v="1767.442"/>
    <x v="4"/>
  </r>
  <r>
    <n v="235"/>
    <x v="45"/>
    <x v="6"/>
    <d v="2023-05-25T00:00:00"/>
    <s v="FG-0037"/>
    <n v="1"/>
    <s v="Carton"/>
    <n v="1720.93"/>
    <x v="4"/>
  </r>
  <r>
    <n v="236"/>
    <x v="12"/>
    <x v="0"/>
    <d v="2023-03-27T00:00:00"/>
    <s v="FG-0006"/>
    <n v="70"/>
    <s v="Carton"/>
    <n v="179069.8"/>
    <x v="1"/>
  </r>
  <r>
    <n v="237"/>
    <x v="12"/>
    <x v="0"/>
    <d v="2023-03-27T00:00:00"/>
    <s v="FG-0005"/>
    <n v="80"/>
    <s v="Carton"/>
    <n v="204651.2"/>
    <x v="1"/>
  </r>
  <r>
    <n v="238"/>
    <x v="12"/>
    <x v="0"/>
    <d v="2023-03-27T00:00:00"/>
    <s v="FG-0036"/>
    <n v="100"/>
    <s v="Carton"/>
    <n v="169767.4"/>
    <x v="1"/>
  </r>
  <r>
    <n v="239"/>
    <x v="12"/>
    <x v="0"/>
    <d v="2023-03-27T00:00:00"/>
    <s v="FG-0036"/>
    <n v="4"/>
    <s v="Carton"/>
    <n v="6790.6959999999999"/>
    <x v="1"/>
  </r>
  <r>
    <n v="240"/>
    <x v="12"/>
    <x v="0"/>
    <d v="2023-03-27T00:00:00"/>
    <s v="FG-0010"/>
    <n v="50"/>
    <s v="Carton"/>
    <n v="127907"/>
    <x v="1"/>
  </r>
  <r>
    <n v="241"/>
    <x v="11"/>
    <x v="0"/>
    <d v="2023-03-31T00:00:00"/>
    <s v="FG-0012"/>
    <n v="95"/>
    <s v="Carton"/>
    <n v="243023.3"/>
    <x v="1"/>
  </r>
  <r>
    <n v="242"/>
    <x v="11"/>
    <x v="0"/>
    <d v="2023-03-31T00:00:00"/>
    <s v="FG-0021"/>
    <n v="50"/>
    <s v="Carton"/>
    <n v="127907"/>
    <x v="1"/>
  </r>
  <r>
    <n v="243"/>
    <x v="11"/>
    <x v="0"/>
    <d v="2023-03-31T00:00:00"/>
    <s v="FG-0036"/>
    <n v="4"/>
    <s v="Carton"/>
    <n v="6790.6959999999999"/>
    <x v="1"/>
  </r>
  <r>
    <n v="244"/>
    <x v="11"/>
    <x v="0"/>
    <d v="2023-03-31T00:00:00"/>
    <s v="FG-0006"/>
    <n v="255"/>
    <s v="Carton"/>
    <n v="652325.69999999995"/>
    <x v="1"/>
  </r>
  <r>
    <n v="245"/>
    <x v="11"/>
    <x v="0"/>
    <d v="2023-03-31T00:00:00"/>
    <s v="FG-0036"/>
    <n v="100"/>
    <s v="Carton"/>
    <n v="169767.4"/>
    <x v="1"/>
  </r>
  <r>
    <n v="246"/>
    <x v="10"/>
    <x v="5"/>
    <d v="2023-03-23T00:00:00"/>
    <s v="FG-0036"/>
    <n v="100"/>
    <s v="Carton"/>
    <n v="169767.4"/>
    <x v="1"/>
  </r>
  <r>
    <n v="247"/>
    <x v="10"/>
    <x v="5"/>
    <d v="2023-03-23T00:00:00"/>
    <s v="FG-0005"/>
    <n v="40"/>
    <s v="Carton"/>
    <n v="102325.6"/>
    <x v="1"/>
  </r>
  <r>
    <n v="248"/>
    <x v="10"/>
    <x v="5"/>
    <d v="2023-03-23T00:00:00"/>
    <s v="FG-0010"/>
    <n v="25"/>
    <s v="Carton"/>
    <n v="63953.5"/>
    <x v="1"/>
  </r>
  <r>
    <n v="249"/>
    <x v="10"/>
    <x v="5"/>
    <d v="2023-03-23T00:00:00"/>
    <s v="FG-0036"/>
    <n v="4"/>
    <s v="Carton"/>
    <n v="6790.6959999999999"/>
    <x v="1"/>
  </r>
  <r>
    <n v="250"/>
    <x v="10"/>
    <x v="5"/>
    <d v="2023-03-23T00:00:00"/>
    <s v="FG-0006"/>
    <n v="35"/>
    <s v="Carton"/>
    <n v="89534.9"/>
    <x v="1"/>
  </r>
  <r>
    <n v="251"/>
    <x v="9"/>
    <x v="1"/>
    <d v="2023-04-28T00:00:00"/>
    <s v="FG-0037"/>
    <n v="1"/>
    <s v="Carton"/>
    <n v="2000"/>
    <x v="3"/>
  </r>
  <r>
    <n v="252"/>
    <x v="9"/>
    <x v="1"/>
    <d v="2023-04-28T00:00:00"/>
    <s v="FG-0036"/>
    <n v="1"/>
    <s v="Carton"/>
    <n v="1953.4880000000001"/>
    <x v="3"/>
  </r>
  <r>
    <n v="253"/>
    <x v="9"/>
    <x v="1"/>
    <d v="2023-04-28T00:00:00"/>
    <s v="FG-0003"/>
    <n v="1"/>
    <s v="Carton"/>
    <n v="3023.2559999999999"/>
    <x v="3"/>
  </r>
  <r>
    <n v="254"/>
    <x v="9"/>
    <x v="1"/>
    <d v="2023-04-28T00:00:00"/>
    <s v="FG-0006"/>
    <n v="1"/>
    <s v="Carton"/>
    <n v="3069.7669999999998"/>
    <x v="3"/>
  </r>
  <r>
    <n v="255"/>
    <x v="9"/>
    <x v="1"/>
    <d v="2023-04-28T00:00:00"/>
    <s v="FG-0005"/>
    <n v="1"/>
    <s v="Carton"/>
    <n v="3069.7669999999998"/>
    <x v="3"/>
  </r>
  <r>
    <n v="256"/>
    <x v="9"/>
    <x v="1"/>
    <d v="2023-04-28T00:00:00"/>
    <s v="FG-0032"/>
    <n v="1"/>
    <s v="Carton"/>
    <n v="4511.6279999999997"/>
    <x v="3"/>
  </r>
  <r>
    <n v="257"/>
    <x v="9"/>
    <x v="1"/>
    <d v="2023-04-28T00:00:00"/>
    <s v="FG-0023"/>
    <n v="1"/>
    <s v="Carton"/>
    <n v="3023.2559999999999"/>
    <x v="3"/>
  </r>
  <r>
    <n v="258"/>
    <x v="9"/>
    <x v="1"/>
    <d v="2023-04-28T00:00:00"/>
    <s v="FG-0031"/>
    <n v="1"/>
    <s v="Carton"/>
    <n v="5627.9070000000002"/>
    <x v="3"/>
  </r>
  <r>
    <n v="259"/>
    <x v="8"/>
    <x v="4"/>
    <d v="2023-04-28T00:00:00"/>
    <s v="FG-0036"/>
    <n v="10"/>
    <s v="Carton"/>
    <n v="16976.740000000002"/>
    <x v="3"/>
  </r>
  <r>
    <n v="260"/>
    <x v="8"/>
    <x v="4"/>
    <d v="2023-04-28T00:00:00"/>
    <s v="FG-0006"/>
    <n v="60"/>
    <s v="Carton"/>
    <n v="153488.4"/>
    <x v="3"/>
  </r>
  <r>
    <n v="261"/>
    <x v="8"/>
    <x v="4"/>
    <d v="2023-04-28T00:00:00"/>
    <s v="FG-0012"/>
    <n v="40"/>
    <s v="Carton"/>
    <n v="102325.6"/>
    <x v="3"/>
  </r>
  <r>
    <n v="262"/>
    <x v="8"/>
    <x v="4"/>
    <d v="2023-04-28T00:00:00"/>
    <s v="FG-0023"/>
    <n v="50"/>
    <s v="Carton"/>
    <n v="141860.45000000001"/>
    <x v="3"/>
  </r>
  <r>
    <n v="263"/>
    <x v="7"/>
    <x v="4"/>
    <d v="2023-03-03T00:00:00"/>
    <s v="FG-0010"/>
    <n v="10"/>
    <s v="Carton"/>
    <n v="25581.4"/>
    <x v="1"/>
  </r>
  <r>
    <n v="264"/>
    <x v="7"/>
    <x v="4"/>
    <d v="2023-03-03T00:00:00"/>
    <s v="FG-0005"/>
    <n v="5"/>
    <s v="Carton"/>
    <n v="12790.7"/>
    <x v="1"/>
  </r>
  <r>
    <n v="265"/>
    <x v="7"/>
    <x v="4"/>
    <d v="2023-03-03T00:00:00"/>
    <s v="FG-0036"/>
    <n v="200"/>
    <s v="Carton"/>
    <n v="339534.8"/>
    <x v="1"/>
  </r>
  <r>
    <n v="266"/>
    <x v="7"/>
    <x v="4"/>
    <d v="2023-03-03T00:00:00"/>
    <s v="FG-0036"/>
    <n v="8"/>
    <s v="Carton"/>
    <n v="13581.392"/>
    <x v="1"/>
  </r>
  <r>
    <n v="267"/>
    <x v="7"/>
    <x v="4"/>
    <d v="2023-03-03T00:00:00"/>
    <s v="FG-0006"/>
    <n v="85"/>
    <s v="Carton"/>
    <n v="217441.9"/>
    <x v="1"/>
  </r>
  <r>
    <n v="268"/>
    <x v="15"/>
    <x v="6"/>
    <d v="2023-05-24T00:00:00"/>
    <s v="FG-0035"/>
    <n v="1"/>
    <s v="Carton"/>
    <n v="1767.442"/>
    <x v="4"/>
  </r>
  <r>
    <n v="269"/>
    <x v="45"/>
    <x v="6"/>
    <d v="2023-05-24T00:00:00"/>
    <s v="FG-0037"/>
    <n v="1"/>
    <s v="Carton"/>
    <n v="1720.93"/>
    <x v="4"/>
  </r>
  <r>
    <n v="270"/>
    <x v="45"/>
    <x v="6"/>
    <d v="2023-05-24T00:00:00"/>
    <s v="FG-0023"/>
    <n v="1"/>
    <s v="Carton"/>
    <n v="2837.2089999999998"/>
    <x v="4"/>
  </r>
  <r>
    <n v="271"/>
    <x v="45"/>
    <x v="6"/>
    <d v="2023-05-24T00:00:00"/>
    <s v="FG-0037"/>
    <n v="1"/>
    <s v="Carton"/>
    <n v="1720.93"/>
    <x v="4"/>
  </r>
  <r>
    <n v="272"/>
    <x v="45"/>
    <x v="6"/>
    <d v="2023-05-24T00:00:00"/>
    <s v="FG-0023"/>
    <n v="1"/>
    <s v="Carton"/>
    <n v="2837.2089999999998"/>
    <x v="4"/>
  </r>
  <r>
    <n v="273"/>
    <x v="45"/>
    <x v="6"/>
    <d v="2023-05-24T00:00:00"/>
    <s v="FG-0037"/>
    <n v="1"/>
    <s v="Carton"/>
    <n v="1720.93"/>
    <x v="4"/>
  </r>
  <r>
    <n v="274"/>
    <x v="6"/>
    <x v="3"/>
    <d v="2023-05-22T00:00:00"/>
    <s v="FG-0021"/>
    <n v="3"/>
    <s v="Carton"/>
    <n v="7674.42"/>
    <x v="4"/>
  </r>
  <r>
    <n v="275"/>
    <x v="6"/>
    <x v="3"/>
    <d v="2023-05-22T00:00:00"/>
    <s v="FG-0023"/>
    <n v="3"/>
    <s v="Carton"/>
    <n v="8511.6270000000004"/>
    <x v="4"/>
  </r>
  <r>
    <n v="276"/>
    <x v="6"/>
    <x v="3"/>
    <d v="2023-05-22T00:00:00"/>
    <s v="FG-0007"/>
    <n v="3"/>
    <s v="Bag"/>
    <n v="6223.2569999999996"/>
    <x v="4"/>
  </r>
  <r>
    <n v="277"/>
    <x v="6"/>
    <x v="3"/>
    <d v="2023-05-22T00:00:00"/>
    <s v="FG-0011"/>
    <n v="3"/>
    <s v="Carton"/>
    <n v="7674.42"/>
    <x v="4"/>
  </r>
  <r>
    <n v="278"/>
    <x v="6"/>
    <x v="3"/>
    <d v="2023-05-22T00:00:00"/>
    <s v="FG-0012"/>
    <n v="3"/>
    <s v="Carton"/>
    <n v="7674.42"/>
    <x v="4"/>
  </r>
  <r>
    <n v="279"/>
    <x v="6"/>
    <x v="3"/>
    <d v="2023-05-22T00:00:00"/>
    <s v="FG-0037"/>
    <n v="3"/>
    <s v="Carton"/>
    <n v="5162.79"/>
    <x v="4"/>
  </r>
  <r>
    <n v="280"/>
    <x v="15"/>
    <x v="6"/>
    <d v="2023-05-22T00:00:00"/>
    <s v="FG-0037"/>
    <n v="1"/>
    <s v="Carton"/>
    <n v="1720.93"/>
    <x v="4"/>
  </r>
  <r>
    <n v="281"/>
    <x v="15"/>
    <x v="6"/>
    <d v="2023-05-22T00:00:00"/>
    <s v="FG-0011"/>
    <n v="1"/>
    <s v="Carton"/>
    <n v="2558.14"/>
    <x v="4"/>
  </r>
  <r>
    <n v="282"/>
    <x v="15"/>
    <x v="6"/>
    <d v="2023-05-22T00:00:00"/>
    <s v="FG-0007"/>
    <n v="1"/>
    <s v="Bag"/>
    <n v="2074.4189999999999"/>
    <x v="4"/>
  </r>
  <r>
    <n v="283"/>
    <x v="46"/>
    <x v="13"/>
    <d v="2023-05-22T00:00:00"/>
    <s v="FG-0023"/>
    <n v="2000"/>
    <s v="Carton"/>
    <n v="5674418"/>
    <x v="4"/>
  </r>
  <r>
    <n v="284"/>
    <x v="46"/>
    <x v="13"/>
    <d v="2023-05-22T00:00:00"/>
    <s v="FG-0011"/>
    <n v="800"/>
    <s v="Carton"/>
    <n v="2046512"/>
    <x v="4"/>
  </r>
  <r>
    <n v="285"/>
    <x v="46"/>
    <x v="13"/>
    <d v="2023-05-22T00:00:00"/>
    <s v="FG-0012"/>
    <n v="100"/>
    <s v="Carton"/>
    <n v="255814"/>
    <x v="4"/>
  </r>
  <r>
    <n v="286"/>
    <x v="46"/>
    <x v="13"/>
    <d v="2023-05-22T00:00:00"/>
    <s v="FG-0037"/>
    <n v="1380"/>
    <s v="Carton"/>
    <n v="2374883.4"/>
    <x v="4"/>
  </r>
  <r>
    <n v="287"/>
    <x v="46"/>
    <x v="13"/>
    <d v="2023-05-22T00:00:00"/>
    <s v="FG-0037"/>
    <n v="55"/>
    <s v="Carton"/>
    <n v="94651.15"/>
    <x v="4"/>
  </r>
  <r>
    <n v="288"/>
    <x v="46"/>
    <x v="13"/>
    <d v="2023-05-22T00:00:00"/>
    <s v="FG-0021"/>
    <n v="100"/>
    <s v="Carton"/>
    <n v="255814"/>
    <x v="4"/>
  </r>
  <r>
    <n v="289"/>
    <x v="47"/>
    <x v="0"/>
    <d v="2023-05-23T00:00:00"/>
    <s v="FG-0005"/>
    <n v="2"/>
    <s v="Carton"/>
    <n v="5116.28"/>
    <x v="4"/>
  </r>
  <r>
    <n v="290"/>
    <x v="47"/>
    <x v="0"/>
    <d v="2023-05-23T00:00:00"/>
    <s v="FG-0012"/>
    <n v="28"/>
    <s v="Carton"/>
    <n v="71627.92"/>
    <x v="4"/>
  </r>
  <r>
    <n v="291"/>
    <x v="47"/>
    <x v="0"/>
    <d v="2023-05-23T00:00:00"/>
    <s v="FG-0011"/>
    <n v="41"/>
    <s v="Carton"/>
    <n v="104883.74"/>
    <x v="4"/>
  </r>
  <r>
    <n v="292"/>
    <x v="47"/>
    <x v="0"/>
    <d v="2023-05-23T00:00:00"/>
    <s v="FG-0006"/>
    <n v="29"/>
    <s v="Carton"/>
    <n v="74186.06"/>
    <x v="4"/>
  </r>
  <r>
    <n v="293"/>
    <x v="6"/>
    <x v="3"/>
    <d v="2023-05-22T00:00:00"/>
    <s v="FG-0012"/>
    <n v="1"/>
    <s v="Carton"/>
    <n v="2558.14"/>
    <x v="4"/>
  </r>
  <r>
    <n v="294"/>
    <x v="6"/>
    <x v="3"/>
    <d v="2023-05-22T00:00:00"/>
    <s v="FG-0037"/>
    <n v="1"/>
    <s v="Carton"/>
    <n v="1720.93"/>
    <x v="4"/>
  </r>
  <r>
    <n v="295"/>
    <x v="6"/>
    <x v="3"/>
    <d v="2023-05-22T00:00:00"/>
    <s v="FG-0036"/>
    <n v="1"/>
    <s v="Carton"/>
    <n v="1697.674"/>
    <x v="4"/>
  </r>
  <r>
    <n v="296"/>
    <x v="6"/>
    <x v="3"/>
    <d v="2023-05-22T00:00:00"/>
    <s v="FG-0006"/>
    <n v="2"/>
    <s v="Carton"/>
    <n v="5116.28"/>
    <x v="4"/>
  </r>
  <r>
    <n v="297"/>
    <x v="6"/>
    <x v="3"/>
    <d v="2023-05-22T00:00:00"/>
    <s v="FG-0012"/>
    <n v="1"/>
    <s v="Carton"/>
    <n v="2558.14"/>
    <x v="4"/>
  </r>
  <r>
    <n v="298"/>
    <x v="6"/>
    <x v="3"/>
    <d v="2023-05-22T00:00:00"/>
    <s v="FG-0006"/>
    <n v="2"/>
    <s v="Carton"/>
    <n v="5116.28"/>
    <x v="4"/>
  </r>
  <r>
    <n v="299"/>
    <x v="6"/>
    <x v="3"/>
    <d v="2023-05-22T00:00:00"/>
    <s v="FG-0036"/>
    <n v="1"/>
    <s v="Carton"/>
    <n v="1697.674"/>
    <x v="4"/>
  </r>
  <r>
    <n v="300"/>
    <x v="6"/>
    <x v="3"/>
    <d v="2023-05-22T00:00:00"/>
    <s v="FG-0037"/>
    <n v="1"/>
    <s v="Carton"/>
    <n v="1720.93"/>
    <x v="4"/>
  </r>
  <r>
    <n v="301"/>
    <x v="6"/>
    <x v="3"/>
    <d v="2023-05-22T00:00:00"/>
    <s v="FG-0036"/>
    <n v="1"/>
    <s v="Carton"/>
    <n v="1697.674"/>
    <x v="4"/>
  </r>
  <r>
    <n v="302"/>
    <x v="6"/>
    <x v="3"/>
    <d v="2023-05-22T00:00:00"/>
    <s v="FG-0012"/>
    <n v="2"/>
    <s v="Carton"/>
    <n v="5116.28"/>
    <x v="4"/>
  </r>
  <r>
    <n v="303"/>
    <x v="6"/>
    <x v="3"/>
    <d v="2023-05-22T00:00:00"/>
    <s v="FG-0006"/>
    <n v="2"/>
    <s v="Carton"/>
    <n v="5116.28"/>
    <x v="4"/>
  </r>
  <r>
    <n v="304"/>
    <x v="6"/>
    <x v="3"/>
    <d v="2023-05-22T00:00:00"/>
    <s v="FG-0037"/>
    <n v="1"/>
    <s v="Carton"/>
    <n v="1720.93"/>
    <x v="4"/>
  </r>
  <r>
    <n v="305"/>
    <x v="15"/>
    <x v="6"/>
    <d v="2023-05-22T00:00:00"/>
    <s v="FG-0037"/>
    <n v="1"/>
    <s v="Carton"/>
    <n v="1720.93"/>
    <x v="4"/>
  </r>
  <r>
    <n v="306"/>
    <x v="45"/>
    <x v="6"/>
    <d v="2023-05-22T00:00:00"/>
    <s v="FG-0007"/>
    <n v="2"/>
    <s v="Bag"/>
    <n v="4148.8379999999997"/>
    <x v="4"/>
  </r>
  <r>
    <n v="307"/>
    <x v="17"/>
    <x v="5"/>
    <d v="2023-05-23T00:00:00"/>
    <s v="FG-0037"/>
    <n v="300"/>
    <s v="Carton"/>
    <n v="516279"/>
    <x v="4"/>
  </r>
  <r>
    <n v="308"/>
    <x v="17"/>
    <x v="5"/>
    <d v="2023-05-23T00:00:00"/>
    <s v="FG-0037"/>
    <n v="20"/>
    <s v="Carton"/>
    <n v="34418.6"/>
    <x v="4"/>
  </r>
  <r>
    <n v="309"/>
    <x v="48"/>
    <x v="1"/>
    <d v="2023-05-22T00:00:00"/>
    <s v="FG-0006"/>
    <n v="2"/>
    <s v="Carton"/>
    <n v="6139.5339999999997"/>
    <x v="4"/>
  </r>
  <r>
    <n v="310"/>
    <x v="48"/>
    <x v="1"/>
    <d v="2023-05-22T00:00:00"/>
    <s v="FG-0037"/>
    <n v="10"/>
    <s v="Carton"/>
    <n v="20000"/>
    <x v="4"/>
  </r>
  <r>
    <n v="311"/>
    <x v="48"/>
    <x v="1"/>
    <d v="2023-05-22T00:00:00"/>
    <s v="FG-0010"/>
    <n v="1"/>
    <s v="Carton"/>
    <n v="3069.7669999999998"/>
    <x v="4"/>
  </r>
  <r>
    <n v="312"/>
    <x v="48"/>
    <x v="1"/>
    <d v="2023-05-22T00:00:00"/>
    <s v="FG-0012"/>
    <n v="7"/>
    <s v="Carton"/>
    <n v="21488.368999999999"/>
    <x v="4"/>
  </r>
  <r>
    <n v="313"/>
    <x v="0"/>
    <x v="0"/>
    <d v="2023-05-22T00:00:00"/>
    <s v="FG-0007"/>
    <n v="100"/>
    <s v="Bag"/>
    <n v="207441.9"/>
    <x v="4"/>
  </r>
  <r>
    <n v="314"/>
    <x v="7"/>
    <x v="4"/>
    <d v="2023-05-22T00:00:00"/>
    <s v="FG-0012"/>
    <n v="20"/>
    <s v="Carton"/>
    <n v="51162.8"/>
    <x v="4"/>
  </r>
  <r>
    <n v="315"/>
    <x v="7"/>
    <x v="4"/>
    <d v="2023-05-22T00:00:00"/>
    <s v="FG-0006"/>
    <n v="130"/>
    <s v="Carton"/>
    <n v="332558.2"/>
    <x v="4"/>
  </r>
  <r>
    <n v="316"/>
    <x v="49"/>
    <x v="4"/>
    <d v="2023-05-22T00:00:00"/>
    <s v="FG-0006"/>
    <n v="130"/>
    <s v="Carton"/>
    <n v="332558.2"/>
    <x v="4"/>
  </r>
  <r>
    <n v="317"/>
    <x v="49"/>
    <x v="4"/>
    <d v="2023-05-22T00:00:00"/>
    <s v="FG-0010"/>
    <n v="10"/>
    <s v="Carton"/>
    <n v="25581.4"/>
    <x v="4"/>
  </r>
  <r>
    <n v="318"/>
    <x v="49"/>
    <x v="4"/>
    <d v="2023-05-22T00:00:00"/>
    <s v="FG-0012"/>
    <n v="60"/>
    <s v="Carton"/>
    <n v="153488.4"/>
    <x v="4"/>
  </r>
  <r>
    <n v="319"/>
    <x v="38"/>
    <x v="5"/>
    <d v="2023-05-22T00:00:00"/>
    <s v="FG-0037"/>
    <n v="7"/>
    <s v="Carton"/>
    <n v="12046.51"/>
    <x v="4"/>
  </r>
  <r>
    <n v="320"/>
    <x v="0"/>
    <x v="0"/>
    <d v="2023-05-22T00:00:00"/>
    <s v="FG-0010"/>
    <n v="20"/>
    <s v="Carton"/>
    <n v="51162.8"/>
    <x v="4"/>
  </r>
  <r>
    <n v="321"/>
    <x v="0"/>
    <x v="0"/>
    <d v="2023-05-22T00:00:00"/>
    <s v="FG-0012"/>
    <n v="50"/>
    <s v="Carton"/>
    <n v="127907"/>
    <x v="4"/>
  </r>
  <r>
    <n v="322"/>
    <x v="0"/>
    <x v="0"/>
    <d v="2023-05-22T00:00:00"/>
    <s v="FG-0006"/>
    <n v="180"/>
    <s v="Carton"/>
    <n v="460465.2"/>
    <x v="4"/>
  </r>
  <r>
    <n v="323"/>
    <x v="0"/>
    <x v="0"/>
    <d v="2023-05-22T00:00:00"/>
    <s v="FG-0023"/>
    <n v="150"/>
    <s v="Carton"/>
    <n v="425581.35"/>
    <x v="4"/>
  </r>
  <r>
    <n v="324"/>
    <x v="10"/>
    <x v="5"/>
    <d v="2023-05-22T00:00:00"/>
    <s v="FG-0037"/>
    <n v="250"/>
    <s v="Carton"/>
    <n v="430232.5"/>
    <x v="4"/>
  </r>
  <r>
    <n v="325"/>
    <x v="10"/>
    <x v="5"/>
    <d v="2023-05-22T00:00:00"/>
    <s v="FG-0012"/>
    <n v="70"/>
    <s v="Carton"/>
    <n v="179069.8"/>
    <x v="4"/>
  </r>
  <r>
    <n v="326"/>
    <x v="10"/>
    <x v="5"/>
    <d v="2023-05-22T00:00:00"/>
    <s v="FG-0037"/>
    <n v="7"/>
    <s v="Carton"/>
    <n v="12046.51"/>
    <x v="4"/>
  </r>
  <r>
    <n v="327"/>
    <x v="10"/>
    <x v="5"/>
    <d v="2023-05-22T00:00:00"/>
    <s v="FG-0006"/>
    <n v="130"/>
    <s v="Carton"/>
    <n v="332558.2"/>
    <x v="4"/>
  </r>
  <r>
    <n v="328"/>
    <x v="22"/>
    <x v="6"/>
    <d v="2023-05-22T00:00:00"/>
    <s v="FG-0011"/>
    <n v="140"/>
    <s v="Carton"/>
    <n v="358139.6"/>
    <x v="4"/>
  </r>
  <r>
    <n v="329"/>
    <x v="22"/>
    <x v="6"/>
    <d v="2023-05-22T00:00:00"/>
    <s v="FG-0012"/>
    <n v="40"/>
    <s v="Carton"/>
    <n v="102325.6"/>
    <x v="4"/>
  </r>
  <r>
    <n v="330"/>
    <x v="22"/>
    <x v="6"/>
    <d v="2023-05-22T00:00:00"/>
    <s v="FG-0037"/>
    <n v="20"/>
    <s v="Carton"/>
    <n v="34418.6"/>
    <x v="4"/>
  </r>
  <r>
    <n v="331"/>
    <x v="22"/>
    <x v="6"/>
    <d v="2023-05-22T00:00:00"/>
    <s v="FG-0037"/>
    <n v="500"/>
    <s v="Carton"/>
    <n v="860465"/>
    <x v="4"/>
  </r>
  <r>
    <n v="332"/>
    <x v="50"/>
    <x v="11"/>
    <d v="2023-05-22T00:00:00"/>
    <s v="FG-0011"/>
    <n v="200"/>
    <s v="Carton"/>
    <n v="511628"/>
    <x v="4"/>
  </r>
  <r>
    <n v="333"/>
    <x v="50"/>
    <x v="11"/>
    <d v="2023-05-22T00:00:00"/>
    <s v="FG-0021"/>
    <n v="200"/>
    <s v="Carton"/>
    <n v="511628"/>
    <x v="4"/>
  </r>
  <r>
    <n v="334"/>
    <x v="50"/>
    <x v="11"/>
    <d v="2023-05-22T00:00:00"/>
    <s v="FG-0012"/>
    <n v="210"/>
    <s v="Carton"/>
    <n v="537209.4"/>
    <x v="4"/>
  </r>
  <r>
    <n v="335"/>
    <x v="51"/>
    <x v="14"/>
    <d v="2023-05-22T00:00:00"/>
    <s v="FG-0037"/>
    <n v="121"/>
    <s v="Carton"/>
    <n v="208232.53"/>
    <x v="4"/>
  </r>
  <r>
    <n v="336"/>
    <x v="51"/>
    <x v="14"/>
    <d v="2023-05-22T00:00:00"/>
    <s v="FG-0021"/>
    <n v="200"/>
    <s v="Carton"/>
    <n v="511628"/>
    <x v="4"/>
  </r>
  <r>
    <n v="337"/>
    <x v="51"/>
    <x v="14"/>
    <d v="2023-05-22T00:00:00"/>
    <s v="FG-0011"/>
    <n v="15"/>
    <s v="Carton"/>
    <n v="38372.1"/>
    <x v="4"/>
  </r>
  <r>
    <n v="338"/>
    <x v="51"/>
    <x v="14"/>
    <d v="2023-05-22T00:00:00"/>
    <s v="FG-0037"/>
    <n v="2350"/>
    <s v="Carton"/>
    <n v="4044185.5"/>
    <x v="4"/>
  </r>
  <r>
    <n v="339"/>
    <x v="51"/>
    <x v="14"/>
    <d v="2023-05-22T00:00:00"/>
    <s v="FG-0012"/>
    <n v="200"/>
    <s v="Batch"/>
    <n v="511628"/>
    <x v="4"/>
  </r>
  <r>
    <n v="340"/>
    <x v="51"/>
    <x v="14"/>
    <d v="2023-05-22T00:00:00"/>
    <s v="FG-0023"/>
    <n v="100"/>
    <s v="Carton"/>
    <n v="283720.90000000002"/>
    <x v="4"/>
  </r>
  <r>
    <n v="341"/>
    <x v="51"/>
    <x v="14"/>
    <d v="2023-05-22T00:00:00"/>
    <s v="FG-0011"/>
    <n v="900"/>
    <s v="Carton"/>
    <n v="2302326"/>
    <x v="4"/>
  </r>
  <r>
    <n v="342"/>
    <x v="52"/>
    <x v="9"/>
    <d v="2023-05-22T00:00:00"/>
    <s v="FG-0011"/>
    <n v="600"/>
    <s v="Carton"/>
    <n v="1534884"/>
    <x v="4"/>
  </r>
  <r>
    <n v="343"/>
    <x v="52"/>
    <x v="9"/>
    <d v="2023-05-22T00:00:00"/>
    <s v="FG-0012"/>
    <n v="400"/>
    <s v="Carton"/>
    <n v="1023256"/>
    <x v="4"/>
  </r>
  <r>
    <n v="344"/>
    <x v="52"/>
    <x v="9"/>
    <d v="2023-05-22T00:00:00"/>
    <s v="FG-0021"/>
    <n v="500"/>
    <s v="Carton"/>
    <n v="1279070"/>
    <x v="4"/>
  </r>
  <r>
    <n v="345"/>
    <x v="52"/>
    <x v="9"/>
    <d v="2023-05-22T00:00:00"/>
    <s v="FG-0037"/>
    <n v="500"/>
    <s v="Carton"/>
    <n v="860465"/>
    <x v="4"/>
  </r>
  <r>
    <n v="346"/>
    <x v="52"/>
    <x v="9"/>
    <d v="2023-05-22T00:00:00"/>
    <s v="FG-0023"/>
    <n v="400"/>
    <s v="Carton"/>
    <n v="1134883.6000000001"/>
    <x v="4"/>
  </r>
  <r>
    <n v="347"/>
    <x v="53"/>
    <x v="1"/>
    <d v="2023-05-22T00:00:00"/>
    <s v="FG-0005"/>
    <n v="5"/>
    <s v="Carton"/>
    <n v="15348.834999999999"/>
    <x v="4"/>
  </r>
  <r>
    <n v="348"/>
    <x v="53"/>
    <x v="1"/>
    <d v="2023-05-22T00:00:00"/>
    <s v="FG-0006"/>
    <n v="5"/>
    <s v="Carton"/>
    <n v="15348.834999999999"/>
    <x v="4"/>
  </r>
  <r>
    <n v="349"/>
    <x v="53"/>
    <x v="1"/>
    <d v="2023-05-22T00:00:00"/>
    <s v="FG-0010"/>
    <n v="5"/>
    <s v="Carton"/>
    <n v="15348.834999999999"/>
    <x v="4"/>
  </r>
  <r>
    <n v="350"/>
    <x v="53"/>
    <x v="1"/>
    <d v="2023-05-22T00:00:00"/>
    <s v="FG-0023"/>
    <n v="5"/>
    <s v="Carton"/>
    <n v="15116.28"/>
    <x v="4"/>
  </r>
  <r>
    <n v="351"/>
    <x v="54"/>
    <x v="1"/>
    <d v="2023-05-22T00:00:00"/>
    <s v="FG-0016"/>
    <n v="2"/>
    <s v="Carton"/>
    <n v="7162.7179999999998"/>
    <x v="4"/>
  </r>
  <r>
    <n v="352"/>
    <x v="54"/>
    <x v="1"/>
    <d v="2023-05-22T00:00:00"/>
    <s v="FG-0007"/>
    <n v="1"/>
    <s v="Bag"/>
    <n v="2418.605"/>
    <x v="4"/>
  </r>
  <r>
    <n v="353"/>
    <x v="54"/>
    <x v="1"/>
    <d v="2023-05-22T00:00:00"/>
    <s v="FG-0005"/>
    <n v="2"/>
    <s v="Carton"/>
    <n v="6139.5339999999997"/>
    <x v="4"/>
  </r>
  <r>
    <n v="354"/>
    <x v="54"/>
    <x v="1"/>
    <d v="2023-05-22T00:00:00"/>
    <s v="FG-0010"/>
    <n v="2"/>
    <s v="Carton"/>
    <n v="6139.5339999999997"/>
    <x v="4"/>
  </r>
  <r>
    <n v="355"/>
    <x v="54"/>
    <x v="1"/>
    <d v="2023-05-22T00:00:00"/>
    <s v="FG-0023"/>
    <n v="2"/>
    <s v="Carton"/>
    <n v="6046.5119999999997"/>
    <x v="4"/>
  </r>
  <r>
    <n v="356"/>
    <x v="55"/>
    <x v="1"/>
    <d v="2023-05-22T00:00:00"/>
    <s v="FG-0005"/>
    <n v="6"/>
    <s v="Carton"/>
    <n v="18641.862000000001"/>
    <x v="4"/>
  </r>
  <r>
    <n v="357"/>
    <x v="55"/>
    <x v="1"/>
    <d v="2023-05-22T00:00:00"/>
    <s v="FG-0023"/>
    <n v="6"/>
    <s v="Carton"/>
    <n v="18362.79"/>
    <x v="4"/>
  </r>
  <r>
    <n v="358"/>
    <x v="55"/>
    <x v="1"/>
    <d v="2023-05-22T00:00:00"/>
    <s v="FG-0010"/>
    <n v="6"/>
    <s v="Carton"/>
    <n v="18641.862000000001"/>
    <x v="4"/>
  </r>
  <r>
    <n v="359"/>
    <x v="55"/>
    <x v="1"/>
    <d v="2023-05-22T00:00:00"/>
    <s v="FG-0016"/>
    <n v="6"/>
    <s v="Carton"/>
    <n v="21711.63"/>
    <x v="4"/>
  </r>
  <r>
    <n v="360"/>
    <x v="55"/>
    <x v="1"/>
    <d v="2023-05-22T00:00:00"/>
    <s v="FG-0006"/>
    <n v="6"/>
    <s v="Carton"/>
    <n v="18641.862000000001"/>
    <x v="4"/>
  </r>
  <r>
    <n v="361"/>
    <x v="56"/>
    <x v="1"/>
    <d v="2023-05-22T00:00:00"/>
    <s v="FG-0036"/>
    <n v="1"/>
    <s v="Carton"/>
    <n v="1953.4880000000001"/>
    <x v="4"/>
  </r>
  <r>
    <n v="362"/>
    <x v="56"/>
    <x v="1"/>
    <d v="2023-05-22T00:00:00"/>
    <s v="FG-0037"/>
    <n v="1"/>
    <s v="Carton"/>
    <n v="2000"/>
    <x v="4"/>
  </r>
  <r>
    <n v="363"/>
    <x v="56"/>
    <x v="1"/>
    <d v="2023-05-22T00:00:00"/>
    <s v="FG-0016"/>
    <n v="5"/>
    <s v="Carton"/>
    <n v="17906.794999999998"/>
    <x v="4"/>
  </r>
  <r>
    <n v="364"/>
    <x v="56"/>
    <x v="1"/>
    <d v="2023-05-22T00:00:00"/>
    <s v="FG-0005"/>
    <n v="5"/>
    <s v="Carton"/>
    <n v="15348.834999999999"/>
    <x v="4"/>
  </r>
  <r>
    <n v="365"/>
    <x v="56"/>
    <x v="1"/>
    <d v="2023-05-22T00:00:00"/>
    <s v="FG-0023"/>
    <n v="5"/>
    <s v="Carton"/>
    <n v="15116.28"/>
    <x v="4"/>
  </r>
  <r>
    <n v="366"/>
    <x v="56"/>
    <x v="1"/>
    <d v="2023-05-22T00:00:00"/>
    <s v="FG-0007"/>
    <n v="1"/>
    <s v="Bag"/>
    <n v="2418.605"/>
    <x v="4"/>
  </r>
  <r>
    <n v="367"/>
    <x v="56"/>
    <x v="1"/>
    <d v="2023-05-22T00:00:00"/>
    <s v="FG-0010"/>
    <n v="5"/>
    <s v="Carton"/>
    <n v="15348.834999999999"/>
    <x v="4"/>
  </r>
  <r>
    <n v="368"/>
    <x v="57"/>
    <x v="1"/>
    <d v="2023-05-22T00:00:00"/>
    <s v="FG-0016"/>
    <n v="2"/>
    <s v="Carton"/>
    <n v="7162.7179999999998"/>
    <x v="4"/>
  </r>
  <r>
    <n v="369"/>
    <x v="57"/>
    <x v="1"/>
    <d v="2023-05-22T00:00:00"/>
    <s v="FG-0010"/>
    <n v="2"/>
    <s v="Carton"/>
    <n v="6139.5339999999997"/>
    <x v="4"/>
  </r>
  <r>
    <n v="370"/>
    <x v="58"/>
    <x v="1"/>
    <d v="2023-05-22T00:00:00"/>
    <s v="FG-0032"/>
    <n v="1"/>
    <s v="Carton"/>
    <n v="4511.6279999999997"/>
    <x v="4"/>
  </r>
  <r>
    <n v="371"/>
    <x v="58"/>
    <x v="1"/>
    <d v="2023-05-22T00:00:00"/>
    <s v="FG-0003"/>
    <n v="20"/>
    <s v="Carton"/>
    <n v="60465.120000000003"/>
    <x v="4"/>
  </r>
  <r>
    <n v="372"/>
    <x v="58"/>
    <x v="1"/>
    <d v="2023-05-22T00:00:00"/>
    <s v="FG-0023"/>
    <n v="25"/>
    <s v="Carton"/>
    <n v="75581.399999999994"/>
    <x v="4"/>
  </r>
  <r>
    <n v="373"/>
    <x v="58"/>
    <x v="1"/>
    <d v="2023-05-22T00:00:00"/>
    <s v="FG-0031"/>
    <n v="2"/>
    <s v="Carton"/>
    <n v="11255.814"/>
    <x v="4"/>
  </r>
  <r>
    <n v="374"/>
    <x v="58"/>
    <x v="1"/>
    <d v="2023-05-22T00:00:00"/>
    <s v="FG-0007"/>
    <n v="2"/>
    <s v="Bag"/>
    <n v="4837.21"/>
    <x v="4"/>
  </r>
  <r>
    <n v="375"/>
    <x v="59"/>
    <x v="1"/>
    <d v="2023-05-22T00:00:00"/>
    <s v="FG-0006"/>
    <n v="2"/>
    <s v="Carton"/>
    <n v="6139.5339999999997"/>
    <x v="4"/>
  </r>
  <r>
    <n v="376"/>
    <x v="59"/>
    <x v="1"/>
    <d v="2023-05-22T00:00:00"/>
    <s v="FG-0023"/>
    <n v="2"/>
    <s v="Carton"/>
    <n v="6046.5119999999997"/>
    <x v="4"/>
  </r>
  <r>
    <n v="377"/>
    <x v="59"/>
    <x v="1"/>
    <d v="2023-05-22T00:00:00"/>
    <s v="FG-0005"/>
    <n v="2"/>
    <s v="Carton"/>
    <n v="6139.5339999999997"/>
    <x v="4"/>
  </r>
  <r>
    <n v="378"/>
    <x v="60"/>
    <x v="1"/>
    <d v="2023-05-22T00:00:00"/>
    <s v="FG-0016"/>
    <n v="15"/>
    <s v="Carton"/>
    <n v="53720.385000000002"/>
    <x v="4"/>
  </r>
  <r>
    <n v="379"/>
    <x v="60"/>
    <x v="1"/>
    <d v="2023-05-22T00:00:00"/>
    <s v="FG-0023"/>
    <n v="25"/>
    <s v="Carton"/>
    <n v="75581.399999999994"/>
    <x v="4"/>
  </r>
  <r>
    <n v="380"/>
    <x v="60"/>
    <x v="1"/>
    <d v="2023-05-22T00:00:00"/>
    <s v="FG-0005"/>
    <n v="15"/>
    <s v="Carton"/>
    <n v="46046.504999999997"/>
    <x v="4"/>
  </r>
  <r>
    <n v="381"/>
    <x v="61"/>
    <x v="15"/>
    <d v="2023-05-20T00:00:00"/>
    <s v="FG-0012"/>
    <n v="120"/>
    <s v="Carton"/>
    <n v="306976.8"/>
    <x v="4"/>
  </r>
  <r>
    <n v="382"/>
    <x v="61"/>
    <x v="15"/>
    <d v="2023-05-20T00:00:00"/>
    <s v="FG-0012"/>
    <n v="1"/>
    <s v="Carton"/>
    <n v="2558.14"/>
    <x v="4"/>
  </r>
  <r>
    <n v="383"/>
    <x v="61"/>
    <x v="15"/>
    <d v="2023-05-20T00:00:00"/>
    <s v="FG-0007"/>
    <n v="2"/>
    <s v="Bag"/>
    <n v="4148.8379999999997"/>
    <x v="4"/>
  </r>
  <r>
    <n v="384"/>
    <x v="61"/>
    <x v="15"/>
    <d v="2023-05-20T00:00:00"/>
    <s v="FG-0007"/>
    <n v="300"/>
    <s v="Bag"/>
    <n v="622325.69999999995"/>
    <x v="4"/>
  </r>
  <r>
    <n v="385"/>
    <x v="61"/>
    <x v="15"/>
    <d v="2023-05-20T00:00:00"/>
    <s v="FG-0011"/>
    <n v="280"/>
    <s v="Carton"/>
    <n v="716279.2"/>
    <x v="4"/>
  </r>
  <r>
    <n v="386"/>
    <x v="62"/>
    <x v="15"/>
    <d v="2023-05-20T00:00:00"/>
    <s v="FG-0007"/>
    <n v="200"/>
    <s v="Carton"/>
    <n v="414883.8"/>
    <x v="4"/>
  </r>
  <r>
    <n v="387"/>
    <x v="62"/>
    <x v="15"/>
    <d v="2023-05-20T00:00:00"/>
    <s v="FG-0012"/>
    <n v="100"/>
    <s v="Carton"/>
    <n v="255814"/>
    <x v="4"/>
  </r>
  <r>
    <n v="388"/>
    <x v="62"/>
    <x v="15"/>
    <d v="2023-05-20T00:00:00"/>
    <s v="FG-0011"/>
    <n v="400"/>
    <s v="Carton"/>
    <n v="1023256"/>
    <x v="4"/>
  </r>
  <r>
    <n v="389"/>
    <x v="63"/>
    <x v="15"/>
    <d v="2023-05-20T00:00:00"/>
    <s v="FG-0037"/>
    <n v="148"/>
    <s v="Carton"/>
    <n v="254697.64"/>
    <x v="4"/>
  </r>
  <r>
    <n v="390"/>
    <x v="63"/>
    <x v="15"/>
    <d v="2023-05-20T00:00:00"/>
    <s v="FG-0011"/>
    <n v="400"/>
    <s v="Carton"/>
    <n v="1023256"/>
    <x v="4"/>
  </r>
  <r>
    <n v="391"/>
    <x v="63"/>
    <x v="15"/>
    <d v="2023-05-20T00:00:00"/>
    <s v="FG-0007"/>
    <n v="100"/>
    <s v="Bag"/>
    <n v="207441.9"/>
    <x v="4"/>
  </r>
  <r>
    <n v="392"/>
    <x v="63"/>
    <x v="15"/>
    <d v="2023-05-20T00:00:00"/>
    <s v="FG-0012"/>
    <n v="100"/>
    <s v="Carton"/>
    <n v="255814"/>
    <x v="4"/>
  </r>
  <r>
    <n v="393"/>
    <x v="63"/>
    <x v="15"/>
    <d v="2023-05-20T00:00:00"/>
    <s v="FG-0021"/>
    <n v="100"/>
    <s v="Carton"/>
    <n v="255814"/>
    <x v="4"/>
  </r>
  <r>
    <n v="394"/>
    <x v="63"/>
    <x v="15"/>
    <d v="2023-05-20T00:00:00"/>
    <s v="FG-0023"/>
    <n v="150"/>
    <s v="Carton"/>
    <n v="425581.35"/>
    <x v="4"/>
  </r>
  <r>
    <n v="395"/>
    <x v="63"/>
    <x v="15"/>
    <d v="2023-05-20T00:00:00"/>
    <s v="FG-0037"/>
    <n v="2"/>
    <s v="Carton"/>
    <n v="3441.86"/>
    <x v="4"/>
  </r>
  <r>
    <n v="396"/>
    <x v="64"/>
    <x v="8"/>
    <d v="2023-05-21T00:00:00"/>
    <s v="FG-0037"/>
    <n v="500"/>
    <s v="Carton"/>
    <n v="860465"/>
    <x v="4"/>
  </r>
  <r>
    <n v="397"/>
    <x v="64"/>
    <x v="8"/>
    <d v="2023-05-21T00:00:00"/>
    <s v="FG-0037"/>
    <n v="20"/>
    <s v="Carton"/>
    <n v="34418.6"/>
    <x v="4"/>
  </r>
  <r>
    <n v="398"/>
    <x v="15"/>
    <x v="6"/>
    <d v="2023-05-19T00:00:00"/>
    <s v="FG-0037"/>
    <n v="2"/>
    <s v="Carton"/>
    <n v="3441.86"/>
    <x v="4"/>
  </r>
  <r>
    <n v="399"/>
    <x v="17"/>
    <x v="5"/>
    <d v="2023-05-19T00:00:00"/>
    <s v="FG-0037"/>
    <n v="200"/>
    <s v="Carton"/>
    <n v="344186"/>
    <x v="4"/>
  </r>
  <r>
    <n v="400"/>
    <x v="65"/>
    <x v="3"/>
    <d v="2023-05-19T00:00:00"/>
    <s v="FG-0038"/>
    <n v="800"/>
    <s v="Carton"/>
    <n v="1214400"/>
    <x v="4"/>
  </r>
  <r>
    <n v="401"/>
    <x v="66"/>
    <x v="5"/>
    <d v="2023-05-18T00:00:00"/>
    <s v="FG-0031"/>
    <n v="2"/>
    <s v="Carton"/>
    <n v="11255.814"/>
    <x v="4"/>
  </r>
  <r>
    <n v="402"/>
    <x v="38"/>
    <x v="5"/>
    <d v="2023-05-19T00:00:00"/>
    <s v="FG-0006"/>
    <n v="70"/>
    <s v="Carton"/>
    <n v="179069.8"/>
    <x v="4"/>
  </r>
  <r>
    <n v="403"/>
    <x v="38"/>
    <x v="5"/>
    <d v="2023-05-19T00:00:00"/>
    <s v="FG-0010"/>
    <n v="10"/>
    <s v="Carton"/>
    <n v="25581.4"/>
    <x v="4"/>
  </r>
  <r>
    <n v="404"/>
    <x v="38"/>
    <x v="5"/>
    <d v="2023-05-19T00:00:00"/>
    <s v="FG-0005"/>
    <n v="20"/>
    <s v="Carton"/>
    <n v="51162.8"/>
    <x v="4"/>
  </r>
  <r>
    <n v="405"/>
    <x v="38"/>
    <x v="5"/>
    <d v="2023-05-19T00:00:00"/>
    <s v="FG-0037"/>
    <n v="250"/>
    <s v="Carton"/>
    <n v="430232.5"/>
    <x v="4"/>
  </r>
  <r>
    <n v="406"/>
    <x v="67"/>
    <x v="5"/>
    <d v="2023-05-19T00:00:00"/>
    <s v="FG-0006"/>
    <n v="30"/>
    <s v="Carton"/>
    <n v="76744.2"/>
    <x v="4"/>
  </r>
  <r>
    <n v="407"/>
    <x v="67"/>
    <x v="5"/>
    <d v="2023-05-19T00:00:00"/>
    <s v="FG-0037"/>
    <n v="7"/>
    <s v="Carton"/>
    <n v="12046.51"/>
    <x v="4"/>
  </r>
  <r>
    <n v="408"/>
    <x v="67"/>
    <x v="5"/>
    <d v="2023-05-19T00:00:00"/>
    <s v="FG-0037"/>
    <n v="250"/>
    <s v="Carton"/>
    <n v="430232.5"/>
    <x v="4"/>
  </r>
  <r>
    <n v="409"/>
    <x v="68"/>
    <x v="1"/>
    <d v="2023-05-19T00:00:00"/>
    <s v="FG-0016"/>
    <n v="4"/>
    <s v="Carton"/>
    <n v="14325.436"/>
    <x v="4"/>
  </r>
  <r>
    <n v="410"/>
    <x v="68"/>
    <x v="1"/>
    <d v="2023-05-19T00:00:00"/>
    <s v="FG-0003"/>
    <n v="7"/>
    <s v="Carton"/>
    <n v="21162.792000000001"/>
    <x v="4"/>
  </r>
  <r>
    <n v="411"/>
    <x v="68"/>
    <x v="1"/>
    <d v="2023-05-19T00:00:00"/>
    <s v="FG-0023"/>
    <n v="7"/>
    <s v="Carton"/>
    <n v="21162.792000000001"/>
    <x v="4"/>
  </r>
  <r>
    <n v="412"/>
    <x v="6"/>
    <x v="3"/>
    <d v="2023-05-17T00:00:00"/>
    <s v="FG-0036"/>
    <n v="1"/>
    <s v="Carton"/>
    <n v="1697.674"/>
    <x v="4"/>
  </r>
  <r>
    <n v="413"/>
    <x v="45"/>
    <x v="6"/>
    <d v="2023-05-17T00:00:00"/>
    <s v="FG-0011"/>
    <n v="1"/>
    <s v="Carton"/>
    <n v="2558.14"/>
    <x v="4"/>
  </r>
  <r>
    <n v="414"/>
    <x v="45"/>
    <x v="6"/>
    <d v="2023-05-17T00:00:00"/>
    <s v="FG-0021"/>
    <n v="1"/>
    <s v="Carton"/>
    <n v="2558.14"/>
    <x v="4"/>
  </r>
  <r>
    <n v="415"/>
    <x v="65"/>
    <x v="3"/>
    <d v="2023-05-18T00:00:00"/>
    <s v="FG-0038"/>
    <n v="1400"/>
    <s v="Bag"/>
    <n v="2125200"/>
    <x v="4"/>
  </r>
  <r>
    <n v="416"/>
    <x v="69"/>
    <x v="16"/>
    <d v="2023-05-17T00:00:00"/>
    <s v="FG-0011"/>
    <n v="855"/>
    <s v="Carton"/>
    <n v="2187209.7000000002"/>
    <x v="4"/>
  </r>
  <r>
    <n v="417"/>
    <x v="69"/>
    <x v="16"/>
    <d v="2023-05-17T00:00:00"/>
    <s v="FG-0037"/>
    <n v="2213"/>
    <s v="Carton"/>
    <n v="3808418.09"/>
    <x v="4"/>
  </r>
  <r>
    <n v="418"/>
    <x v="69"/>
    <x v="16"/>
    <d v="2023-05-17T00:00:00"/>
    <s v="FG-0037"/>
    <n v="87"/>
    <s v="Carton"/>
    <n v="149720.91"/>
    <x v="4"/>
  </r>
  <r>
    <n v="419"/>
    <x v="69"/>
    <x v="16"/>
    <d v="2023-05-17T00:00:00"/>
    <s v="FG-0023"/>
    <n v="200"/>
    <s v="Carton"/>
    <n v="567441.80000000005"/>
    <x v="4"/>
  </r>
  <r>
    <n v="420"/>
    <x v="69"/>
    <x v="16"/>
    <d v="2023-05-17T00:00:00"/>
    <s v="FG-0021"/>
    <n v="925"/>
    <s v="Carton"/>
    <n v="2366279.5"/>
    <x v="4"/>
  </r>
  <r>
    <n v="421"/>
    <x v="69"/>
    <x v="16"/>
    <d v="2023-05-17T00:00:00"/>
    <s v="FG-0012"/>
    <n v="1020"/>
    <s v="Carton"/>
    <n v="2609302.7999999998"/>
    <x v="4"/>
  </r>
  <r>
    <n v="422"/>
    <x v="15"/>
    <x v="6"/>
    <d v="2023-05-17T00:00:00"/>
    <s v="FG-0037"/>
    <n v="1"/>
    <s v="Carton"/>
    <n v="1720.93"/>
    <x v="4"/>
  </r>
  <r>
    <n v="423"/>
    <x v="45"/>
    <x v="6"/>
    <d v="2023-05-17T00:00:00"/>
    <s v="FG-0036"/>
    <n v="2"/>
    <s v="Carton"/>
    <n v="3395.348"/>
    <x v="4"/>
  </r>
  <r>
    <n v="424"/>
    <x v="37"/>
    <x v="5"/>
    <d v="2023-05-16T00:00:00"/>
    <s v="FG-0012"/>
    <n v="5"/>
    <s v="Carton"/>
    <n v="12790.7"/>
    <x v="4"/>
  </r>
  <r>
    <n v="425"/>
    <x v="37"/>
    <x v="5"/>
    <d v="2023-05-16T00:00:00"/>
    <s v="FG-0006"/>
    <n v="5"/>
    <s v="Carton"/>
    <n v="12790.7"/>
    <x v="4"/>
  </r>
  <r>
    <n v="426"/>
    <x v="37"/>
    <x v="5"/>
    <d v="2023-05-16T00:00:00"/>
    <s v="FG-0037"/>
    <n v="15"/>
    <s v="Carton"/>
    <n v="25813.95"/>
    <x v="4"/>
  </r>
  <r>
    <n v="427"/>
    <x v="70"/>
    <x v="6"/>
    <d v="2023-05-16T00:00:00"/>
    <s v="FG-0006"/>
    <n v="110"/>
    <s v="Carton"/>
    <n v="281395.40000000002"/>
    <x v="4"/>
  </r>
  <r>
    <n v="428"/>
    <x v="70"/>
    <x v="6"/>
    <d v="2023-05-16T00:00:00"/>
    <s v="FG-0005"/>
    <n v="40"/>
    <s v="Carton"/>
    <n v="102325.6"/>
    <x v="4"/>
  </r>
  <r>
    <n v="429"/>
    <x v="70"/>
    <x v="6"/>
    <d v="2023-05-16T00:00:00"/>
    <s v="FG-0007"/>
    <n v="150"/>
    <s v="Bag"/>
    <n v="311162.84999999998"/>
    <x v="4"/>
  </r>
  <r>
    <n v="430"/>
    <x v="71"/>
    <x v="17"/>
    <d v="2023-05-16T00:00:00"/>
    <s v="FG-0011"/>
    <n v="700"/>
    <s v="Carton"/>
    <n v="1790698"/>
    <x v="4"/>
  </r>
  <r>
    <n v="431"/>
    <x v="71"/>
    <x v="17"/>
    <d v="2023-05-16T00:00:00"/>
    <s v="FG-0037"/>
    <n v="20"/>
    <s v="Carton"/>
    <n v="34418.6"/>
    <x v="4"/>
  </r>
  <r>
    <n v="432"/>
    <x v="71"/>
    <x v="17"/>
    <d v="2023-05-16T00:00:00"/>
    <s v="FG-0037"/>
    <n v="1"/>
    <s v="Carton"/>
    <n v="1720.93"/>
    <x v="4"/>
  </r>
  <r>
    <n v="433"/>
    <x v="71"/>
    <x v="17"/>
    <d v="2023-05-16T00:00:00"/>
    <s v="FG-0037"/>
    <n v="500"/>
    <s v="Carton"/>
    <n v="860465"/>
    <x v="4"/>
  </r>
  <r>
    <n v="434"/>
    <x v="71"/>
    <x v="17"/>
    <d v="2023-05-16T00:00:00"/>
    <s v="FG-0036"/>
    <n v="1"/>
    <s v="Carton"/>
    <n v="1697.674"/>
    <x v="4"/>
  </r>
  <r>
    <n v="435"/>
    <x v="71"/>
    <x v="17"/>
    <d v="2023-05-16T00:00:00"/>
    <s v="FG-0012"/>
    <n v="500"/>
    <s v="Carton"/>
    <n v="1279070"/>
    <x v="4"/>
  </r>
  <r>
    <n v="436"/>
    <x v="71"/>
    <x v="17"/>
    <d v="2023-05-16T00:00:00"/>
    <s v="FG-0023"/>
    <n v="275"/>
    <s v="Carton"/>
    <n v="780232.47499999998"/>
    <x v="4"/>
  </r>
  <r>
    <n v="437"/>
    <x v="45"/>
    <x v="6"/>
    <d v="2023-05-15T00:00:00"/>
    <s v="FG-0036"/>
    <n v="1"/>
    <s v="Carton"/>
    <n v="1697.674"/>
    <x v="4"/>
  </r>
  <r>
    <n v="438"/>
    <x v="45"/>
    <x v="6"/>
    <d v="2023-05-15T00:00:00"/>
    <s v="FG-0023"/>
    <n v="1"/>
    <s v="Carton"/>
    <n v="2837.2089999999998"/>
    <x v="4"/>
  </r>
  <r>
    <n v="439"/>
    <x v="45"/>
    <x v="6"/>
    <d v="2023-05-15T00:00:00"/>
    <s v="FG-0007"/>
    <n v="1"/>
    <s v="Bag"/>
    <n v="2074.4189999999999"/>
    <x v="4"/>
  </r>
  <r>
    <n v="440"/>
    <x v="15"/>
    <x v="6"/>
    <d v="2023-05-15T00:00:00"/>
    <s v="FG-0007"/>
    <n v="5"/>
    <s v="Bag"/>
    <n v="10372.094999999999"/>
    <x v="4"/>
  </r>
  <r>
    <n v="441"/>
    <x v="15"/>
    <x v="6"/>
    <d v="2023-05-15T00:00:00"/>
    <s v="FG-0037"/>
    <n v="3"/>
    <s v="Carton"/>
    <n v="5162.79"/>
    <x v="4"/>
  </r>
  <r>
    <n v="442"/>
    <x v="15"/>
    <x v="6"/>
    <d v="2023-05-15T00:00:00"/>
    <s v="FG-0023"/>
    <n v="3"/>
    <s v="Carton"/>
    <n v="8511.6270000000004"/>
    <x v="4"/>
  </r>
  <r>
    <n v="443"/>
    <x v="15"/>
    <x v="6"/>
    <d v="2023-05-15T00:00:00"/>
    <s v="FG-0007"/>
    <n v="1"/>
    <s v="Bag"/>
    <n v="2074.4189999999999"/>
    <x v="4"/>
  </r>
  <r>
    <n v="444"/>
    <x v="15"/>
    <x v="6"/>
    <d v="2023-05-15T00:00:00"/>
    <s v="FG-0036"/>
    <n v="1"/>
    <s v="Carton"/>
    <n v="1697.674"/>
    <x v="4"/>
  </r>
  <r>
    <n v="445"/>
    <x v="72"/>
    <x v="1"/>
    <d v="2023-05-15T00:00:00"/>
    <s v="FG-0023"/>
    <n v="4"/>
    <s v="Carton"/>
    <n v="12093.023999999999"/>
    <x v="4"/>
  </r>
  <r>
    <n v="446"/>
    <x v="72"/>
    <x v="1"/>
    <d v="2023-05-15T00:00:00"/>
    <s v="FG-0036"/>
    <n v="3"/>
    <s v="Carton"/>
    <n v="5860.4639999999999"/>
    <x v="4"/>
  </r>
  <r>
    <n v="447"/>
    <x v="72"/>
    <x v="1"/>
    <d v="2023-05-15T00:00:00"/>
    <s v="FG-0006"/>
    <n v="1"/>
    <s v="Carton"/>
    <n v="3069.7669999999998"/>
    <x v="4"/>
  </r>
  <r>
    <n v="448"/>
    <x v="72"/>
    <x v="1"/>
    <d v="2023-05-15T00:00:00"/>
    <s v="FG-0032"/>
    <n v="3"/>
    <s v="Carton"/>
    <n v="13534.884"/>
    <x v="4"/>
  </r>
  <r>
    <n v="449"/>
    <x v="72"/>
    <x v="1"/>
    <d v="2023-05-15T00:00:00"/>
    <s v="FG-0005"/>
    <n v="1"/>
    <s v="Carton"/>
    <n v="3069.7669999999998"/>
    <x v="4"/>
  </r>
  <r>
    <n v="450"/>
    <x v="72"/>
    <x v="1"/>
    <d v="2023-05-15T00:00:00"/>
    <s v="FG-0003"/>
    <n v="4"/>
    <s v="Carton"/>
    <n v="12093.023999999999"/>
    <x v="4"/>
  </r>
  <r>
    <n v="451"/>
    <x v="72"/>
    <x v="1"/>
    <d v="2023-05-15T00:00:00"/>
    <s v="FG-0031"/>
    <n v="2"/>
    <s v="Carton"/>
    <n v="11255.814"/>
    <x v="4"/>
  </r>
  <r>
    <n v="452"/>
    <x v="72"/>
    <x v="1"/>
    <d v="2023-05-15T00:00:00"/>
    <s v="FG-0037"/>
    <n v="3"/>
    <s v="Carton"/>
    <n v="6000"/>
    <x v="4"/>
  </r>
  <r>
    <n v="453"/>
    <x v="73"/>
    <x v="1"/>
    <d v="2023-05-15T00:00:00"/>
    <s v="FG-0023"/>
    <n v="10"/>
    <s v="Carton"/>
    <n v="30232.560000000001"/>
    <x v="4"/>
  </r>
  <r>
    <n v="454"/>
    <x v="73"/>
    <x v="1"/>
    <d v="2023-05-15T00:00:00"/>
    <s v="FG-0016"/>
    <n v="10"/>
    <s v="Carton"/>
    <n v="35813.589999999997"/>
    <x v="4"/>
  </r>
  <r>
    <n v="455"/>
    <x v="74"/>
    <x v="1"/>
    <d v="2023-05-15T00:00:00"/>
    <s v="FG-0005"/>
    <n v="2"/>
    <s v="Carton"/>
    <n v="6139.5339999999997"/>
    <x v="4"/>
  </r>
  <r>
    <n v="456"/>
    <x v="74"/>
    <x v="1"/>
    <d v="2023-05-15T00:00:00"/>
    <s v="FG-0003"/>
    <n v="5"/>
    <s v="Carton"/>
    <n v="15116.28"/>
    <x v="4"/>
  </r>
  <r>
    <n v="457"/>
    <x v="74"/>
    <x v="1"/>
    <d v="2023-05-15T00:00:00"/>
    <s v="FG-0023"/>
    <n v="5"/>
    <s v="Carton"/>
    <n v="15116.28"/>
    <x v="4"/>
  </r>
  <r>
    <n v="458"/>
    <x v="74"/>
    <x v="1"/>
    <d v="2023-05-15T00:00:00"/>
    <s v="FG-0016"/>
    <n v="4"/>
    <s v="Carton"/>
    <n v="14325.436"/>
    <x v="4"/>
  </r>
  <r>
    <n v="459"/>
    <x v="66"/>
    <x v="5"/>
    <d v="2023-05-15T00:00:00"/>
    <s v="FG-0037"/>
    <n v="2"/>
    <s v="Carton"/>
    <n v="3441.86"/>
    <x v="4"/>
  </r>
  <r>
    <n v="460"/>
    <x v="75"/>
    <x v="1"/>
    <d v="2023-05-15T00:00:00"/>
    <s v="FG-0037"/>
    <n v="10"/>
    <s v="Carton"/>
    <n v="20000"/>
    <x v="4"/>
  </r>
  <r>
    <n v="461"/>
    <x v="76"/>
    <x v="1"/>
    <d v="2023-05-15T00:00:00"/>
    <s v="FG-0006"/>
    <n v="5"/>
    <s v="Carton"/>
    <n v="15348.834999999999"/>
    <x v="4"/>
  </r>
  <r>
    <n v="462"/>
    <x v="76"/>
    <x v="1"/>
    <d v="2023-05-15T00:00:00"/>
    <s v="FG-0036"/>
    <n v="2"/>
    <s v="Carton"/>
    <n v="3906.9760000000001"/>
    <x v="4"/>
  </r>
  <r>
    <n v="463"/>
    <x v="76"/>
    <x v="1"/>
    <d v="2023-05-15T00:00:00"/>
    <s v="FG-0023"/>
    <n v="10"/>
    <s v="Carton"/>
    <n v="30232.560000000001"/>
    <x v="4"/>
  </r>
  <r>
    <n v="464"/>
    <x v="76"/>
    <x v="1"/>
    <d v="2023-05-15T00:00:00"/>
    <s v="FG-0032"/>
    <n v="2"/>
    <s v="Carton"/>
    <n v="9023.2559999999994"/>
    <x v="4"/>
  </r>
  <r>
    <n v="465"/>
    <x v="76"/>
    <x v="1"/>
    <d v="2023-05-15T00:00:00"/>
    <s v="FG-0037"/>
    <n v="2"/>
    <s v="Carton"/>
    <n v="4000"/>
    <x v="4"/>
  </r>
  <r>
    <n v="466"/>
    <x v="76"/>
    <x v="1"/>
    <d v="2023-05-15T00:00:00"/>
    <s v="FG-0003"/>
    <n v="10"/>
    <s v="Carton"/>
    <n v="30232.560000000001"/>
    <x v="4"/>
  </r>
  <r>
    <n v="467"/>
    <x v="76"/>
    <x v="1"/>
    <d v="2023-05-15T00:00:00"/>
    <s v="FG-0005"/>
    <n v="5"/>
    <s v="Carton"/>
    <n v="15348.834999999999"/>
    <x v="4"/>
  </r>
  <r>
    <n v="468"/>
    <x v="76"/>
    <x v="1"/>
    <d v="2023-05-15T00:00:00"/>
    <s v="FG-0007"/>
    <n v="5"/>
    <s v="Bag"/>
    <n v="12093.025"/>
    <x v="4"/>
  </r>
  <r>
    <n v="469"/>
    <x v="76"/>
    <x v="1"/>
    <d v="2023-05-15T00:00:00"/>
    <s v="FG-0016"/>
    <n v="2"/>
    <s v="Carton"/>
    <n v="7162.7179999999998"/>
    <x v="4"/>
  </r>
  <r>
    <n v="470"/>
    <x v="77"/>
    <x v="1"/>
    <d v="2023-05-15T00:00:00"/>
    <s v="FG-0005"/>
    <n v="40"/>
    <s v="Carton"/>
    <n v="122790.68"/>
    <x v="4"/>
  </r>
  <r>
    <n v="471"/>
    <x v="77"/>
    <x v="1"/>
    <d v="2023-05-15T00:00:00"/>
    <s v="FG-0006"/>
    <n v="40"/>
    <s v="Carton"/>
    <n v="122790.68"/>
    <x v="4"/>
  </r>
  <r>
    <n v="472"/>
    <x v="77"/>
    <x v="1"/>
    <d v="2023-05-15T00:00:00"/>
    <s v="FG-0016"/>
    <n v="5"/>
    <s v="Carton"/>
    <n v="17906.794999999998"/>
    <x v="4"/>
  </r>
  <r>
    <n v="473"/>
    <x v="78"/>
    <x v="1"/>
    <d v="2023-05-15T00:00:00"/>
    <s v="FG-0023"/>
    <n v="4"/>
    <s v="Carton"/>
    <n v="12093.023999999999"/>
    <x v="4"/>
  </r>
  <r>
    <n v="474"/>
    <x v="78"/>
    <x v="1"/>
    <d v="2023-05-15T00:00:00"/>
    <s v="FG-0005"/>
    <n v="2"/>
    <s v="Carton"/>
    <n v="6139.5339999999997"/>
    <x v="4"/>
  </r>
  <r>
    <n v="475"/>
    <x v="78"/>
    <x v="1"/>
    <d v="2023-05-15T00:00:00"/>
    <s v="FG-0006"/>
    <n v="3"/>
    <s v="Carton"/>
    <n v="9209.3009999999995"/>
    <x v="4"/>
  </r>
  <r>
    <n v="476"/>
    <x v="79"/>
    <x v="4"/>
    <d v="2023-05-15T00:00:00"/>
    <s v="FG-0012"/>
    <n v="4"/>
    <s v="Carton"/>
    <n v="10232.56"/>
    <x v="4"/>
  </r>
  <r>
    <n v="477"/>
    <x v="79"/>
    <x v="4"/>
    <d v="2023-05-15T00:00:00"/>
    <s v="FG-0023"/>
    <n v="4"/>
    <s v="Carton"/>
    <n v="11348.835999999999"/>
    <x v="4"/>
  </r>
  <r>
    <n v="478"/>
    <x v="79"/>
    <x v="4"/>
    <d v="2023-05-15T00:00:00"/>
    <s v="FG-0003"/>
    <n v="1"/>
    <s v="Carton"/>
    <n v="2837.2089999999998"/>
    <x v="4"/>
  </r>
  <r>
    <n v="479"/>
    <x v="79"/>
    <x v="4"/>
    <d v="2023-05-15T00:00:00"/>
    <s v="FG-0006"/>
    <n v="7"/>
    <s v="Carton"/>
    <n v="17906.98"/>
    <x v="4"/>
  </r>
  <r>
    <n v="480"/>
    <x v="80"/>
    <x v="1"/>
    <d v="2023-05-15T00:00:00"/>
    <s v="FG-0012"/>
    <n v="8"/>
    <s v="Carton"/>
    <n v="24558.135999999999"/>
    <x v="4"/>
  </r>
  <r>
    <n v="481"/>
    <x v="80"/>
    <x v="1"/>
    <d v="2023-05-15T00:00:00"/>
    <s v="FG-0006"/>
    <n v="12"/>
    <s v="Carton"/>
    <n v="36837.203999999998"/>
    <x v="4"/>
  </r>
  <r>
    <n v="482"/>
    <x v="80"/>
    <x v="1"/>
    <d v="2023-05-15T00:00:00"/>
    <s v="FG-0023"/>
    <n v="20"/>
    <s v="Carton"/>
    <n v="60465.120000000003"/>
    <x v="4"/>
  </r>
  <r>
    <n v="483"/>
    <x v="81"/>
    <x v="1"/>
    <d v="2023-05-15T00:00:00"/>
    <s v="FG-0005"/>
    <n v="1"/>
    <s v="Carton"/>
    <n v="3069.7669999999998"/>
    <x v="4"/>
  </r>
  <r>
    <n v="484"/>
    <x v="81"/>
    <x v="1"/>
    <d v="2023-05-15T00:00:00"/>
    <s v="FG-0016"/>
    <n v="1"/>
    <s v="Carton"/>
    <n v="3581.3589999999999"/>
    <x v="4"/>
  </r>
  <r>
    <n v="485"/>
    <x v="82"/>
    <x v="1"/>
    <d v="2023-05-15T00:00:00"/>
    <s v="FG-0006"/>
    <n v="2"/>
    <s v="Carton"/>
    <n v="6139.5339999999997"/>
    <x v="4"/>
  </r>
  <r>
    <n v="486"/>
    <x v="82"/>
    <x v="1"/>
    <d v="2023-05-15T00:00:00"/>
    <s v="FG-0005"/>
    <n v="2"/>
    <s v="Carton"/>
    <n v="6139.5339999999997"/>
    <x v="4"/>
  </r>
  <r>
    <n v="487"/>
    <x v="83"/>
    <x v="1"/>
    <d v="2023-05-15T00:00:00"/>
    <s v="FG-0037"/>
    <n v="1"/>
    <s v="Carton"/>
    <n v="2000"/>
    <x v="4"/>
  </r>
  <r>
    <n v="488"/>
    <x v="83"/>
    <x v="1"/>
    <d v="2023-05-15T00:00:00"/>
    <s v="FG-0003"/>
    <n v="3"/>
    <s v="Carton"/>
    <n v="9069.768"/>
    <x v="4"/>
  </r>
  <r>
    <n v="489"/>
    <x v="83"/>
    <x v="1"/>
    <d v="2023-05-15T00:00:00"/>
    <s v="FG-0031"/>
    <n v="2"/>
    <s v="Carton"/>
    <n v="11255.814"/>
    <x v="4"/>
  </r>
  <r>
    <n v="490"/>
    <x v="83"/>
    <x v="1"/>
    <d v="2023-05-15T00:00:00"/>
    <s v="FG-0007"/>
    <n v="2"/>
    <s v="Bag"/>
    <n v="4837.21"/>
    <x v="4"/>
  </r>
  <r>
    <n v="491"/>
    <x v="83"/>
    <x v="1"/>
    <d v="2023-05-15T00:00:00"/>
    <s v="FG-0032"/>
    <n v="2"/>
    <s v="Carton"/>
    <n v="9023.2559999999994"/>
    <x v="4"/>
  </r>
  <r>
    <n v="492"/>
    <x v="83"/>
    <x v="1"/>
    <d v="2023-05-15T00:00:00"/>
    <s v="FG-0023"/>
    <n v="3"/>
    <s v="Carton"/>
    <n v="9069.768"/>
    <x v="4"/>
  </r>
  <r>
    <n v="493"/>
    <x v="83"/>
    <x v="1"/>
    <d v="2023-05-15T00:00:00"/>
    <s v="FG-0036"/>
    <n v="1"/>
    <s v="Carton"/>
    <n v="1953.4880000000001"/>
    <x v="4"/>
  </r>
  <r>
    <n v="494"/>
    <x v="83"/>
    <x v="1"/>
    <d v="2023-05-15T00:00:00"/>
    <s v="FG-0016"/>
    <n v="2"/>
    <s v="Carton"/>
    <n v="7162.7179999999998"/>
    <x v="4"/>
  </r>
  <r>
    <n v="495"/>
    <x v="83"/>
    <x v="1"/>
    <d v="2023-05-15T00:00:00"/>
    <s v="FG-0005"/>
    <n v="2"/>
    <s v="Carton"/>
    <n v="6139.5339999999997"/>
    <x v="4"/>
  </r>
  <r>
    <n v="496"/>
    <x v="84"/>
    <x v="1"/>
    <d v="2023-05-15T00:00:00"/>
    <s v="FG-0023"/>
    <n v="390"/>
    <s v="Carton"/>
    <n v="1179069.8400000001"/>
    <x v="4"/>
  </r>
  <r>
    <n v="497"/>
    <x v="85"/>
    <x v="18"/>
    <d v="2023-05-14T00:00:00"/>
    <s v="FG-0007"/>
    <n v="100"/>
    <s v="Bag"/>
    <n v="207441.9"/>
    <x v="4"/>
  </r>
  <r>
    <n v="498"/>
    <x v="85"/>
    <x v="18"/>
    <d v="2023-05-14T00:00:00"/>
    <s v="FG-0012"/>
    <n v="480"/>
    <s v="Carton"/>
    <n v="1227907.2"/>
    <x v="4"/>
  </r>
  <r>
    <n v="499"/>
    <x v="85"/>
    <x v="18"/>
    <d v="2023-05-14T00:00:00"/>
    <s v="FG-0023"/>
    <n v="100"/>
    <s v="Carton"/>
    <n v="283720.90000000002"/>
    <x v="4"/>
  </r>
  <r>
    <n v="500"/>
    <x v="85"/>
    <x v="18"/>
    <d v="2023-05-14T00:00:00"/>
    <s v="FG-0037"/>
    <n v="4454"/>
    <s v="Carton"/>
    <n v="7665022.2199999997"/>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107E26-F3AC-403D-B609-7A65E6E5D23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6:I46" firstHeaderRow="1" firstDataRow="1" firstDataCol="1"/>
  <pivotFields count="9">
    <pivotField showAll="0"/>
    <pivotField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axis="axisRow" showAll="0">
      <items count="20">
        <item x="9"/>
        <item x="7"/>
        <item x="3"/>
        <item x="13"/>
        <item x="17"/>
        <item x="10"/>
        <item x="18"/>
        <item x="11"/>
        <item x="0"/>
        <item x="8"/>
        <item x="5"/>
        <item x="4"/>
        <item x="6"/>
        <item x="1"/>
        <item x="12"/>
        <item x="15"/>
        <item x="2"/>
        <item x="14"/>
        <item x="16"/>
        <item t="default"/>
      </items>
    </pivotField>
    <pivotField numFmtId="164" showAll="0"/>
    <pivotField showAll="0"/>
    <pivotField dataField="1" showAll="0"/>
    <pivotField showAll="0"/>
    <pivotField showAll="0"/>
    <pivotField showAll="0">
      <items count="6">
        <item x="3"/>
        <item x="0"/>
        <item x="2"/>
        <item x="1"/>
        <item x="4"/>
        <item t="default"/>
      </items>
    </pivotField>
  </pivotFields>
  <rowFields count="1">
    <field x="2"/>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Quantity" fld="5" baseField="0" baseItem="0"/>
  </dataFields>
  <formats count="5">
    <format dxfId="344">
      <pivotArea type="all" dataOnly="0" outline="0" fieldPosition="0"/>
    </format>
    <format dxfId="345">
      <pivotArea outline="0" collapsedLevelsAreSubtotals="1" fieldPosition="0"/>
    </format>
    <format dxfId="346">
      <pivotArea field="1" type="button" dataOnly="0" labelOnly="1" outline="0"/>
    </format>
    <format dxfId="347">
      <pivotArea dataOnly="0" labelOnly="1" grandRow="1" outline="0" fieldPosition="0"/>
    </format>
    <format dxfId="3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AC6624-090B-43AB-98C2-CFAD0F6FA3ED}"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23" firstHeaderRow="1" firstDataRow="1" firstDataCol="1"/>
  <pivotFields count="9">
    <pivotField showAll="0"/>
    <pivotField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axis="axisRow" showAll="0">
      <items count="20">
        <item x="9"/>
        <item x="7"/>
        <item x="3"/>
        <item x="13"/>
        <item x="17"/>
        <item x="10"/>
        <item x="18"/>
        <item x="11"/>
        <item x="0"/>
        <item x="8"/>
        <item x="5"/>
        <item x="4"/>
        <item x="6"/>
        <item x="1"/>
        <item x="12"/>
        <item x="15"/>
        <item x="2"/>
        <item x="14"/>
        <item x="16"/>
        <item t="default"/>
      </items>
    </pivotField>
    <pivotField numFmtId="164" showAll="0"/>
    <pivotField showAll="0"/>
    <pivotField showAll="0"/>
    <pivotField showAll="0"/>
    <pivotField dataField="1" showAll="0"/>
    <pivotField showAll="0">
      <items count="6">
        <item x="3"/>
        <item x="0"/>
        <item x="2"/>
        <item x="1"/>
        <item x="4"/>
        <item t="default"/>
      </items>
    </pivotField>
  </pivotFields>
  <rowFields count="1">
    <field x="2"/>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Amount" fld="7" baseField="0" baseItem="0" numFmtId="166"/>
  </dataFields>
  <formats count="6">
    <format dxfId="349">
      <pivotArea type="all" dataOnly="0" outline="0" fieldPosition="0"/>
    </format>
    <format dxfId="350">
      <pivotArea outline="0" collapsedLevelsAreSubtotals="1" fieldPosition="0"/>
    </format>
    <format dxfId="351">
      <pivotArea field="1" type="button" dataOnly="0" labelOnly="1" outline="0"/>
    </format>
    <format dxfId="352">
      <pivotArea dataOnly="0" labelOnly="1" grandRow="1" outline="0" fieldPosition="0"/>
    </format>
    <format dxfId="353">
      <pivotArea dataOnly="0" labelOnly="1" outline="0" axis="axisValues" fieldPosition="0"/>
    </format>
    <format dxfId="1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E32B7A-6125-4A3A-880D-D61CE32245F0}"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90" firstHeaderRow="1" firstDataRow="1" firstDataCol="1"/>
  <pivotFields count="9">
    <pivotField showAll="0"/>
    <pivotField axis="axisRow"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showAll="0"/>
    <pivotField numFmtId="164" showAll="0"/>
    <pivotField showAll="0"/>
    <pivotField showAll="0"/>
    <pivotField showAll="0"/>
    <pivotField dataField="1" showAll="0"/>
    <pivotField showAll="0">
      <items count="6">
        <item x="3"/>
        <item x="0"/>
        <item x="2"/>
        <item x="1"/>
        <item x="4"/>
        <item t="default"/>
      </items>
    </pivotField>
  </pivotFields>
  <rowFields count="1">
    <field x="1"/>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Items count="1">
    <i/>
  </colItems>
  <dataFields count="1">
    <dataField name="Sum of Amount" fld="7" baseField="0" baseItem="0" numFmtId="166"/>
  </dataFields>
  <formats count="8">
    <format dxfId="354">
      <pivotArea type="all" dataOnly="0" outline="0" fieldPosition="0"/>
    </format>
    <format dxfId="355">
      <pivotArea outline="0" collapsedLevelsAreSubtotals="1" fieldPosition="0"/>
    </format>
    <format dxfId="356">
      <pivotArea field="1" type="button" dataOnly="0" labelOnly="1" outline="0" axis="axisRow" fieldPosition="0"/>
    </format>
    <format dxfId="357">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58">
      <pivotArea dataOnly="0" labelOnly="1" fieldPosition="0">
        <references count="1">
          <reference field="1" count="36">
            <x v="50"/>
            <x v="51"/>
            <x v="52"/>
            <x v="53"/>
            <x v="54"/>
            <x v="55"/>
            <x v="56"/>
            <x v="57"/>
            <x v="58"/>
            <x v="59"/>
            <x v="60"/>
            <x v="61"/>
            <x v="62"/>
            <x v="63"/>
            <x v="64"/>
            <x v="65"/>
            <x v="66"/>
            <x v="67"/>
            <x v="68"/>
            <x v="69"/>
            <x v="70"/>
            <x v="71"/>
            <x v="72"/>
            <x v="73"/>
            <x v="74"/>
            <x v="75"/>
            <x v="76"/>
            <x v="77"/>
            <x v="78"/>
            <x v="79"/>
            <x v="80"/>
            <x v="81"/>
            <x v="82"/>
            <x v="83"/>
            <x v="84"/>
            <x v="85"/>
          </reference>
        </references>
      </pivotArea>
    </format>
    <format dxfId="359">
      <pivotArea dataOnly="0" labelOnly="1" grandRow="1" outline="0" fieldPosition="0"/>
    </format>
    <format dxfId="360">
      <pivotArea dataOnly="0" labelOnly="1" outline="0" axis="axisValues" fieldPosition="0"/>
    </format>
    <format dxfId="16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117B56-5AFE-448A-8A0C-287ED21DE3E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0" firstHeaderRow="1" firstDataRow="1" firstDataCol="1"/>
  <pivotFields count="9">
    <pivotField showAll="0"/>
    <pivotField axis="axisRow"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showAll="0"/>
    <pivotField numFmtId="164" showAll="0"/>
    <pivotField showAll="0"/>
    <pivotField dataField="1" showAll="0"/>
    <pivotField showAll="0"/>
    <pivotField showAll="0"/>
    <pivotField showAll="0">
      <items count="6">
        <item x="3"/>
        <item x="0"/>
        <item x="2"/>
        <item x="1"/>
        <item x="4"/>
        <item t="default"/>
      </items>
    </pivotField>
  </pivotFields>
  <rowFields count="1">
    <field x="1"/>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Items count="1">
    <i/>
  </colItems>
  <dataFields count="1">
    <dataField name="Sum of Quantity" fld="5" baseField="0" baseItem="0"/>
  </dataFields>
  <formats count="7">
    <format dxfId="367">
      <pivotArea type="all" dataOnly="0" outline="0" fieldPosition="0"/>
    </format>
    <format dxfId="366">
      <pivotArea outline="0" collapsedLevelsAreSubtotals="1" fieldPosition="0"/>
    </format>
    <format dxfId="365">
      <pivotArea field="1" type="button" dataOnly="0" labelOnly="1" outline="0" axis="axisRow" fieldPosition="0"/>
    </format>
    <format dxfId="364">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63">
      <pivotArea dataOnly="0" labelOnly="1" fieldPosition="0">
        <references count="1">
          <reference field="1" count="36">
            <x v="50"/>
            <x v="51"/>
            <x v="52"/>
            <x v="53"/>
            <x v="54"/>
            <x v="55"/>
            <x v="56"/>
            <x v="57"/>
            <x v="58"/>
            <x v="59"/>
            <x v="60"/>
            <x v="61"/>
            <x v="62"/>
            <x v="63"/>
            <x v="64"/>
            <x v="65"/>
            <x v="66"/>
            <x v="67"/>
            <x v="68"/>
            <x v="69"/>
            <x v="70"/>
            <x v="71"/>
            <x v="72"/>
            <x v="73"/>
            <x v="74"/>
            <x v="75"/>
            <x v="76"/>
            <x v="77"/>
            <x v="78"/>
            <x v="79"/>
            <x v="80"/>
            <x v="81"/>
            <x v="82"/>
            <x v="83"/>
            <x v="84"/>
            <x v="85"/>
          </reference>
        </references>
      </pivotArea>
    </format>
    <format dxfId="362">
      <pivotArea dataOnly="0" labelOnly="1" grandRow="1" outline="0" fieldPosition="0"/>
    </format>
    <format dxfId="3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2773AD-C052-4356-AB83-E9B80FEEB883}" name="Dashboard 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9">
    <pivotField showAll="0"/>
    <pivotField axis="axisRow" showAll="0" measureFilter="1" sortType="descending">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dataField="1" showAll="0"/>
    <pivotField showAll="0"/>
    <pivotField showAll="0"/>
    <pivotField showAll="0">
      <items count="6">
        <item x="3"/>
        <item x="0"/>
        <item x="2"/>
        <item x="1"/>
        <item x="4"/>
        <item t="default"/>
      </items>
    </pivotField>
  </pivotFields>
  <rowFields count="1">
    <field x="1"/>
  </rowFields>
  <rowItems count="11">
    <i>
      <x v="3"/>
    </i>
    <i>
      <x v="10"/>
    </i>
    <i>
      <x v="8"/>
    </i>
    <i>
      <x v="51"/>
    </i>
    <i>
      <x v="23"/>
    </i>
    <i>
      <x v="85"/>
    </i>
    <i>
      <x v="64"/>
    </i>
    <i>
      <x v="60"/>
    </i>
    <i>
      <x v="68"/>
    </i>
    <i>
      <x v="28"/>
    </i>
    <i t="grand">
      <x/>
    </i>
  </rowItems>
  <colItems count="1">
    <i/>
  </colItems>
  <dataFields count="1">
    <dataField name="Sum of Quantity" fld="5" baseField="0" baseItem="0"/>
  </dataFields>
  <formats count="7">
    <format dxfId="320">
      <pivotArea type="all" dataOnly="0" outline="0" fieldPosition="0"/>
    </format>
    <format dxfId="321">
      <pivotArea outline="0" collapsedLevelsAreSubtotals="1" fieldPosition="0"/>
    </format>
    <format dxfId="322">
      <pivotArea field="1" type="button" dataOnly="0" labelOnly="1" outline="0" axis="axisRow" fieldPosition="0"/>
    </format>
    <format dxfId="323">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24">
      <pivotArea dataOnly="0" labelOnly="1" fieldPosition="0">
        <references count="1">
          <reference field="1" count="36">
            <x v="50"/>
            <x v="51"/>
            <x v="52"/>
            <x v="53"/>
            <x v="54"/>
            <x v="55"/>
            <x v="56"/>
            <x v="57"/>
            <x v="58"/>
            <x v="59"/>
            <x v="60"/>
            <x v="61"/>
            <x v="62"/>
            <x v="63"/>
            <x v="64"/>
            <x v="65"/>
            <x v="66"/>
            <x v="67"/>
            <x v="68"/>
            <x v="69"/>
            <x v="70"/>
            <x v="71"/>
            <x v="72"/>
            <x v="73"/>
            <x v="74"/>
            <x v="75"/>
            <x v="76"/>
            <x v="77"/>
            <x v="78"/>
            <x v="79"/>
            <x v="80"/>
            <x v="81"/>
            <x v="82"/>
            <x v="83"/>
            <x v="84"/>
            <x v="85"/>
          </reference>
        </references>
      </pivotArea>
    </format>
    <format dxfId="325">
      <pivotArea dataOnly="0" labelOnly="1" grandRow="1" outline="0" fieldPosition="0"/>
    </format>
    <format dxfId="326">
      <pivotArea dataOnly="0" labelOnly="1" outline="0" axis="axisValues"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75E559-DD82-407C-AFC8-98DF75154889}" name="Dashboard 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3:F14" firstHeaderRow="1" firstDataRow="1" firstDataCol="1"/>
  <pivotFields count="9">
    <pivotField showAll="0"/>
    <pivotField axis="axisRow" showAll="0" measureFilter="1" sortType="descending">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dataField="1" showAll="0"/>
    <pivotField showAll="0">
      <items count="6">
        <item x="3"/>
        <item x="0"/>
        <item x="2"/>
        <item x="1"/>
        <item x="4"/>
        <item t="default"/>
      </items>
    </pivotField>
  </pivotFields>
  <rowFields count="1">
    <field x="1"/>
  </rowFields>
  <rowItems count="11">
    <i>
      <x v="3"/>
    </i>
    <i>
      <x v="10"/>
    </i>
    <i>
      <x v="23"/>
    </i>
    <i>
      <x v="8"/>
    </i>
    <i>
      <x v="51"/>
    </i>
    <i>
      <x v="85"/>
    </i>
    <i>
      <x v="64"/>
    </i>
    <i>
      <x v="60"/>
    </i>
    <i>
      <x v="28"/>
    </i>
    <i>
      <x v="39"/>
    </i>
    <i t="grand">
      <x/>
    </i>
  </rowItems>
  <colItems count="1">
    <i/>
  </colItems>
  <dataFields count="1">
    <dataField name="Sum of Amount" fld="7" baseField="0" baseItem="0" numFmtId="166"/>
  </dataFields>
  <formats count="8">
    <format dxfId="327">
      <pivotArea type="all" dataOnly="0" outline="0" fieldPosition="0"/>
    </format>
    <format dxfId="328">
      <pivotArea outline="0" collapsedLevelsAreSubtotals="1" fieldPosition="0"/>
    </format>
    <format dxfId="329">
      <pivotArea field="1" type="button" dataOnly="0" labelOnly="1" outline="0" axis="axisRow" fieldPosition="0"/>
    </format>
    <format dxfId="330">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31">
      <pivotArea dataOnly="0" labelOnly="1" fieldPosition="0">
        <references count="1">
          <reference field="1" count="36">
            <x v="50"/>
            <x v="51"/>
            <x v="52"/>
            <x v="53"/>
            <x v="54"/>
            <x v="55"/>
            <x v="56"/>
            <x v="57"/>
            <x v="58"/>
            <x v="59"/>
            <x v="60"/>
            <x v="61"/>
            <x v="62"/>
            <x v="63"/>
            <x v="64"/>
            <x v="65"/>
            <x v="66"/>
            <x v="67"/>
            <x v="68"/>
            <x v="69"/>
            <x v="70"/>
            <x v="71"/>
            <x v="72"/>
            <x v="73"/>
            <x v="74"/>
            <x v="75"/>
            <x v="76"/>
            <x v="77"/>
            <x v="78"/>
            <x v="79"/>
            <x v="80"/>
            <x v="81"/>
            <x v="82"/>
            <x v="83"/>
            <x v="84"/>
            <x v="85"/>
          </reference>
        </references>
      </pivotArea>
    </format>
    <format dxfId="332">
      <pivotArea dataOnly="0" labelOnly="1" grandRow="1" outline="0" fieldPosition="0"/>
    </format>
    <format dxfId="333">
      <pivotArea dataOnly="0" labelOnly="1" outline="0" axis="axisValues" fieldPosition="0"/>
    </format>
    <format dxfId="318">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91D639-325D-42B8-B556-8915286BCFFC}" name="Dashboard 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I14" firstHeaderRow="1" firstDataRow="1" firstDataCol="1"/>
  <pivotFields count="9">
    <pivotField showAll="0"/>
    <pivotField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axis="axisRow" showAll="0" measureFilter="1" sortType="descending">
      <items count="20">
        <item x="9"/>
        <item x="7"/>
        <item x="3"/>
        <item x="13"/>
        <item x="17"/>
        <item x="10"/>
        <item x="18"/>
        <item x="11"/>
        <item x="0"/>
        <item x="8"/>
        <item x="5"/>
        <item x="4"/>
        <item x="6"/>
        <item x="1"/>
        <item x="12"/>
        <item x="15"/>
        <item x="2"/>
        <item x="14"/>
        <item x="16"/>
        <item t="default"/>
      </items>
      <autoSortScope>
        <pivotArea dataOnly="0" outline="0" fieldPosition="0">
          <references count="1">
            <reference field="4294967294" count="1" selected="0">
              <x v="0"/>
            </reference>
          </references>
        </pivotArea>
      </autoSortScope>
    </pivotField>
    <pivotField numFmtId="164" showAll="0"/>
    <pivotField showAll="0"/>
    <pivotField showAll="0"/>
    <pivotField showAll="0"/>
    <pivotField dataField="1" showAll="0"/>
    <pivotField showAll="0">
      <items count="6">
        <item x="3"/>
        <item x="0"/>
        <item x="2"/>
        <item x="1"/>
        <item x="4"/>
        <item t="default"/>
      </items>
    </pivotField>
  </pivotFields>
  <rowFields count="1">
    <field x="2"/>
  </rowFields>
  <rowItems count="11">
    <i>
      <x/>
    </i>
    <i>
      <x v="18"/>
    </i>
    <i>
      <x v="3"/>
    </i>
    <i>
      <x v="8"/>
    </i>
    <i>
      <x v="6"/>
    </i>
    <i>
      <x v="5"/>
    </i>
    <i>
      <x v="10"/>
    </i>
    <i>
      <x v="17"/>
    </i>
    <i>
      <x v="12"/>
    </i>
    <i>
      <x v="15"/>
    </i>
    <i t="grand">
      <x/>
    </i>
  </rowItems>
  <colItems count="1">
    <i/>
  </colItems>
  <dataFields count="1">
    <dataField name="Sum of Amount" fld="7" baseField="0" baseItem="0" numFmtId="166"/>
  </dataFields>
  <formats count="6">
    <format dxfId="334">
      <pivotArea type="all" dataOnly="0" outline="0" fieldPosition="0"/>
    </format>
    <format dxfId="335">
      <pivotArea outline="0" collapsedLevelsAreSubtotals="1" fieldPosition="0"/>
    </format>
    <format dxfId="336">
      <pivotArea field="1" type="button" dataOnly="0" labelOnly="1" outline="0"/>
    </format>
    <format dxfId="337">
      <pivotArea dataOnly="0" labelOnly="1" grandRow="1" outline="0" fieldPosition="0"/>
    </format>
    <format dxfId="338">
      <pivotArea dataOnly="0" labelOnly="1" outline="0" axis="axisValues" fieldPosition="0"/>
    </format>
    <format dxfId="319">
      <pivotArea outline="0" collapsedLevelsAreSubtotals="1" fieldPosition="0"/>
    </format>
  </format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16"/>
          </reference>
        </references>
      </pivotArea>
    </chartFormat>
    <chartFormat chart="3" format="4">
      <pivotArea type="data" outline="0" fieldPosition="0">
        <references count="2">
          <reference field="4294967294" count="1" selected="0">
            <x v="0"/>
          </reference>
          <reference field="2" count="1" selected="0">
            <x v="11"/>
          </reference>
        </references>
      </pivotArea>
    </chartFormat>
    <chartFormat chart="3" format="5">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E37EFF-57CD-4395-85CB-E7EDF60EBC76}" name="Dashboard 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6:I37" firstHeaderRow="1" firstDataRow="1" firstDataCol="1"/>
  <pivotFields count="9">
    <pivotField showAll="0"/>
    <pivotField showAll="0">
      <items count="87">
        <item x="1"/>
        <item x="30"/>
        <item x="66"/>
        <item x="35"/>
        <item x="37"/>
        <item x="12"/>
        <item x="84"/>
        <item x="13"/>
        <item x="85"/>
        <item x="78"/>
        <item x="69"/>
        <item x="67"/>
        <item x="36"/>
        <item x="50"/>
        <item x="18"/>
        <item x="75"/>
        <item x="82"/>
        <item x="79"/>
        <item x="10"/>
        <item x="21"/>
        <item x="17"/>
        <item x="16"/>
        <item x="70"/>
        <item x="46"/>
        <item x="56"/>
        <item x="47"/>
        <item x="64"/>
        <item x="23"/>
        <item x="0"/>
        <item x="25"/>
        <item x="40"/>
        <item x="28"/>
        <item x="63"/>
        <item x="54"/>
        <item x="8"/>
        <item x="62"/>
        <item x="4"/>
        <item x="77"/>
        <item x="22"/>
        <item x="71"/>
        <item x="58"/>
        <item x="68"/>
        <item x="60"/>
        <item x="55"/>
        <item x="80"/>
        <item x="38"/>
        <item x="20"/>
        <item x="19"/>
        <item x="43"/>
        <item x="48"/>
        <item x="39"/>
        <item x="32"/>
        <item x="15"/>
        <item x="45"/>
        <item x="11"/>
        <item x="73"/>
        <item x="74"/>
        <item x="9"/>
        <item x="72"/>
        <item x="2"/>
        <item x="52"/>
        <item x="14"/>
        <item x="7"/>
        <item x="6"/>
        <item x="31"/>
        <item x="42"/>
        <item x="24"/>
        <item x="34"/>
        <item x="65"/>
        <item x="5"/>
        <item x="49"/>
        <item x="57"/>
        <item x="44"/>
        <item x="26"/>
        <item x="76"/>
        <item x="29"/>
        <item x="33"/>
        <item x="3"/>
        <item x="59"/>
        <item x="53"/>
        <item x="27"/>
        <item x="81"/>
        <item x="41"/>
        <item x="83"/>
        <item x="61"/>
        <item x="51"/>
        <item t="default"/>
      </items>
    </pivotField>
    <pivotField axis="axisRow" showAll="0" measureFilter="1" sortType="descending">
      <items count="20">
        <item x="9"/>
        <item x="7"/>
        <item x="3"/>
        <item x="13"/>
        <item x="17"/>
        <item x="10"/>
        <item x="18"/>
        <item x="11"/>
        <item x="0"/>
        <item x="8"/>
        <item x="5"/>
        <item x="4"/>
        <item x="6"/>
        <item x="1"/>
        <item x="12"/>
        <item x="15"/>
        <item x="2"/>
        <item x="14"/>
        <item x="16"/>
        <item t="default"/>
      </items>
      <autoSortScope>
        <pivotArea dataOnly="0" outline="0" fieldPosition="0">
          <references count="1">
            <reference field="4294967294" count="1" selected="0">
              <x v="0"/>
            </reference>
          </references>
        </pivotArea>
      </autoSortScope>
    </pivotField>
    <pivotField numFmtId="164" showAll="0"/>
    <pivotField showAll="0"/>
    <pivotField dataField="1" showAll="0"/>
    <pivotField showAll="0"/>
    <pivotField showAll="0"/>
    <pivotField showAll="0">
      <items count="6">
        <item x="3"/>
        <item x="0"/>
        <item x="2"/>
        <item x="1"/>
        <item x="4"/>
        <item t="default"/>
      </items>
    </pivotField>
  </pivotFields>
  <rowFields count="1">
    <field x="2"/>
  </rowFields>
  <rowItems count="11">
    <i>
      <x/>
    </i>
    <i>
      <x v="18"/>
    </i>
    <i>
      <x v="6"/>
    </i>
    <i>
      <x v="5"/>
    </i>
    <i>
      <x v="10"/>
    </i>
    <i>
      <x v="3"/>
    </i>
    <i>
      <x v="8"/>
    </i>
    <i>
      <x v="17"/>
    </i>
    <i>
      <x v="12"/>
    </i>
    <i>
      <x v="15"/>
    </i>
    <i t="grand">
      <x/>
    </i>
  </rowItems>
  <colItems count="1">
    <i/>
  </colItems>
  <dataFields count="1">
    <dataField name="Sum of Quantity" fld="5" baseField="0" baseItem="0"/>
  </dataFields>
  <formats count="5">
    <format dxfId="339">
      <pivotArea type="all" dataOnly="0" outline="0" fieldPosition="0"/>
    </format>
    <format dxfId="340">
      <pivotArea outline="0" collapsedLevelsAreSubtotals="1" fieldPosition="0"/>
    </format>
    <format dxfId="341">
      <pivotArea field="1" type="button" dataOnly="0" labelOnly="1" outline="0"/>
    </format>
    <format dxfId="342">
      <pivotArea dataOnly="0" labelOnly="1" grandRow="1" outline="0" fieldPosition="0"/>
    </format>
    <format dxfId="343">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8271DC1-9099-4E59-82FE-E20F5E7FFFEF}" sourceName="Month">
  <pivotTables>
    <pivotTable tabId="4" name="PivotTable1"/>
    <pivotTable tabId="4" name="PivotTable2"/>
    <pivotTable tabId="4" name="PivotTable3"/>
    <pivotTable tabId="4" name="PivotTable4"/>
  </pivotTables>
  <data>
    <tabular pivotCacheId="1538232085">
      <items count="5">
        <i x="3" s="1"/>
        <i x="0"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5AB29C5E-DF81-4AE0-918C-B7B355707D02}" sourceName="Month">
  <pivotTables>
    <pivotTable tabId="5" name="Dashboard 1"/>
    <pivotTable tabId="5" name="Dashboard 2"/>
    <pivotTable tabId="5" name="Dashboard 3"/>
    <pivotTable tabId="5" name="Dashboard 4"/>
  </pivotTables>
  <data>
    <tabular pivotCacheId="1538232085">
      <items count="5">
        <i x="3" s="1"/>
        <i x="0"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74C36F2-D00C-4F69-85F4-0BBF03B28F69}"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582863E-0E8A-44EC-A9BD-CC99486E155F}"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CADBD9-1E0D-427A-A98E-F1617569645D}" name="Table1" displayName="Table1" ref="A1:I501" totalsRowShown="0">
  <tableColumns count="9">
    <tableColumn id="1" xr3:uid="{A986AC70-D247-4F60-A340-DFDBB4D7C136}" name="Sr"/>
    <tableColumn id="2" xr3:uid="{11CCF483-0D2B-4AE7-BADC-0F6702F4AA70}" name="Customer Name"/>
    <tableColumn id="3" xr3:uid="{9B51AB30-291E-4C92-B413-60902699E078}" name="Territory"/>
    <tableColumn id="4" xr3:uid="{98468BFF-C0FF-4823-964E-547827BA028A}" name="Date" dataDxfId="316" totalsRowDxfId="317"/>
    <tableColumn id="5" xr3:uid="{BF4F6C7B-3F3F-44C0-861C-9AD51A6FFE7A}" name="Item Code"/>
    <tableColumn id="6" xr3:uid="{8755141A-50EC-4B14-9605-BEEDF3D182FF}" name="Quantity"/>
    <tableColumn id="7" xr3:uid="{7FD535EE-B074-4999-B0BE-5FEFE8B8B289}" name="UOM"/>
    <tableColumn id="8" xr3:uid="{D7217D54-3847-461C-BC08-7205315CD3B3}" name="Amount"/>
    <tableColumn id="9" xr3:uid="{1E260116-6823-41D5-9186-D100037BA55A}" name="Month" dataDxfId="314" totalsRowDxfId="315">
      <calculatedColumnFormula>TEXT(Table1[[#This Row],[Date]],"MMM-YY")</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0A77A-82B0-4987-980C-57EB3371BA15}">
  <sheetPr>
    <tabColor theme="7" tint="-0.249977111117893"/>
  </sheetPr>
  <dimension ref="A1"/>
  <sheetViews>
    <sheetView showGridLines="0" tabSelected="1" zoomScaleNormal="100" workbookViewId="0">
      <selection activeCell="AC33" sqref="AC3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D691-8C11-4C60-B31E-81DBF02997C3}">
  <sheetPr>
    <tabColor rgb="FF00B050"/>
  </sheetPr>
  <dimension ref="E1:S117"/>
  <sheetViews>
    <sheetView showGridLines="0" zoomScale="110" zoomScaleNormal="110" workbookViewId="0">
      <selection activeCell="N6" sqref="N6:O6"/>
    </sheetView>
  </sheetViews>
  <sheetFormatPr defaultRowHeight="15" x14ac:dyDescent="0.25"/>
  <cols>
    <col min="1" max="1" width="4.85546875" customWidth="1"/>
    <col min="2" max="2" width="1.28515625" customWidth="1"/>
    <col min="3" max="3" width="3" customWidth="1"/>
    <col min="4" max="4" width="3.42578125" customWidth="1"/>
    <col min="5" max="5" width="45.42578125" bestFit="1" customWidth="1"/>
    <col min="6" max="6" width="13.7109375" bestFit="1" customWidth="1"/>
    <col min="7" max="8" width="16.140625" bestFit="1" customWidth="1"/>
    <col min="9" max="9" width="14.28515625" bestFit="1" customWidth="1"/>
    <col min="10" max="10" width="18.7109375" bestFit="1" customWidth="1"/>
    <col min="11" max="11" width="16.140625" bestFit="1" customWidth="1"/>
    <col min="14" max="14" width="31.5703125" bestFit="1" customWidth="1"/>
    <col min="15" max="15" width="11.85546875" bestFit="1" customWidth="1"/>
    <col min="16" max="16" width="16.85546875" bestFit="1" customWidth="1"/>
    <col min="17" max="18" width="13.140625" bestFit="1" customWidth="1"/>
    <col min="19" max="19" width="12.7109375" bestFit="1" customWidth="1"/>
  </cols>
  <sheetData>
    <row r="1" spans="5:19" ht="15.75" thickBot="1" x14ac:dyDescent="0.3"/>
    <row r="2" spans="5:19" ht="15" customHeight="1" x14ac:dyDescent="0.25">
      <c r="E2" s="13" t="s">
        <v>133</v>
      </c>
      <c r="F2" s="14"/>
      <c r="G2" s="14"/>
      <c r="H2" s="14"/>
      <c r="I2" s="14"/>
      <c r="J2" s="14"/>
      <c r="K2" s="15"/>
      <c r="L2" s="5"/>
      <c r="M2" s="5"/>
    </row>
    <row r="3" spans="5:19" ht="15" customHeight="1" x14ac:dyDescent="0.25">
      <c r="E3" s="16"/>
      <c r="F3" s="17"/>
      <c r="G3" s="17"/>
      <c r="H3" s="17"/>
      <c r="I3" s="17"/>
      <c r="J3" s="17"/>
      <c r="K3" s="18"/>
      <c r="L3" s="5"/>
      <c r="M3" s="5"/>
    </row>
    <row r="4" spans="5:19" ht="15" customHeight="1" thickBot="1" x14ac:dyDescent="0.3">
      <c r="E4" s="16"/>
      <c r="F4" s="17"/>
      <c r="G4" s="17"/>
      <c r="H4" s="17"/>
      <c r="I4" s="17"/>
      <c r="J4" s="17"/>
      <c r="K4" s="18"/>
      <c r="L4" s="5"/>
      <c r="M4" s="5"/>
    </row>
    <row r="5" spans="5:19" x14ac:dyDescent="0.25">
      <c r="E5" s="19" t="s">
        <v>2</v>
      </c>
      <c r="F5" s="20" t="s">
        <v>134</v>
      </c>
      <c r="G5" s="21" t="s">
        <v>135</v>
      </c>
      <c r="H5" s="21" t="s">
        <v>136</v>
      </c>
      <c r="I5" s="21" t="s">
        <v>137</v>
      </c>
      <c r="J5" s="21" t="s">
        <v>138</v>
      </c>
      <c r="K5" s="22" t="s">
        <v>139</v>
      </c>
      <c r="L5" s="4"/>
      <c r="M5" s="4"/>
      <c r="N5" s="44"/>
      <c r="O5" s="45" t="s">
        <v>5</v>
      </c>
      <c r="P5" s="46" t="s">
        <v>7</v>
      </c>
      <c r="Q5" s="53"/>
      <c r="R5" s="53"/>
    </row>
    <row r="6" spans="5:19" x14ac:dyDescent="0.25">
      <c r="E6" s="23" t="str" cm="1">
        <f t="array" ref="E6:E24">_xlfn.UNIQUE('Delivery Note'!C2:C501)</f>
        <v>Lagos Island - Epe</v>
      </c>
      <c r="F6" s="24">
        <f>SUMIFS(Table1[Amount],Table1[Territory],Breakdown!$E6,Table1[Month],Breakdown!F$5)</f>
        <v>0</v>
      </c>
      <c r="G6" s="24">
        <f>SUMIFS(Table1[Amount],Table1[Territory],Breakdown!$E6,Table1[Month],Breakdown!G$5)</f>
        <v>1986046.3</v>
      </c>
      <c r="H6" s="24">
        <f>SUMIFS(Table1[Amount],Table1[Territory],Breakdown!$E6,Table1[Month],Breakdown!H$5)</f>
        <v>3269767.6599999997</v>
      </c>
      <c r="I6" s="24">
        <f>SUMIFS(Table1[Amount],Table1[Territory],Breakdown!$E6,Table1[Month],Breakdown!I$5)</f>
        <v>0</v>
      </c>
      <c r="J6" s="24">
        <f>SUMIFS(Table1[Amount],Table1[Territory],Breakdown!$E6,Table1[Month],Breakdown!J$5)</f>
        <v>4185023.3640000001</v>
      </c>
      <c r="K6" s="25">
        <f>SUM(F6:J6)</f>
        <v>9440837.324000001</v>
      </c>
      <c r="N6" s="51" t="s">
        <v>134</v>
      </c>
      <c r="O6" s="47">
        <f>SUMIFS(Table1[Quantity],Table1[Month],Breakdown!N6)</f>
        <v>-4</v>
      </c>
      <c r="P6" s="48">
        <f>SUMIFS(Table1[Amount],Table1[Month],Breakdown!N6)</f>
        <v>-12697.637999999999</v>
      </c>
      <c r="Q6" s="54">
        <f>O6/$O$11</f>
        <v>-6.6057833633345996E-5</v>
      </c>
      <c r="R6" s="54">
        <f>P6/$P$11</f>
        <v>-9.7297202871342311E-5</v>
      </c>
    </row>
    <row r="7" spans="5:19" x14ac:dyDescent="0.25">
      <c r="E7" s="23" t="str">
        <v>Modern Trade(Lagos)</v>
      </c>
      <c r="F7" s="24">
        <f>SUMIFS(Table1[Amount],Table1[Territory],Breakdown!$E7,Table1[Month],Breakdown!F$5)</f>
        <v>-12697.637999999999</v>
      </c>
      <c r="G7" s="24">
        <f>SUMIFS(Table1[Amount],Table1[Territory],Breakdown!$E7,Table1[Month],Breakdown!G$5)</f>
        <v>0</v>
      </c>
      <c r="H7" s="24">
        <f>SUMIFS(Table1[Amount],Table1[Territory],Breakdown!$E7,Table1[Month],Breakdown!H$5)</f>
        <v>0</v>
      </c>
      <c r="I7" s="24">
        <f>SUMIFS(Table1[Amount],Table1[Territory],Breakdown!$E7,Table1[Month],Breakdown!I$5)</f>
        <v>69906.938999999998</v>
      </c>
      <c r="J7" s="24">
        <f>SUMIFS(Table1[Amount],Table1[Territory],Breakdown!$E7,Table1[Month],Breakdown!J$5)</f>
        <v>3009532.733</v>
      </c>
      <c r="K7" s="25">
        <f t="shared" ref="K7:K24" si="0">SUM(F7:J7)</f>
        <v>3066742.034</v>
      </c>
      <c r="N7" s="51" t="s">
        <v>135</v>
      </c>
      <c r="O7" s="47">
        <f>SUMIFS(Table1[Quantity],Table1[Month],Breakdown!N7)</f>
        <v>700</v>
      </c>
      <c r="P7" s="48">
        <f>SUMIFS(Table1[Amount],Table1[Month],Breakdown!N7)</f>
        <v>1986046.3</v>
      </c>
      <c r="Q7" s="54">
        <f t="shared" ref="Q7:Q10" si="1">O7/$O$11</f>
        <v>1.1560120885835549E-2</v>
      </c>
      <c r="R7" s="54">
        <f t="shared" ref="R7:R10" si="2">P7/$P$11</f>
        <v>1.5218322475643014E-2</v>
      </c>
    </row>
    <row r="8" spans="5:19" x14ac:dyDescent="0.25">
      <c r="E8" s="23" t="str">
        <v>Oyo</v>
      </c>
      <c r="F8" s="24">
        <f>SUMIFS(Table1[Amount],Table1[Territory],Breakdown!$E8,Table1[Month],Breakdown!F$5)</f>
        <v>0</v>
      </c>
      <c r="G8" s="24">
        <f>SUMIFS(Table1[Amount],Table1[Territory],Breakdown!$E8,Table1[Month],Breakdown!G$5)</f>
        <v>0</v>
      </c>
      <c r="H8" s="24">
        <f>SUMIFS(Table1[Amount],Table1[Territory],Breakdown!$E8,Table1[Month],Breakdown!H$5)</f>
        <v>563683.74599999993</v>
      </c>
      <c r="I8" s="24">
        <f>SUMIFS(Table1[Amount],Table1[Territory],Breakdown!$E8,Table1[Month],Breakdown!I$5)</f>
        <v>396813.93200000003</v>
      </c>
      <c r="J8" s="24">
        <f>SUMIFS(Table1[Amount],Table1[Territory],Breakdown!$E8,Table1[Month],Breakdown!J$5)</f>
        <v>580092.96600000001</v>
      </c>
      <c r="K8" s="25">
        <f t="shared" si="0"/>
        <v>1540590.6439999999</v>
      </c>
      <c r="N8" s="51" t="s">
        <v>136</v>
      </c>
      <c r="O8" s="47">
        <f>SUMIFS(Table1[Quantity],Table1[Month],Breakdown!N8)</f>
        <v>2266</v>
      </c>
      <c r="P8" s="48">
        <f>SUMIFS(Table1[Amount],Table1[Month],Breakdown!N8)</f>
        <v>4874753.6940000011</v>
      </c>
      <c r="Q8" s="54">
        <f t="shared" si="1"/>
        <v>3.7421762753290504E-2</v>
      </c>
      <c r="R8" s="54">
        <f t="shared" si="2"/>
        <v>3.7353395892444206E-2</v>
      </c>
    </row>
    <row r="9" spans="5:19" x14ac:dyDescent="0.25">
      <c r="E9" s="23" t="str">
        <v>Contract</v>
      </c>
      <c r="F9" s="24">
        <f>SUMIFS(Table1[Amount],Table1[Territory],Breakdown!$E9,Table1[Month],Breakdown!F$5)</f>
        <v>0</v>
      </c>
      <c r="G9" s="24">
        <f>SUMIFS(Table1[Amount],Table1[Territory],Breakdown!$E9,Table1[Month],Breakdown!G$5)</f>
        <v>0</v>
      </c>
      <c r="H9" s="24">
        <f>SUMIFS(Table1[Amount],Table1[Territory],Breakdown!$E9,Table1[Month],Breakdown!H$5)</f>
        <v>0</v>
      </c>
      <c r="I9" s="24">
        <f>SUMIFS(Table1[Amount],Table1[Territory],Breakdown!$E9,Table1[Month],Breakdown!I$5)</f>
        <v>0</v>
      </c>
      <c r="J9" s="24">
        <f>SUMIFS(Table1[Amount],Table1[Territory],Breakdown!$E9,Table1[Month],Breakdown!J$5)</f>
        <v>3546920.9479999999</v>
      </c>
      <c r="K9" s="25">
        <f t="shared" si="0"/>
        <v>3546920.9479999999</v>
      </c>
      <c r="N9" s="51" t="s">
        <v>137</v>
      </c>
      <c r="O9" s="47">
        <f>SUMIFS(Table1[Quantity],Table1[Month],Breakdown!N9)</f>
        <v>385</v>
      </c>
      <c r="P9" s="48">
        <f>SUMIFS(Table1[Amount],Table1[Month],Breakdown!N9)</f>
        <v>881372.06099999999</v>
      </c>
      <c r="Q9" s="54">
        <f t="shared" si="1"/>
        <v>6.3580664872095521E-3</v>
      </c>
      <c r="R9" s="54">
        <f t="shared" si="2"/>
        <v>6.7536211242004299E-3</v>
      </c>
    </row>
    <row r="10" spans="5:19" ht="15.75" thickBot="1" x14ac:dyDescent="0.3">
      <c r="E10" s="23" t="str">
        <v>Lagos Sango - Igando</v>
      </c>
      <c r="F10" s="24">
        <f>SUMIFS(Table1[Amount],Table1[Territory],Breakdown!$E10,Table1[Month],Breakdown!F$5)</f>
        <v>0</v>
      </c>
      <c r="G10" s="24">
        <f>SUMIFS(Table1[Amount],Table1[Territory],Breakdown!$E10,Table1[Month],Breakdown!G$5)</f>
        <v>0</v>
      </c>
      <c r="H10" s="24">
        <f>SUMIFS(Table1[Amount],Table1[Territory],Breakdown!$E10,Table1[Month],Breakdown!H$5)</f>
        <v>608930.19200000004</v>
      </c>
      <c r="I10" s="24">
        <f>SUMIFS(Table1[Amount],Table1[Territory],Breakdown!$E10,Table1[Month],Breakdown!I$5)</f>
        <v>414651.19</v>
      </c>
      <c r="J10" s="24">
        <f>SUMIFS(Table1[Amount],Table1[Territory],Breakdown!$E10,Table1[Month],Breakdown!J$5)</f>
        <v>3228837.585</v>
      </c>
      <c r="K10" s="25">
        <f t="shared" si="0"/>
        <v>4252418.9670000002</v>
      </c>
      <c r="N10" s="52" t="s">
        <v>138</v>
      </c>
      <c r="O10" s="49">
        <f>SUMIFS(Table1[Quantity],Table1[Month],Breakdown!N10)</f>
        <v>57206</v>
      </c>
      <c r="P10" s="50">
        <f>SUMIFS(Table1[Amount],Table1[Month],Breakdown!N10)</f>
        <v>122774153.90200002</v>
      </c>
      <c r="Q10" s="54">
        <f t="shared" si="1"/>
        <v>0.9447261077072977</v>
      </c>
      <c r="R10" s="54">
        <f t="shared" si="2"/>
        <v>0.94077195771058375</v>
      </c>
    </row>
    <row r="11" spans="5:19" ht="15.75" thickBot="1" x14ac:dyDescent="0.3">
      <c r="E11" s="23" t="str">
        <v>Lagos Oshodi - Ikorodu</v>
      </c>
      <c r="F11" s="24">
        <f>SUMIFS(Table1[Amount],Table1[Territory],Breakdown!$E11,Table1[Month],Breakdown!F$5)</f>
        <v>0</v>
      </c>
      <c r="G11" s="24">
        <f>SUMIFS(Table1[Amount],Table1[Territory],Breakdown!$E11,Table1[Month],Breakdown!G$5)</f>
        <v>0</v>
      </c>
      <c r="H11" s="24">
        <f>SUMIFS(Table1[Amount],Table1[Territory],Breakdown!$E11,Table1[Month],Breakdown!H$5)</f>
        <v>432372.09600000002</v>
      </c>
      <c r="I11" s="24">
        <f>SUMIFS(Table1[Amount],Table1[Territory],Breakdown!$E11,Table1[Month],Breakdown!I$5)</f>
        <v>0</v>
      </c>
      <c r="J11" s="24">
        <f>SUMIFS(Table1[Amount],Table1[Territory],Breakdown!$E11,Table1[Month],Breakdown!J$5)</f>
        <v>8071580.7759999996</v>
      </c>
      <c r="K11" s="25">
        <f t="shared" si="0"/>
        <v>8503952.8719999995</v>
      </c>
      <c r="N11" s="52" t="s">
        <v>140</v>
      </c>
      <c r="O11" s="49">
        <f>SUM(O6:O10)</f>
        <v>60553</v>
      </c>
      <c r="P11" s="50">
        <f>SUM(P6:P10)</f>
        <v>130503628.31900002</v>
      </c>
      <c r="Q11" s="55">
        <f>SUM(Q6:Q10)</f>
        <v>1</v>
      </c>
      <c r="R11" s="55">
        <f>SUM(R6:R10)</f>
        <v>1</v>
      </c>
    </row>
    <row r="12" spans="5:19" x14ac:dyDescent="0.25">
      <c r="E12" s="23" t="str">
        <v>Lagos Satellite Town - Badagry</v>
      </c>
      <c r="F12" s="24">
        <f>SUMIFS(Table1[Amount],Table1[Territory],Breakdown!$E12,Table1[Month],Breakdown!F$5)</f>
        <v>0</v>
      </c>
      <c r="G12" s="24">
        <f>SUMIFS(Table1[Amount],Table1[Territory],Breakdown!$E12,Table1[Month],Breakdown!G$5)</f>
        <v>0</v>
      </c>
      <c r="H12" s="24">
        <f>SUMIFS(Table1[Amount],Table1[Territory],Breakdown!$E12,Table1[Month],Breakdown!H$5)</f>
        <v>0</v>
      </c>
      <c r="I12" s="24">
        <f>SUMIFS(Table1[Amount],Table1[Territory],Breakdown!$E12,Table1[Month],Breakdown!I$5)</f>
        <v>0</v>
      </c>
      <c r="J12" s="24">
        <f>SUMIFS(Table1[Amount],Table1[Territory],Breakdown!$E12,Table1[Month],Breakdown!J$5)</f>
        <v>5870502.2629999984</v>
      </c>
      <c r="K12" s="25">
        <f t="shared" si="0"/>
        <v>5870502.2629999984</v>
      </c>
      <c r="Q12" s="53"/>
      <c r="R12" s="53"/>
    </row>
    <row r="13" spans="5:19" ht="15.75" thickBot="1" x14ac:dyDescent="0.3">
      <c r="E13" s="23" t="str">
        <v>Anambra</v>
      </c>
      <c r="F13" s="24">
        <f>SUMIFS(Table1[Amount],Table1[Territory],Breakdown!$E13,Table1[Month],Breakdown!F$5)</f>
        <v>0</v>
      </c>
      <c r="G13" s="24">
        <f>SUMIFS(Table1[Amount],Table1[Territory],Breakdown!$E13,Table1[Month],Breakdown!G$5)</f>
        <v>0</v>
      </c>
      <c r="H13" s="24">
        <f>SUMIFS(Table1[Amount],Table1[Territory],Breakdown!$E13,Table1[Month],Breakdown!H$5)</f>
        <v>0</v>
      </c>
      <c r="I13" s="24">
        <f>SUMIFS(Table1[Amount],Table1[Territory],Breakdown!$E13,Table1[Month],Breakdown!I$5)</f>
        <v>0</v>
      </c>
      <c r="J13" s="24">
        <f>SUMIFS(Table1[Amount],Table1[Territory],Breakdown!$E13,Table1[Month],Breakdown!J$5)</f>
        <v>1944186.4</v>
      </c>
      <c r="K13" s="25">
        <f t="shared" si="0"/>
        <v>1944186.4</v>
      </c>
      <c r="Q13" s="56"/>
      <c r="R13" s="56"/>
    </row>
    <row r="14" spans="5:19" x14ac:dyDescent="0.25">
      <c r="E14" s="23" t="str">
        <v>Lagos Mushin - Mile 2</v>
      </c>
      <c r="F14" s="24">
        <f>SUMIFS(Table1[Amount],Table1[Territory],Breakdown!$E14,Table1[Month],Breakdown!F$5)</f>
        <v>0</v>
      </c>
      <c r="G14" s="24">
        <f>SUMIFS(Table1[Amount],Table1[Territory],Breakdown!$E14,Table1[Month],Breakdown!G$5)</f>
        <v>0</v>
      </c>
      <c r="H14" s="24">
        <f>SUMIFS(Table1[Amount],Table1[Territory],Breakdown!$E14,Table1[Month],Breakdown!H$5)</f>
        <v>0</v>
      </c>
      <c r="I14" s="24">
        <f>SUMIFS(Table1[Amount],Table1[Territory],Breakdown!$E14,Table1[Month],Breakdown!I$5)</f>
        <v>0</v>
      </c>
      <c r="J14" s="24">
        <f>SUMIFS(Table1[Amount],Table1[Territory],Breakdown!$E14,Table1[Month],Breakdown!J$5)</f>
        <v>1825999.8399999999</v>
      </c>
      <c r="K14" s="25">
        <f t="shared" si="0"/>
        <v>1825999.8399999999</v>
      </c>
      <c r="N14" s="57"/>
      <c r="O14" s="58" t="s">
        <v>134</v>
      </c>
      <c r="P14" s="58" t="s">
        <v>135</v>
      </c>
      <c r="Q14" s="58" t="s">
        <v>136</v>
      </c>
      <c r="R14" s="58" t="s">
        <v>137</v>
      </c>
      <c r="S14" s="59" t="s">
        <v>138</v>
      </c>
    </row>
    <row r="15" spans="5:19" x14ac:dyDescent="0.25">
      <c r="E15" s="23" t="str">
        <v>Abuja</v>
      </c>
      <c r="F15" s="24">
        <f>SUMIFS(Table1[Amount],Table1[Territory],Breakdown!$E15,Table1[Month],Breakdown!F$5)</f>
        <v>0</v>
      </c>
      <c r="G15" s="24">
        <f>SUMIFS(Table1[Amount],Table1[Territory],Breakdown!$E15,Table1[Month],Breakdown!G$5)</f>
        <v>0</v>
      </c>
      <c r="H15" s="24">
        <f>SUMIFS(Table1[Amount],Table1[Territory],Breakdown!$E15,Table1[Month],Breakdown!H$5)</f>
        <v>0</v>
      </c>
      <c r="I15" s="24">
        <f>SUMIFS(Table1[Amount],Table1[Territory],Breakdown!$E15,Table1[Month],Breakdown!I$5)</f>
        <v>0</v>
      </c>
      <c r="J15" s="24">
        <f>SUMIFS(Table1[Amount],Table1[Territory],Breakdown!$E15,Table1[Month],Breakdown!J$5)</f>
        <v>25396653.579999998</v>
      </c>
      <c r="K15" s="25">
        <f t="shared" si="0"/>
        <v>25396653.579999998</v>
      </c>
      <c r="N15" s="60" t="s">
        <v>19</v>
      </c>
      <c r="O15" s="61">
        <f>IFERROR(SUMIFS(Table1[Amount],Table1[Customer Name],Breakdown!$N15,Table1[Month],Breakdown!O$14,Table1[Amount],"&lt;0"),"-")</f>
        <v>-12697.637999999999</v>
      </c>
      <c r="P15" s="61">
        <f>SUMIFS(Table1[Amount],Table1[Customer Name],Breakdown!$N15,Table1[Month],Breakdown!P$14,Table1[Amount],"&lt;0")</f>
        <v>0</v>
      </c>
      <c r="Q15" s="61">
        <f>SUMIFS(Table1[Amount],Table1[Customer Name],Breakdown!$N15,Table1[Month],Breakdown!Q$14,Table1[Amount],"&lt;0")</f>
        <v>0</v>
      </c>
      <c r="R15" s="61">
        <f>SUMIFS(Table1[Amount],Table1[Customer Name],Breakdown!$N15,Table1[Month],Breakdown!R$14,Table1[Amount],"&lt;0")</f>
        <v>0</v>
      </c>
      <c r="S15" s="62">
        <f>SUMIFS(Table1[Amount],Table1[Customer Name],Breakdown!$N15,Table1[Month],Breakdown!S$14,Table1[Amount],"&lt;0")</f>
        <v>0</v>
      </c>
    </row>
    <row r="16" spans="5:19" x14ac:dyDescent="0.25">
      <c r="E16" s="23" t="str">
        <v>Imo</v>
      </c>
      <c r="F16" s="24">
        <f>SUMIFS(Table1[Amount],Table1[Territory],Breakdown!$E16,Table1[Month],Breakdown!F$5)</f>
        <v>0</v>
      </c>
      <c r="G16" s="24">
        <f>SUMIFS(Table1[Amount],Table1[Territory],Breakdown!$E16,Table1[Month],Breakdown!G$5)</f>
        <v>0</v>
      </c>
      <c r="H16" s="24">
        <f>SUMIFS(Table1[Amount],Table1[Territory],Breakdown!$E16,Table1[Month],Breakdown!H$5)</f>
        <v>0</v>
      </c>
      <c r="I16" s="24">
        <f>SUMIFS(Table1[Amount],Table1[Territory],Breakdown!$E16,Table1[Month],Breakdown!I$5)</f>
        <v>0</v>
      </c>
      <c r="J16" s="24">
        <f>SUMIFS(Table1[Amount],Table1[Territory],Breakdown!$E16,Table1[Month],Breakdown!J$5)</f>
        <v>9205580.8000000007</v>
      </c>
      <c r="K16" s="25">
        <f t="shared" si="0"/>
        <v>9205580.8000000007</v>
      </c>
      <c r="N16" s="60" t="s">
        <v>36</v>
      </c>
      <c r="O16" s="61">
        <f>SUMIFS(Table1[Amount],Table1[Customer Name],Breakdown!$N16,Table1[Month],Breakdown!O$14,Table1[Amount],"&lt;0")</f>
        <v>0</v>
      </c>
      <c r="P16" s="61">
        <f>SUMIFS(Table1[Amount],Table1[Customer Name],Breakdown!$N16,Table1[Month],Breakdown!P$14,Table1[Amount],"&lt;0")</f>
        <v>0</v>
      </c>
      <c r="Q16" s="61">
        <f>SUMIFS(Table1[Amount],Table1[Customer Name],Breakdown!$N16,Table1[Month],Breakdown!Q$14,Table1[Amount],"&lt;0")</f>
        <v>0</v>
      </c>
      <c r="R16" s="61">
        <f>SUMIFS(Table1[Amount],Table1[Customer Name],Breakdown!$N16,Table1[Month],Breakdown!R$14,Table1[Amount],"&lt;0")</f>
        <v>0</v>
      </c>
      <c r="S16" s="62">
        <f>SUMIFS(Table1[Amount],Table1[Customer Name],Breakdown!$N16,Table1[Month],Breakdown!S$14,Table1[Amount],"&lt;0")</f>
        <v>-293720.86000000004</v>
      </c>
    </row>
    <row r="17" spans="5:19" x14ac:dyDescent="0.25">
      <c r="E17" s="23" t="str">
        <v>Kogi</v>
      </c>
      <c r="F17" s="24">
        <f>SUMIFS(Table1[Amount],Table1[Territory],Breakdown!$E17,Table1[Month],Breakdown!F$5)</f>
        <v>0</v>
      </c>
      <c r="G17" s="24">
        <f>SUMIFS(Table1[Amount],Table1[Territory],Breakdown!$E17,Table1[Month],Breakdown!G$5)</f>
        <v>0</v>
      </c>
      <c r="H17" s="24">
        <f>SUMIFS(Table1[Amount],Table1[Territory],Breakdown!$E17,Table1[Month],Breakdown!H$5)</f>
        <v>0</v>
      </c>
      <c r="I17" s="24">
        <f>SUMIFS(Table1[Amount],Table1[Territory],Breakdown!$E17,Table1[Month],Breakdown!I$5)</f>
        <v>0</v>
      </c>
      <c r="J17" s="24">
        <f>SUMIFS(Table1[Amount],Table1[Territory],Breakdown!$E17,Table1[Month],Breakdown!J$5)</f>
        <v>2814884.05</v>
      </c>
      <c r="K17" s="25">
        <f t="shared" si="0"/>
        <v>2814884.05</v>
      </c>
      <c r="N17" s="60" t="s">
        <v>38</v>
      </c>
      <c r="O17" s="61">
        <f>SUMIFS(Table1[Amount],Table1[Customer Name],Breakdown!$N17,Table1[Month],Breakdown!O$14,Table1[Amount],"&lt;0")</f>
        <v>0</v>
      </c>
      <c r="P17" s="61">
        <f>SUMIFS(Table1[Amount],Table1[Customer Name],Breakdown!$N17,Table1[Month],Breakdown!P$14,Table1[Amount],"&lt;0")</f>
        <v>0</v>
      </c>
      <c r="Q17" s="61">
        <f>SUMIFS(Table1[Amount],Table1[Customer Name],Breakdown!$N17,Table1[Month],Breakdown!Q$14,Table1[Amount],"&lt;0")</f>
        <v>0</v>
      </c>
      <c r="R17" s="61">
        <f>SUMIFS(Table1[Amount],Table1[Customer Name],Breakdown!$N17,Table1[Month],Breakdown!R$14,Table1[Amount],"&lt;0")</f>
        <v>0</v>
      </c>
      <c r="S17" s="62">
        <f>SUMIFS(Table1[Amount],Table1[Customer Name],Breakdown!$N17,Table1[Month],Breakdown!S$14,Table1[Amount],"&lt;0")</f>
        <v>-16976.740000000002</v>
      </c>
    </row>
    <row r="18" spans="5:19" x14ac:dyDescent="0.25">
      <c r="E18" s="23" t="str">
        <v>Ogun</v>
      </c>
      <c r="F18" s="24">
        <f>SUMIFS(Table1[Amount],Table1[Territory],Breakdown!$E18,Table1[Month],Breakdown!F$5)</f>
        <v>0</v>
      </c>
      <c r="G18" s="24">
        <f>SUMIFS(Table1[Amount],Table1[Territory],Breakdown!$E18,Table1[Month],Breakdown!G$5)</f>
        <v>0</v>
      </c>
      <c r="H18" s="24">
        <f>SUMIFS(Table1[Amount],Table1[Territory],Breakdown!$E18,Table1[Month],Breakdown!H$5)</f>
        <v>0</v>
      </c>
      <c r="I18" s="24">
        <f>SUMIFS(Table1[Amount],Table1[Territory],Breakdown!$E18,Table1[Month],Breakdown!I$5)</f>
        <v>0</v>
      </c>
      <c r="J18" s="24">
        <f>SUMIFS(Table1[Amount],Table1[Territory],Breakdown!$E18,Table1[Month],Breakdown!J$5)</f>
        <v>2899116.09</v>
      </c>
      <c r="K18" s="25">
        <f t="shared" si="0"/>
        <v>2899116.09</v>
      </c>
      <c r="N18" s="60" t="s">
        <v>39</v>
      </c>
      <c r="O18" s="61">
        <f>SUMIFS(Table1[Amount],Table1[Customer Name],Breakdown!$N18,Table1[Month],Breakdown!O$14,Table1[Amount],"&lt;0")</f>
        <v>0</v>
      </c>
      <c r="P18" s="61">
        <f>SUMIFS(Table1[Amount],Table1[Customer Name],Breakdown!$N18,Table1[Month],Breakdown!P$14,Table1[Amount],"&lt;0")</f>
        <v>0</v>
      </c>
      <c r="Q18" s="61">
        <f>SUMIFS(Table1[Amount],Table1[Customer Name],Breakdown!$N18,Table1[Month],Breakdown!Q$14,Table1[Amount],"&lt;0")</f>
        <v>0</v>
      </c>
      <c r="R18" s="61">
        <f>SUMIFS(Table1[Amount],Table1[Customer Name],Breakdown!$N18,Table1[Month],Breakdown!R$14,Table1[Amount],"&lt;0")</f>
        <v>0</v>
      </c>
      <c r="S18" s="62">
        <f>SUMIFS(Table1[Amount],Table1[Customer Name],Breakdown!$N18,Table1[Month],Breakdown!S$14,Table1[Amount],"&lt;0")</f>
        <v>-14093.023000000001</v>
      </c>
    </row>
    <row r="19" spans="5:19" x14ac:dyDescent="0.25">
      <c r="E19" s="23" t="str">
        <v>Edo</v>
      </c>
      <c r="F19" s="24">
        <f>SUMIFS(Table1[Amount],Table1[Territory],Breakdown!$E19,Table1[Month],Breakdown!F$5)</f>
        <v>0</v>
      </c>
      <c r="G19" s="24">
        <f>SUMIFS(Table1[Amount],Table1[Territory],Breakdown!$E19,Table1[Month],Breakdown!G$5)</f>
        <v>0</v>
      </c>
      <c r="H19" s="24">
        <f>SUMIFS(Table1[Amount],Table1[Territory],Breakdown!$E19,Table1[Month],Breakdown!H$5)</f>
        <v>0</v>
      </c>
      <c r="I19" s="24">
        <f>SUMIFS(Table1[Amount],Table1[Territory],Breakdown!$E19,Table1[Month],Breakdown!I$5)</f>
        <v>0</v>
      </c>
      <c r="J19" s="24">
        <f>SUMIFS(Table1[Amount],Table1[Territory],Breakdown!$E19,Table1[Month],Breakdown!J$5)</f>
        <v>10702092.550000001</v>
      </c>
      <c r="K19" s="25">
        <f t="shared" si="0"/>
        <v>10702092.550000001</v>
      </c>
      <c r="N19" s="60" t="s">
        <v>40</v>
      </c>
      <c r="O19" s="61">
        <f>SUMIFS(Table1[Amount],Table1[Customer Name],Breakdown!$N19,Table1[Month],Breakdown!O$14,Table1[Amount],"&lt;0")</f>
        <v>0</v>
      </c>
      <c r="P19" s="61">
        <f>SUMIFS(Table1[Amount],Table1[Customer Name],Breakdown!$N19,Table1[Month],Breakdown!P$14,Table1[Amount],"&lt;0")</f>
        <v>0</v>
      </c>
      <c r="Q19" s="61">
        <f>SUMIFS(Table1[Amount],Table1[Customer Name],Breakdown!$N19,Table1[Month],Breakdown!Q$14,Table1[Amount],"&lt;0")</f>
        <v>0</v>
      </c>
      <c r="R19" s="61">
        <f>SUMIFS(Table1[Amount],Table1[Customer Name],Breakdown!$N19,Table1[Month],Breakdown!R$14,Table1[Amount],"&lt;0")</f>
        <v>0</v>
      </c>
      <c r="S19" s="62">
        <f>SUMIFS(Table1[Amount],Table1[Customer Name],Breakdown!$N19,Table1[Month],Breakdown!S$14,Table1[Amount],"&lt;0")</f>
        <v>-115441.83199999999</v>
      </c>
    </row>
    <row r="20" spans="5:19" x14ac:dyDescent="0.25">
      <c r="E20" s="23" t="str">
        <v>Rivers</v>
      </c>
      <c r="F20" s="24">
        <f>SUMIFS(Table1[Amount],Table1[Territory],Breakdown!$E20,Table1[Month],Breakdown!F$5)</f>
        <v>0</v>
      </c>
      <c r="G20" s="24">
        <f>SUMIFS(Table1[Amount],Table1[Territory],Breakdown!$E20,Table1[Month],Breakdown!G$5)</f>
        <v>0</v>
      </c>
      <c r="H20" s="24">
        <f>SUMIFS(Table1[Amount],Table1[Territory],Breakdown!$E20,Table1[Month],Breakdown!H$5)</f>
        <v>0</v>
      </c>
      <c r="I20" s="24">
        <f>SUMIFS(Table1[Amount],Table1[Territory],Breakdown!$E20,Table1[Month],Breakdown!I$5)</f>
        <v>0</v>
      </c>
      <c r="J20" s="24">
        <f>SUMIFS(Table1[Amount],Table1[Territory],Breakdown!$E20,Table1[Month],Breakdown!J$5)</f>
        <v>7900093.0300000003</v>
      </c>
      <c r="K20" s="25">
        <f t="shared" si="0"/>
        <v>7900093.0300000003</v>
      </c>
      <c r="N20" s="60" t="s">
        <v>42</v>
      </c>
      <c r="O20" s="61">
        <f>SUMIFS(Table1[Amount],Table1[Customer Name],Breakdown!$N20,Table1[Month],Breakdown!O$14,Table1[Amount],"&lt;0")</f>
        <v>0</v>
      </c>
      <c r="P20" s="61">
        <f>SUMIFS(Table1[Amount],Table1[Customer Name],Breakdown!$N20,Table1[Month],Breakdown!P$14,Table1[Amount],"&lt;0")</f>
        <v>0</v>
      </c>
      <c r="Q20" s="61">
        <f>SUMIFS(Table1[Amount],Table1[Customer Name],Breakdown!$N20,Table1[Month],Breakdown!Q$14,Table1[Amount],"&lt;0")</f>
        <v>0</v>
      </c>
      <c r="R20" s="61">
        <f>SUMIFS(Table1[Amount],Table1[Customer Name],Breakdown!$N20,Table1[Month],Breakdown!R$14,Table1[Amount],"&lt;0")</f>
        <v>0</v>
      </c>
      <c r="S20" s="62">
        <f>SUMIFS(Table1[Amount],Table1[Customer Name],Breakdown!$N20,Table1[Month],Breakdown!S$14,Table1[Amount],"&lt;0")</f>
        <v>-13581.392</v>
      </c>
    </row>
    <row r="21" spans="5:19" x14ac:dyDescent="0.25">
      <c r="E21" s="23" t="str">
        <v>Ondo</v>
      </c>
      <c r="F21" s="24">
        <f>SUMIFS(Table1[Amount],Table1[Territory],Breakdown!$E21,Table1[Month],Breakdown!F$5)</f>
        <v>0</v>
      </c>
      <c r="G21" s="24">
        <f>SUMIFS(Table1[Amount],Table1[Territory],Breakdown!$E21,Table1[Month],Breakdown!G$5)</f>
        <v>0</v>
      </c>
      <c r="H21" s="24">
        <f>SUMIFS(Table1[Amount],Table1[Territory],Breakdown!$E21,Table1[Month],Breakdown!H$5)</f>
        <v>0</v>
      </c>
      <c r="I21" s="24">
        <f>SUMIFS(Table1[Amount],Table1[Territory],Breakdown!$E21,Table1[Month],Breakdown!I$5)</f>
        <v>0</v>
      </c>
      <c r="J21" s="24">
        <f>SUMIFS(Table1[Amount],Table1[Territory],Breakdown!$E21,Table1[Month],Breakdown!J$5)</f>
        <v>5772289.2280000011</v>
      </c>
      <c r="K21" s="25">
        <f t="shared" si="0"/>
        <v>5772289.2280000011</v>
      </c>
      <c r="N21" s="60" t="s">
        <v>43</v>
      </c>
      <c r="O21" s="61">
        <f>SUMIFS(Table1[Amount],Table1[Customer Name],Breakdown!$N21,Table1[Month],Breakdown!O$14,Table1[Amount],"&lt;0")</f>
        <v>0</v>
      </c>
      <c r="P21" s="61">
        <f>SUMIFS(Table1[Amount],Table1[Customer Name],Breakdown!$N21,Table1[Month],Breakdown!P$14,Table1[Amount],"&lt;0")</f>
        <v>0</v>
      </c>
      <c r="Q21" s="61">
        <f>SUMIFS(Table1[Amount],Table1[Customer Name],Breakdown!$N21,Table1[Month],Breakdown!Q$14,Table1[Amount],"&lt;0")</f>
        <v>0</v>
      </c>
      <c r="R21" s="61">
        <f>SUMIFS(Table1[Amount],Table1[Customer Name],Breakdown!$N21,Table1[Month],Breakdown!R$14,Table1[Amount],"&lt;0")</f>
        <v>0</v>
      </c>
      <c r="S21" s="62">
        <f>SUMIFS(Table1[Amount],Table1[Customer Name],Breakdown!$N21,Table1[Month],Breakdown!S$14,Table1[Amount],"&lt;0")</f>
        <v>-123930.202</v>
      </c>
    </row>
    <row r="22" spans="5:19" x14ac:dyDescent="0.25">
      <c r="E22" s="23" t="str">
        <v>Taraba</v>
      </c>
      <c r="F22" s="24">
        <f>SUMIFS(Table1[Amount],Table1[Territory],Breakdown!$E22,Table1[Month],Breakdown!F$5)</f>
        <v>0</v>
      </c>
      <c r="G22" s="24">
        <f>SUMIFS(Table1[Amount],Table1[Territory],Breakdown!$E22,Table1[Month],Breakdown!G$5)</f>
        <v>0</v>
      </c>
      <c r="H22" s="24">
        <f>SUMIFS(Table1[Amount],Table1[Territory],Breakdown!$E22,Table1[Month],Breakdown!H$5)</f>
        <v>0</v>
      </c>
      <c r="I22" s="24">
        <f>SUMIFS(Table1[Amount],Table1[Territory],Breakdown!$E22,Table1[Month],Breakdown!I$5)</f>
        <v>0</v>
      </c>
      <c r="J22" s="24">
        <f>SUMIFS(Table1[Amount],Table1[Territory],Breakdown!$E22,Table1[Month],Breakdown!J$5)</f>
        <v>11688372.800000001</v>
      </c>
      <c r="K22" s="25">
        <f t="shared" si="0"/>
        <v>11688372.800000001</v>
      </c>
      <c r="N22" s="60" t="s">
        <v>44</v>
      </c>
      <c r="O22" s="61">
        <f>SUMIFS(Table1[Amount],Table1[Customer Name],Breakdown!$N22,Table1[Month],Breakdown!O$14,Table1[Amount],"&lt;0")</f>
        <v>0</v>
      </c>
      <c r="P22" s="61">
        <f>SUMIFS(Table1[Amount],Table1[Customer Name],Breakdown!$N22,Table1[Month],Breakdown!P$14,Table1[Amount],"&lt;0")</f>
        <v>0</v>
      </c>
      <c r="Q22" s="61">
        <f>SUMIFS(Table1[Amount],Table1[Customer Name],Breakdown!$N22,Table1[Month],Breakdown!Q$14,Table1[Amount],"&lt;0")</f>
        <v>0</v>
      </c>
      <c r="R22" s="61">
        <f>SUMIFS(Table1[Amount],Table1[Customer Name],Breakdown!$N22,Table1[Month],Breakdown!R$14,Table1[Amount],"&lt;0")</f>
        <v>0</v>
      </c>
      <c r="S22" s="62">
        <f>SUMIFS(Table1[Amount],Table1[Customer Name],Breakdown!$N22,Table1[Month],Breakdown!S$14,Table1[Amount],"&lt;0")</f>
        <v>-208813.902</v>
      </c>
    </row>
    <row r="23" spans="5:19" ht="15.75" thickBot="1" x14ac:dyDescent="0.3">
      <c r="E23" s="23" t="str">
        <v>Ekiti</v>
      </c>
      <c r="F23" s="24">
        <f>SUMIFS(Table1[Amount],Table1[Territory],Breakdown!$E23,Table1[Month],Breakdown!F$5)</f>
        <v>0</v>
      </c>
      <c r="G23" s="24">
        <f>SUMIFS(Table1[Amount],Table1[Territory],Breakdown!$E23,Table1[Month],Breakdown!G$5)</f>
        <v>0</v>
      </c>
      <c r="H23" s="24">
        <f>SUMIFS(Table1[Amount],Table1[Territory],Breakdown!$E23,Table1[Month],Breakdown!H$5)</f>
        <v>0</v>
      </c>
      <c r="I23" s="24">
        <f>SUMIFS(Table1[Amount],Table1[Territory],Breakdown!$E23,Table1[Month],Breakdown!I$5)</f>
        <v>0</v>
      </c>
      <c r="J23" s="24">
        <f>SUMIFS(Table1[Amount],Table1[Territory],Breakdown!$E23,Table1[Month],Breakdown!J$5)</f>
        <v>4748302.6790000005</v>
      </c>
      <c r="K23" s="25">
        <f t="shared" si="0"/>
        <v>4748302.6790000005</v>
      </c>
      <c r="N23" s="63" t="s">
        <v>45</v>
      </c>
      <c r="O23" s="64">
        <f>SUMIFS(Table1[Amount],Table1[Customer Name],Breakdown!$N23,Table1[Month],Breakdown!O$14,Table1[Amount],"&lt;0")</f>
        <v>0</v>
      </c>
      <c r="P23" s="64">
        <f>SUMIFS(Table1[Amount],Table1[Customer Name],Breakdown!$N23,Table1[Month],Breakdown!P$14,Table1[Amount],"&lt;0")</f>
        <v>0</v>
      </c>
      <c r="Q23" s="64">
        <f>SUMIFS(Table1[Amount],Table1[Customer Name],Breakdown!$N23,Table1[Month],Breakdown!Q$14,Table1[Amount],"&lt;0")</f>
        <v>0</v>
      </c>
      <c r="R23" s="64">
        <f>SUMIFS(Table1[Amount],Table1[Customer Name],Breakdown!$N23,Table1[Month],Breakdown!R$14,Table1[Amount],"&lt;0")</f>
        <v>0</v>
      </c>
      <c r="S23" s="65">
        <f>SUMIFS(Table1[Amount],Table1[Customer Name],Breakdown!$N23,Table1[Month],Breakdown!S$14,Table1[Amount],"&lt;0")</f>
        <v>-44139.523999999998</v>
      </c>
    </row>
    <row r="24" spans="5:19" x14ac:dyDescent="0.25">
      <c r="E24" s="23" t="str">
        <v>Kaduna</v>
      </c>
      <c r="F24" s="24">
        <f>SUMIFS(Table1[Amount],Table1[Territory],Breakdown!$E24,Table1[Month],Breakdown!F$5)</f>
        <v>0</v>
      </c>
      <c r="G24" s="24">
        <f>SUMIFS(Table1[Amount],Table1[Territory],Breakdown!$E24,Table1[Month],Breakdown!G$5)</f>
        <v>0</v>
      </c>
      <c r="H24" s="24">
        <f>SUMIFS(Table1[Amount],Table1[Territory],Breakdown!$E24,Table1[Month],Breakdown!H$5)</f>
        <v>0</v>
      </c>
      <c r="I24" s="24">
        <f>SUMIFS(Table1[Amount],Table1[Territory],Breakdown!$E24,Table1[Month],Breakdown!I$5)</f>
        <v>0</v>
      </c>
      <c r="J24" s="24">
        <f>SUMIFS(Table1[Amount],Table1[Territory],Breakdown!$E24,Table1[Month],Breakdown!J$5)</f>
        <v>9384092.2199999988</v>
      </c>
      <c r="K24" s="25">
        <f t="shared" si="0"/>
        <v>9384092.2199999988</v>
      </c>
    </row>
    <row r="25" spans="5:19" ht="15.75" thickBot="1" x14ac:dyDescent="0.3">
      <c r="E25" s="26" t="s">
        <v>140</v>
      </c>
      <c r="F25" s="27">
        <f>SUM(F6:F24)</f>
        <v>-12697.637999999999</v>
      </c>
      <c r="G25" s="27">
        <f t="shared" ref="G25:J25" si="3">SUM(G6:G24)</f>
        <v>1986046.3</v>
      </c>
      <c r="H25" s="27">
        <f t="shared" si="3"/>
        <v>4874753.6939999992</v>
      </c>
      <c r="I25" s="27">
        <f t="shared" si="3"/>
        <v>881372.06099999999</v>
      </c>
      <c r="J25" s="27">
        <f t="shared" si="3"/>
        <v>122774153.902</v>
      </c>
      <c r="K25" s="28"/>
    </row>
    <row r="28" spans="5:19" ht="15" customHeight="1" x14ac:dyDescent="0.25">
      <c r="E28" s="7" t="s">
        <v>141</v>
      </c>
      <c r="F28" s="8"/>
      <c r="G28" s="8"/>
      <c r="H28" s="8"/>
      <c r="I28" s="8"/>
      <c r="J28" s="8"/>
      <c r="K28" s="11"/>
    </row>
    <row r="29" spans="5:19" ht="15" customHeight="1" x14ac:dyDescent="0.25">
      <c r="E29" s="9"/>
      <c r="F29" s="10"/>
      <c r="G29" s="10"/>
      <c r="H29" s="10"/>
      <c r="I29" s="10"/>
      <c r="J29" s="10"/>
      <c r="K29" s="12"/>
    </row>
    <row r="30" spans="5:19" x14ac:dyDescent="0.25">
      <c r="E30" s="29" t="s">
        <v>142</v>
      </c>
      <c r="F30" s="30" t="s">
        <v>134</v>
      </c>
      <c r="G30" s="31" t="s">
        <v>135</v>
      </c>
      <c r="H30" s="31" t="s">
        <v>136</v>
      </c>
      <c r="I30" s="31" t="s">
        <v>137</v>
      </c>
      <c r="J30" s="31" t="s">
        <v>138</v>
      </c>
      <c r="K30" s="32" t="s">
        <v>139</v>
      </c>
    </row>
    <row r="31" spans="5:19" x14ac:dyDescent="0.25">
      <c r="E31" s="33" t="str" cm="1">
        <f t="array" ref="E31:E116">_xlfn.UNIQUE('Delivery Note'!B2:B501)</f>
        <v>FIRST JAN FOODS NIG LTD</v>
      </c>
      <c r="F31" s="34">
        <f>SUMIFS(Table1[Amount],Table1[Customer Name],Breakdown!$E31,Table1[Month],Breakdown!F$30)</f>
        <v>0</v>
      </c>
      <c r="G31" s="34">
        <f>SUMIFS(Table1[Amount],Table1[Customer Name],Breakdown!$E31,Table1[Month],Breakdown!G$30)</f>
        <v>1986046.3</v>
      </c>
      <c r="H31" s="34">
        <f>SUMIFS(Table1[Amount],Table1[Customer Name],Breakdown!$E31,Table1[Month],Breakdown!H$30)</f>
        <v>1028651.2760000001</v>
      </c>
      <c r="I31" s="34">
        <f>SUMIFS(Table1[Amount],Table1[Customer Name],Breakdown!$E31,Table1[Month],Breakdown!I$30)</f>
        <v>0</v>
      </c>
      <c r="J31" s="34">
        <f>SUMIFS(Table1[Amount],Table1[Customer Name],Breakdown!$E31,Table1[Month],Breakdown!J$30)</f>
        <v>2267302.33</v>
      </c>
      <c r="K31" s="35">
        <f>SUM(F31:J31)</f>
        <v>5281999.9060000004</v>
      </c>
    </row>
    <row r="32" spans="5:19" x14ac:dyDescent="0.25">
      <c r="E32" s="33" t="str">
        <v xml:space="preserve"> Jaydee superstore </v>
      </c>
      <c r="F32" s="34">
        <f>SUMIFS(Table1[Amount],Table1[Customer Name],Breakdown!$E32,Table1[Month],Breakdown!F$30)</f>
        <v>-12697.637999999999</v>
      </c>
      <c r="G32" s="34">
        <f>SUMIFS(Table1[Amount],Table1[Customer Name],Breakdown!$E32,Table1[Month],Breakdown!G$30)</f>
        <v>0</v>
      </c>
      <c r="H32" s="34">
        <f>SUMIFS(Table1[Amount],Table1[Customer Name],Breakdown!$E32,Table1[Month],Breakdown!H$30)</f>
        <v>0</v>
      </c>
      <c r="I32" s="34">
        <f>SUMIFS(Table1[Amount],Table1[Customer Name],Breakdown!$E32,Table1[Month],Breakdown!I$30)</f>
        <v>0</v>
      </c>
      <c r="J32" s="34">
        <f>SUMIFS(Table1[Amount],Table1[Customer Name],Breakdown!$E32,Table1[Month],Breakdown!J$30)</f>
        <v>0</v>
      </c>
      <c r="K32" s="35">
        <f t="shared" ref="K32:K95" si="4">SUM(F32:J32)</f>
        <v>-12697.637999999999</v>
      </c>
    </row>
    <row r="33" spans="5:11" x14ac:dyDescent="0.25">
      <c r="E33" s="33" t="str">
        <v>Prime Mart Akesan</v>
      </c>
      <c r="F33" s="34">
        <f>SUMIFS(Table1[Amount],Table1[Customer Name],Breakdown!$E33,Table1[Month],Breakdown!F$30)</f>
        <v>0</v>
      </c>
      <c r="G33" s="34">
        <f>SUMIFS(Table1[Amount],Table1[Customer Name],Breakdown!$E33,Table1[Month],Breakdown!G$30)</f>
        <v>0</v>
      </c>
      <c r="H33" s="34">
        <f>SUMIFS(Table1[Amount],Table1[Customer Name],Breakdown!$E33,Table1[Month],Breakdown!H$30)</f>
        <v>0</v>
      </c>
      <c r="I33" s="34">
        <f>SUMIFS(Table1[Amount],Table1[Customer Name],Breakdown!$E33,Table1[Month],Breakdown!I$30)</f>
        <v>43627.87</v>
      </c>
      <c r="J33" s="34">
        <f>SUMIFS(Table1[Amount],Table1[Customer Name],Breakdown!$E33,Table1[Month],Breakdown!J$30)</f>
        <v>0</v>
      </c>
      <c r="K33" s="35">
        <f t="shared" si="4"/>
        <v>43627.87</v>
      </c>
    </row>
    <row r="34" spans="5:11" x14ac:dyDescent="0.25">
      <c r="E34" s="33" t="str">
        <v>TWINS FAJA SPMKT (IDIMU/LAGOS)</v>
      </c>
      <c r="F34" s="34">
        <f>SUMIFS(Table1[Amount],Table1[Customer Name],Breakdown!$E34,Table1[Month],Breakdown!F$30)</f>
        <v>0</v>
      </c>
      <c r="G34" s="34">
        <f>SUMIFS(Table1[Amount],Table1[Customer Name],Breakdown!$E34,Table1[Month],Breakdown!G$30)</f>
        <v>0</v>
      </c>
      <c r="H34" s="34">
        <f>SUMIFS(Table1[Amount],Table1[Customer Name],Breakdown!$E34,Table1[Month],Breakdown!H$30)</f>
        <v>0</v>
      </c>
      <c r="I34" s="34">
        <f>SUMIFS(Table1[Amount],Table1[Customer Name],Breakdown!$E34,Table1[Month],Breakdown!I$30)</f>
        <v>0</v>
      </c>
      <c r="J34" s="34">
        <f>SUMIFS(Table1[Amount],Table1[Customer Name],Breakdown!$E34,Table1[Month],Breakdown!J$30)</f>
        <v>18325.579999999998</v>
      </c>
      <c r="K34" s="35">
        <f t="shared" si="4"/>
        <v>18325.579999999998</v>
      </c>
    </row>
    <row r="35" spans="5:11" x14ac:dyDescent="0.25">
      <c r="E35" s="33" t="str">
        <v>GROCERY BAZAAR (IGANDO/LAGOS)</v>
      </c>
      <c r="F35" s="34">
        <f>SUMIFS(Table1[Amount],Table1[Customer Name],Breakdown!$E35,Table1[Month],Breakdown!F$30)</f>
        <v>0</v>
      </c>
      <c r="G35" s="34">
        <f>SUMIFS(Table1[Amount],Table1[Customer Name],Breakdown!$E35,Table1[Month],Breakdown!G$30)</f>
        <v>0</v>
      </c>
      <c r="H35" s="34">
        <f>SUMIFS(Table1[Amount],Table1[Customer Name],Breakdown!$E35,Table1[Month],Breakdown!H$30)</f>
        <v>0</v>
      </c>
      <c r="I35" s="34">
        <f>SUMIFS(Table1[Amount],Table1[Customer Name],Breakdown!$E35,Table1[Month],Breakdown!I$30)</f>
        <v>0</v>
      </c>
      <c r="J35" s="34">
        <f>SUMIFS(Table1[Amount],Table1[Customer Name],Breakdown!$E35,Table1[Month],Breakdown!J$30)</f>
        <v>263488.15499999997</v>
      </c>
      <c r="K35" s="35">
        <f t="shared" si="4"/>
        <v>263488.15499999997</v>
      </c>
    </row>
    <row r="36" spans="5:11" x14ac:dyDescent="0.25">
      <c r="E36" s="33" t="str">
        <v>Sogofunmi Variety Stores</v>
      </c>
      <c r="F36" s="34">
        <f>SUMIFS(Table1[Amount],Table1[Customer Name],Breakdown!$E36,Table1[Month],Breakdown!F$30)</f>
        <v>0</v>
      </c>
      <c r="G36" s="34">
        <f>SUMIFS(Table1[Amount],Table1[Customer Name],Breakdown!$E36,Table1[Month],Breakdown!G$30)</f>
        <v>0</v>
      </c>
      <c r="H36" s="34">
        <f>SUMIFS(Table1[Amount],Table1[Customer Name],Breakdown!$E36,Table1[Month],Breakdown!H$30)</f>
        <v>0</v>
      </c>
      <c r="I36" s="34">
        <f>SUMIFS(Table1[Amount],Table1[Customer Name],Breakdown!$E36,Table1[Month],Breakdown!I$30)</f>
        <v>396813.93200000003</v>
      </c>
      <c r="J36" s="34">
        <f>SUMIFS(Table1[Amount],Table1[Customer Name],Breakdown!$E36,Table1[Month],Breakdown!J$30)</f>
        <v>0</v>
      </c>
      <c r="K36" s="35">
        <f t="shared" si="4"/>
        <v>396813.93200000003</v>
      </c>
    </row>
    <row r="37" spans="5:11" x14ac:dyDescent="0.25">
      <c r="E37" s="33" t="str">
        <v>Samples &amp; PR</v>
      </c>
      <c r="F37" s="34">
        <f>SUMIFS(Table1[Amount],Table1[Customer Name],Breakdown!$E37,Table1[Month],Breakdown!F$30)</f>
        <v>0</v>
      </c>
      <c r="G37" s="34">
        <f>SUMIFS(Table1[Amount],Table1[Customer Name],Breakdown!$E37,Table1[Month],Breakdown!G$30)</f>
        <v>0</v>
      </c>
      <c r="H37" s="34">
        <f>SUMIFS(Table1[Amount],Table1[Customer Name],Breakdown!$E37,Table1[Month],Breakdown!H$30)</f>
        <v>0</v>
      </c>
      <c r="I37" s="34">
        <f>SUMIFS(Table1[Amount],Table1[Customer Name],Breakdown!$E37,Table1[Month],Breakdown!I$30)</f>
        <v>0</v>
      </c>
      <c r="J37" s="34">
        <f>SUMIFS(Table1[Amount],Table1[Customer Name],Breakdown!$E37,Table1[Month],Breakdown!J$30)</f>
        <v>207320.94800000003</v>
      </c>
      <c r="K37" s="35">
        <f t="shared" si="4"/>
        <v>207320.94800000003</v>
      </c>
    </row>
    <row r="38" spans="5:11" x14ac:dyDescent="0.25">
      <c r="E38" s="33" t="str">
        <v>SAHBAT VENTURES</v>
      </c>
      <c r="F38" s="34">
        <f>SUMIFS(Table1[Amount],Table1[Customer Name],Breakdown!$E38,Table1[Month],Breakdown!F$30)</f>
        <v>0</v>
      </c>
      <c r="G38" s="34">
        <f>SUMIFS(Table1[Amount],Table1[Customer Name],Breakdown!$E38,Table1[Month],Breakdown!G$30)</f>
        <v>0</v>
      </c>
      <c r="H38" s="34">
        <f>SUMIFS(Table1[Amount],Table1[Customer Name],Breakdown!$E38,Table1[Month],Breakdown!H$30)</f>
        <v>608930.19200000004</v>
      </c>
      <c r="I38" s="34">
        <f>SUMIFS(Table1[Amount],Table1[Customer Name],Breakdown!$E38,Table1[Month],Breakdown!I$30)</f>
        <v>0</v>
      </c>
      <c r="J38" s="34">
        <f>SUMIFS(Table1[Amount],Table1[Customer Name],Breakdown!$E38,Table1[Month],Breakdown!J$30)</f>
        <v>90000.139999999956</v>
      </c>
      <c r="K38" s="35">
        <f t="shared" si="4"/>
        <v>698930.33199999994</v>
      </c>
    </row>
    <row r="39" spans="5:11" x14ac:dyDescent="0.25">
      <c r="E39" s="33" t="str">
        <v>Goodness (lagos)</v>
      </c>
      <c r="F39" s="34">
        <f>SUMIFS(Table1[Amount],Table1[Customer Name],Breakdown!$E39,Table1[Month],Breakdown!F$30)</f>
        <v>0</v>
      </c>
      <c r="G39" s="34">
        <f>SUMIFS(Table1[Amount],Table1[Customer Name],Breakdown!$E39,Table1[Month],Breakdown!G$30)</f>
        <v>0</v>
      </c>
      <c r="H39" s="34">
        <f>SUMIFS(Table1[Amount],Table1[Customer Name],Breakdown!$E39,Table1[Month],Breakdown!H$30)</f>
        <v>0</v>
      </c>
      <c r="I39" s="34">
        <f>SUMIFS(Table1[Amount],Table1[Customer Name],Breakdown!$E39,Table1[Month],Breakdown!I$30)</f>
        <v>414651.19</v>
      </c>
      <c r="J39" s="34">
        <f>SUMIFS(Table1[Amount],Table1[Customer Name],Breakdown!$E39,Table1[Month],Breakdown!J$30)</f>
        <v>-16976.740000000002</v>
      </c>
      <c r="K39" s="35">
        <f t="shared" si="4"/>
        <v>397674.45</v>
      </c>
    </row>
    <row r="40" spans="5:11" x14ac:dyDescent="0.25">
      <c r="E40" s="33" t="str">
        <v xml:space="preserve">Penny Mart </v>
      </c>
      <c r="F40" s="34">
        <f>SUMIFS(Table1[Amount],Table1[Customer Name],Breakdown!$E40,Table1[Month],Breakdown!F$30)</f>
        <v>0</v>
      </c>
      <c r="G40" s="34">
        <f>SUMIFS(Table1[Amount],Table1[Customer Name],Breakdown!$E40,Table1[Month],Breakdown!G$30)</f>
        <v>0</v>
      </c>
      <c r="H40" s="34">
        <f>SUMIFS(Table1[Amount],Table1[Customer Name],Breakdown!$E40,Table1[Month],Breakdown!H$30)</f>
        <v>0</v>
      </c>
      <c r="I40" s="34">
        <f>SUMIFS(Table1[Amount],Table1[Customer Name],Breakdown!$E40,Table1[Month],Breakdown!I$30)</f>
        <v>26279.069</v>
      </c>
      <c r="J40" s="34">
        <f>SUMIFS(Table1[Amount],Table1[Customer Name],Breakdown!$E40,Table1[Month],Breakdown!J$30)</f>
        <v>-14093.023000000001</v>
      </c>
      <c r="K40" s="35">
        <f t="shared" si="4"/>
        <v>12186.045999999998</v>
      </c>
    </row>
    <row r="41" spans="5:11" x14ac:dyDescent="0.25">
      <c r="E41" s="33" t="str">
        <v>DELE AKANDE ENTERPRISES</v>
      </c>
      <c r="F41" s="34">
        <f>SUMIFS(Table1[Amount],Table1[Customer Name],Breakdown!$E41,Table1[Month],Breakdown!F$30)</f>
        <v>0</v>
      </c>
      <c r="G41" s="34">
        <f>SUMIFS(Table1[Amount],Table1[Customer Name],Breakdown!$E41,Table1[Month],Breakdown!G$30)</f>
        <v>0</v>
      </c>
      <c r="H41" s="34">
        <f>SUMIFS(Table1[Amount],Table1[Customer Name],Breakdown!$E41,Table1[Month],Breakdown!H$30)</f>
        <v>432372.09600000002</v>
      </c>
      <c r="I41" s="34">
        <f>SUMIFS(Table1[Amount],Table1[Customer Name],Breakdown!$E41,Table1[Month],Breakdown!I$30)</f>
        <v>0</v>
      </c>
      <c r="J41" s="34">
        <f>SUMIFS(Table1[Amount],Table1[Customer Name],Breakdown!$E41,Table1[Month],Breakdown!J$30)</f>
        <v>838465.17800000007</v>
      </c>
      <c r="K41" s="35">
        <f t="shared" si="4"/>
        <v>1270837.2740000002</v>
      </c>
    </row>
    <row r="42" spans="5:11" x14ac:dyDescent="0.25">
      <c r="E42" s="33" t="str">
        <v>OWOADE AND SONS ENTERPRISES</v>
      </c>
      <c r="F42" s="34">
        <f>SUMIFS(Table1[Amount],Table1[Customer Name],Breakdown!$E42,Table1[Month],Breakdown!F$30)</f>
        <v>0</v>
      </c>
      <c r="G42" s="34">
        <f>SUMIFS(Table1[Amount],Table1[Customer Name],Breakdown!$E42,Table1[Month],Breakdown!G$30)</f>
        <v>0</v>
      </c>
      <c r="H42" s="34">
        <f>SUMIFS(Table1[Amount],Table1[Customer Name],Breakdown!$E42,Table1[Month],Breakdown!H$30)</f>
        <v>1199814.0959999999</v>
      </c>
      <c r="I42" s="34">
        <f>SUMIFS(Table1[Amount],Table1[Customer Name],Breakdown!$E42,Table1[Month],Breakdown!I$30)</f>
        <v>0</v>
      </c>
      <c r="J42" s="34">
        <f>SUMIFS(Table1[Amount],Table1[Customer Name],Breakdown!$E42,Table1[Month],Breakdown!J$30)</f>
        <v>-13581.392</v>
      </c>
      <c r="K42" s="35">
        <f t="shared" si="4"/>
        <v>1186232.7039999999</v>
      </c>
    </row>
    <row r="43" spans="5:11" x14ac:dyDescent="0.25">
      <c r="E43" s="33" t="str">
        <v>Aramide Mubait Ventures</v>
      </c>
      <c r="F43" s="34">
        <f>SUMIFS(Table1[Amount],Table1[Customer Name],Breakdown!$E43,Table1[Month],Breakdown!F$30)</f>
        <v>0</v>
      </c>
      <c r="G43" s="34">
        <f>SUMIFS(Table1[Amount],Table1[Customer Name],Breakdown!$E43,Table1[Month],Breakdown!G$30)</f>
        <v>0</v>
      </c>
      <c r="H43" s="34">
        <f>SUMIFS(Table1[Amount],Table1[Customer Name],Breakdown!$E43,Table1[Month],Breakdown!H$30)</f>
        <v>688186.09600000002</v>
      </c>
      <c r="I43" s="34">
        <f>SUMIFS(Table1[Amount],Table1[Customer Name],Breakdown!$E43,Table1[Month],Breakdown!I$30)</f>
        <v>0</v>
      </c>
      <c r="J43" s="34">
        <f>SUMIFS(Table1[Amount],Table1[Customer Name],Breakdown!$E43,Table1[Month],Breakdown!J$30)</f>
        <v>-123930.202</v>
      </c>
      <c r="K43" s="35">
        <f t="shared" si="4"/>
        <v>564255.89399999997</v>
      </c>
    </row>
    <row r="44" spans="5:11" x14ac:dyDescent="0.25">
      <c r="E44" s="33" t="str">
        <v>AYO-VAUGHAN</v>
      </c>
      <c r="F44" s="34">
        <f>SUMIFS(Table1[Amount],Table1[Customer Name],Breakdown!$E44,Table1[Month],Breakdown!F$30)</f>
        <v>0</v>
      </c>
      <c r="G44" s="34">
        <f>SUMIFS(Table1[Amount],Table1[Customer Name],Breakdown!$E44,Table1[Month],Breakdown!G$30)</f>
        <v>0</v>
      </c>
      <c r="H44" s="34">
        <f>SUMIFS(Table1[Amount],Table1[Customer Name],Breakdown!$E44,Table1[Month],Breakdown!H$30)</f>
        <v>353116.19199999998</v>
      </c>
      <c r="I44" s="34">
        <f>SUMIFS(Table1[Amount],Table1[Customer Name],Breakdown!$E44,Table1[Month],Breakdown!I$30)</f>
        <v>0</v>
      </c>
      <c r="J44" s="34">
        <f>SUMIFS(Table1[Amount],Table1[Customer Name],Breakdown!$E44,Table1[Month],Breakdown!J$30)</f>
        <v>447418.60800000001</v>
      </c>
      <c r="K44" s="35">
        <f t="shared" si="4"/>
        <v>800534.8</v>
      </c>
    </row>
    <row r="45" spans="5:11" x14ac:dyDescent="0.25">
      <c r="E45" s="33" t="str">
        <v>Rukayat Stores</v>
      </c>
      <c r="F45" s="34">
        <f>SUMIFS(Table1[Amount],Table1[Customer Name],Breakdown!$E45,Table1[Month],Breakdown!F$30)</f>
        <v>0</v>
      </c>
      <c r="G45" s="34">
        <f>SUMIFS(Table1[Amount],Table1[Customer Name],Breakdown!$E45,Table1[Month],Breakdown!G$30)</f>
        <v>0</v>
      </c>
      <c r="H45" s="34">
        <f>SUMIFS(Table1[Amount],Table1[Customer Name],Breakdown!$E45,Table1[Month],Breakdown!H$30)</f>
        <v>563683.74599999993</v>
      </c>
      <c r="I45" s="34">
        <f>SUMIFS(Table1[Amount],Table1[Customer Name],Breakdown!$E45,Table1[Month],Breakdown!I$30)</f>
        <v>0</v>
      </c>
      <c r="J45" s="34">
        <f>SUMIFS(Table1[Amount],Table1[Customer Name],Breakdown!$E45,Table1[Month],Breakdown!J$30)</f>
        <v>580092.96600000001</v>
      </c>
      <c r="K45" s="35">
        <f t="shared" si="4"/>
        <v>1143776.7119999998</v>
      </c>
    </row>
    <row r="46" spans="5:11" x14ac:dyDescent="0.25">
      <c r="E46" s="33" t="str">
        <v>Other Retail Sales (Agbara)</v>
      </c>
      <c r="F46" s="34">
        <f>SUMIFS(Table1[Amount],Table1[Customer Name],Breakdown!$E46,Table1[Month],Breakdown!F$30)</f>
        <v>0</v>
      </c>
      <c r="G46" s="34">
        <f>SUMIFS(Table1[Amount],Table1[Customer Name],Breakdown!$E46,Table1[Month],Breakdown!G$30)</f>
        <v>0</v>
      </c>
      <c r="H46" s="34">
        <f>SUMIFS(Table1[Amount],Table1[Customer Name],Breakdown!$E46,Table1[Month],Breakdown!H$30)</f>
        <v>0</v>
      </c>
      <c r="I46" s="34">
        <f>SUMIFS(Table1[Amount],Table1[Customer Name],Breakdown!$E46,Table1[Month],Breakdown!I$30)</f>
        <v>0</v>
      </c>
      <c r="J46" s="34">
        <f>SUMIFS(Table1[Amount],Table1[Customer Name],Breakdown!$E46,Table1[Month],Breakdown!J$30)</f>
        <v>164404.65799999997</v>
      </c>
      <c r="K46" s="35">
        <f t="shared" si="4"/>
        <v>164404.65799999997</v>
      </c>
    </row>
    <row r="47" spans="5:11" x14ac:dyDescent="0.25">
      <c r="E47" s="33" t="str">
        <v>EASTSIDE CONNECTIONS (AWKA/ANAMBRA)</v>
      </c>
      <c r="F47" s="34">
        <f>SUMIFS(Table1[Amount],Table1[Customer Name],Breakdown!$E47,Table1[Month],Breakdown!F$30)</f>
        <v>0</v>
      </c>
      <c r="G47" s="34">
        <f>SUMIFS(Table1[Amount],Table1[Customer Name],Breakdown!$E47,Table1[Month],Breakdown!G$30)</f>
        <v>0</v>
      </c>
      <c r="H47" s="34">
        <f>SUMIFS(Table1[Amount],Table1[Customer Name],Breakdown!$E47,Table1[Month],Breakdown!H$30)</f>
        <v>0</v>
      </c>
      <c r="I47" s="34">
        <f>SUMIFS(Table1[Amount],Table1[Customer Name],Breakdown!$E47,Table1[Month],Breakdown!I$30)</f>
        <v>0</v>
      </c>
      <c r="J47" s="34">
        <f>SUMIFS(Table1[Amount],Table1[Customer Name],Breakdown!$E47,Table1[Month],Breakdown!J$30)</f>
        <v>1944186.4</v>
      </c>
      <c r="K47" s="35">
        <f t="shared" si="4"/>
        <v>1944186.4</v>
      </c>
    </row>
    <row r="48" spans="5:11" x14ac:dyDescent="0.25">
      <c r="E48" s="33" t="str">
        <v>Dupe Olasumbo Trading Company</v>
      </c>
      <c r="F48" s="34">
        <f>SUMIFS(Table1[Amount],Table1[Customer Name],Breakdown!$E48,Table1[Month],Breakdown!F$30)</f>
        <v>0</v>
      </c>
      <c r="G48" s="34">
        <f>SUMIFS(Table1[Amount],Table1[Customer Name],Breakdown!$E48,Table1[Month],Breakdown!G$30)</f>
        <v>0</v>
      </c>
      <c r="H48" s="34">
        <f>SUMIFS(Table1[Amount],Table1[Customer Name],Breakdown!$E48,Table1[Month],Breakdown!H$30)</f>
        <v>0</v>
      </c>
      <c r="I48" s="34">
        <f>SUMIFS(Table1[Amount],Table1[Customer Name],Breakdown!$E48,Table1[Month],Breakdown!I$30)</f>
        <v>0</v>
      </c>
      <c r="J48" s="34">
        <f>SUMIFS(Table1[Amount],Table1[Customer Name],Breakdown!$E48,Table1[Month],Breakdown!J$30)</f>
        <v>2978929.83</v>
      </c>
      <c r="K48" s="35">
        <f t="shared" si="4"/>
        <v>2978929.83</v>
      </c>
    </row>
    <row r="49" spans="5:11" x14ac:dyDescent="0.25">
      <c r="E49" s="33" t="str">
        <v xml:space="preserve">Collective Commutations </v>
      </c>
      <c r="F49" s="34">
        <f>SUMIFS(Table1[Amount],Table1[Customer Name],Breakdown!$E49,Table1[Month],Breakdown!F$30)</f>
        <v>0</v>
      </c>
      <c r="G49" s="34">
        <f>SUMIFS(Table1[Amount],Table1[Customer Name],Breakdown!$E49,Table1[Month],Breakdown!G$30)</f>
        <v>0</v>
      </c>
      <c r="H49" s="34">
        <f>SUMIFS(Table1[Amount],Table1[Customer Name],Breakdown!$E49,Table1[Month],Breakdown!H$30)</f>
        <v>0</v>
      </c>
      <c r="I49" s="34">
        <f>SUMIFS(Table1[Amount],Table1[Customer Name],Breakdown!$E49,Table1[Month],Breakdown!I$30)</f>
        <v>0</v>
      </c>
      <c r="J49" s="34">
        <f>SUMIFS(Table1[Amount],Table1[Customer Name],Breakdown!$E49,Table1[Month],Breakdown!J$30)</f>
        <v>894883.6</v>
      </c>
      <c r="K49" s="35">
        <f t="shared" si="4"/>
        <v>894883.6</v>
      </c>
    </row>
    <row r="50" spans="5:11" x14ac:dyDescent="0.25">
      <c r="E50" s="33" t="str">
        <v>Mama Kelechi Store</v>
      </c>
      <c r="F50" s="34">
        <f>SUMIFS(Table1[Amount],Table1[Customer Name],Breakdown!$E50,Table1[Month],Breakdown!F$30)</f>
        <v>0</v>
      </c>
      <c r="G50" s="34">
        <f>SUMIFS(Table1[Amount],Table1[Customer Name],Breakdown!$E50,Table1[Month],Breakdown!G$30)</f>
        <v>0</v>
      </c>
      <c r="H50" s="34">
        <f>SUMIFS(Table1[Amount],Table1[Customer Name],Breakdown!$E50,Table1[Month],Breakdown!H$30)</f>
        <v>0</v>
      </c>
      <c r="I50" s="34">
        <f>SUMIFS(Table1[Amount],Table1[Customer Name],Breakdown!$E50,Table1[Month],Breakdown!I$30)</f>
        <v>0</v>
      </c>
      <c r="J50" s="34">
        <f>SUMIFS(Table1[Amount],Table1[Customer Name],Breakdown!$E50,Table1[Month],Breakdown!J$30)</f>
        <v>141860.45000000001</v>
      </c>
      <c r="K50" s="35">
        <f t="shared" si="4"/>
        <v>141860.45000000001</v>
      </c>
    </row>
    <row r="51" spans="5:11" x14ac:dyDescent="0.25">
      <c r="E51" s="33" t="str">
        <v xml:space="preserve">KEMROLI NIG ENTERPRISE </v>
      </c>
      <c r="F51" s="34">
        <f>SUMIFS(Table1[Amount],Table1[Customer Name],Breakdown!$E51,Table1[Month],Breakdown!F$30)</f>
        <v>0</v>
      </c>
      <c r="G51" s="34">
        <f>SUMIFS(Table1[Amount],Table1[Customer Name],Breakdown!$E51,Table1[Month],Breakdown!G$30)</f>
        <v>0</v>
      </c>
      <c r="H51" s="34">
        <f>SUMIFS(Table1[Amount],Table1[Customer Name],Breakdown!$E51,Table1[Month],Breakdown!H$30)</f>
        <v>0</v>
      </c>
      <c r="I51" s="34">
        <f>SUMIFS(Table1[Amount],Table1[Customer Name],Breakdown!$E51,Table1[Month],Breakdown!I$30)</f>
        <v>0</v>
      </c>
      <c r="J51" s="34">
        <f>SUMIFS(Table1[Amount],Table1[Customer Name],Breakdown!$E51,Table1[Month],Breakdown!J$30)</f>
        <v>906930.11</v>
      </c>
      <c r="K51" s="35">
        <f t="shared" si="4"/>
        <v>906930.11</v>
      </c>
    </row>
    <row r="52" spans="5:11" x14ac:dyDescent="0.25">
      <c r="E52" s="33" t="str">
        <v>Divine Glory Integrated Services</v>
      </c>
      <c r="F52" s="34">
        <f>SUMIFS(Table1[Amount],Table1[Customer Name],Breakdown!$E52,Table1[Month],Breakdown!F$30)</f>
        <v>0</v>
      </c>
      <c r="G52" s="34">
        <f>SUMIFS(Table1[Amount],Table1[Customer Name],Breakdown!$E52,Table1[Month],Breakdown!G$30)</f>
        <v>0</v>
      </c>
      <c r="H52" s="34">
        <f>SUMIFS(Table1[Amount],Table1[Customer Name],Breakdown!$E52,Table1[Month],Breakdown!H$30)</f>
        <v>0</v>
      </c>
      <c r="I52" s="34">
        <f>SUMIFS(Table1[Amount],Table1[Customer Name],Breakdown!$E52,Table1[Month],Breakdown!I$30)</f>
        <v>0</v>
      </c>
      <c r="J52" s="34">
        <f>SUMIFS(Table1[Amount],Table1[Customer Name],Breakdown!$E52,Table1[Month],Breakdown!J$30)</f>
        <v>397674.45</v>
      </c>
      <c r="K52" s="35">
        <f t="shared" si="4"/>
        <v>397674.45</v>
      </c>
    </row>
    <row r="53" spans="5:11" x14ac:dyDescent="0.25">
      <c r="E53" s="33" t="str">
        <v>IGBOKE JUDE AND SONS NIG LTD</v>
      </c>
      <c r="F53" s="34">
        <f>SUMIFS(Table1[Amount],Table1[Customer Name],Breakdown!$E53,Table1[Month],Breakdown!F$30)</f>
        <v>0</v>
      </c>
      <c r="G53" s="34">
        <f>SUMIFS(Table1[Amount],Table1[Customer Name],Breakdown!$E53,Table1[Month],Breakdown!G$30)</f>
        <v>0</v>
      </c>
      <c r="H53" s="34">
        <f>SUMIFS(Table1[Amount],Table1[Customer Name],Breakdown!$E53,Table1[Month],Breakdown!H$30)</f>
        <v>0</v>
      </c>
      <c r="I53" s="34">
        <f>SUMIFS(Table1[Amount],Table1[Customer Name],Breakdown!$E53,Table1[Month],Breakdown!I$30)</f>
        <v>0</v>
      </c>
      <c r="J53" s="34">
        <f>SUMIFS(Table1[Amount],Table1[Customer Name],Breakdown!$E53,Table1[Month],Breakdown!J$30)</f>
        <v>2128827.8470000001</v>
      </c>
      <c r="K53" s="35">
        <f t="shared" si="4"/>
        <v>2128827.8470000001</v>
      </c>
    </row>
    <row r="54" spans="5:11" x14ac:dyDescent="0.25">
      <c r="E54" s="33" t="str">
        <v>First Ayinkez Ventures</v>
      </c>
      <c r="F54" s="34">
        <f>SUMIFS(Table1[Amount],Table1[Customer Name],Breakdown!$E54,Table1[Month],Breakdown!F$30)</f>
        <v>0</v>
      </c>
      <c r="G54" s="34">
        <f>SUMIFS(Table1[Amount],Table1[Customer Name],Breakdown!$E54,Table1[Month],Breakdown!G$30)</f>
        <v>0</v>
      </c>
      <c r="H54" s="34">
        <f>SUMIFS(Table1[Amount],Table1[Customer Name],Breakdown!$E54,Table1[Month],Breakdown!H$30)</f>
        <v>0</v>
      </c>
      <c r="I54" s="34">
        <f>SUMIFS(Table1[Amount],Table1[Customer Name],Breakdown!$E54,Table1[Month],Breakdown!I$30)</f>
        <v>0</v>
      </c>
      <c r="J54" s="34">
        <f>SUMIFS(Table1[Amount],Table1[Customer Name],Breakdown!$E54,Table1[Month],Breakdown!J$30)</f>
        <v>442279.01</v>
      </c>
      <c r="K54" s="35">
        <f t="shared" si="4"/>
        <v>442279.01</v>
      </c>
    </row>
    <row r="55" spans="5:11" x14ac:dyDescent="0.25">
      <c r="E55" s="33" t="str">
        <v>Segfunfad Ventures</v>
      </c>
      <c r="F55" s="34">
        <f>SUMIFS(Table1[Amount],Table1[Customer Name],Breakdown!$E55,Table1[Month],Breakdown!F$30)</f>
        <v>0</v>
      </c>
      <c r="G55" s="34">
        <f>SUMIFS(Table1[Amount],Table1[Customer Name],Breakdown!$E55,Table1[Month],Breakdown!G$30)</f>
        <v>0</v>
      </c>
      <c r="H55" s="34">
        <f>SUMIFS(Table1[Amount],Table1[Customer Name],Breakdown!$E55,Table1[Month],Breakdown!H$30)</f>
        <v>0</v>
      </c>
      <c r="I55" s="34">
        <f>SUMIFS(Table1[Amount],Table1[Customer Name],Breakdown!$E55,Table1[Month],Breakdown!I$30)</f>
        <v>0</v>
      </c>
      <c r="J55" s="34">
        <f>SUMIFS(Table1[Amount],Table1[Customer Name],Breakdown!$E55,Table1[Month],Breakdown!J$30)</f>
        <v>270186.01</v>
      </c>
      <c r="K55" s="35">
        <f t="shared" si="4"/>
        <v>270186.01</v>
      </c>
    </row>
    <row r="56" spans="5:11" x14ac:dyDescent="0.25">
      <c r="E56" s="33" t="str">
        <v>Fola Venture</v>
      </c>
      <c r="F56" s="34">
        <f>SUMIFS(Table1[Amount],Table1[Customer Name],Breakdown!$E56,Table1[Month],Breakdown!F$30)</f>
        <v>0</v>
      </c>
      <c r="G56" s="34">
        <f>SUMIFS(Table1[Amount],Table1[Customer Name],Breakdown!$E56,Table1[Month],Breakdown!G$30)</f>
        <v>0</v>
      </c>
      <c r="H56" s="34">
        <f>SUMIFS(Table1[Amount],Table1[Customer Name],Breakdown!$E56,Table1[Month],Breakdown!H$30)</f>
        <v>0</v>
      </c>
      <c r="I56" s="34">
        <f>SUMIFS(Table1[Amount],Table1[Customer Name],Breakdown!$E56,Table1[Month],Breakdown!I$30)</f>
        <v>0</v>
      </c>
      <c r="J56" s="34">
        <f>SUMIFS(Table1[Amount],Table1[Customer Name],Breakdown!$E56,Table1[Month],Breakdown!J$30)</f>
        <v>442279.01</v>
      </c>
      <c r="K56" s="35">
        <f t="shared" si="4"/>
        <v>442279.01</v>
      </c>
    </row>
    <row r="57" spans="5:11" x14ac:dyDescent="0.25">
      <c r="E57" s="33" t="str">
        <v>TALLEST (Sango/Lagos)</v>
      </c>
      <c r="F57" s="34">
        <f>SUMIFS(Table1[Amount],Table1[Customer Name],Breakdown!$E57,Table1[Month],Breakdown!F$30)</f>
        <v>0</v>
      </c>
      <c r="G57" s="34">
        <f>SUMIFS(Table1[Amount],Table1[Customer Name],Breakdown!$E57,Table1[Month],Breakdown!G$30)</f>
        <v>0</v>
      </c>
      <c r="H57" s="34">
        <f>SUMIFS(Table1[Amount],Table1[Customer Name],Breakdown!$E57,Table1[Month],Breakdown!H$30)</f>
        <v>0</v>
      </c>
      <c r="I57" s="34">
        <f>SUMIFS(Table1[Amount],Table1[Customer Name],Breakdown!$E57,Table1[Month],Breakdown!I$30)</f>
        <v>0</v>
      </c>
      <c r="J57" s="34">
        <f>SUMIFS(Table1[Amount],Table1[Customer Name],Breakdown!$E57,Table1[Month],Breakdown!J$30)</f>
        <v>511628</v>
      </c>
      <c r="K57" s="35">
        <f t="shared" si="4"/>
        <v>511628</v>
      </c>
    </row>
    <row r="58" spans="5:11" x14ac:dyDescent="0.25">
      <c r="E58" s="33" t="str">
        <v>WATOBI ENTERPRISES</v>
      </c>
      <c r="F58" s="34">
        <f>SUMIFS(Table1[Amount],Table1[Customer Name],Breakdown!$E58,Table1[Month],Breakdown!F$30)</f>
        <v>0</v>
      </c>
      <c r="G58" s="34">
        <f>SUMIFS(Table1[Amount],Table1[Customer Name],Breakdown!$E58,Table1[Month],Breakdown!G$30)</f>
        <v>0</v>
      </c>
      <c r="H58" s="34">
        <f>SUMIFS(Table1[Amount],Table1[Customer Name],Breakdown!$E58,Table1[Month],Breakdown!H$30)</f>
        <v>0</v>
      </c>
      <c r="I58" s="34">
        <f>SUMIFS(Table1[Amount],Table1[Customer Name],Breakdown!$E58,Table1[Month],Breakdown!I$30)</f>
        <v>0</v>
      </c>
      <c r="J58" s="34">
        <f>SUMIFS(Table1[Amount],Table1[Customer Name],Breakdown!$E58,Table1[Month],Breakdown!J$30)</f>
        <v>346976.78</v>
      </c>
      <c r="K58" s="35">
        <f t="shared" si="4"/>
        <v>346976.78</v>
      </c>
    </row>
    <row r="59" spans="5:11" x14ac:dyDescent="0.25">
      <c r="E59" s="33" t="str">
        <v>God Father's Shop</v>
      </c>
      <c r="F59" s="34">
        <f>SUMIFS(Table1[Amount],Table1[Customer Name],Breakdown!$E59,Table1[Month],Breakdown!F$30)</f>
        <v>0</v>
      </c>
      <c r="G59" s="34">
        <f>SUMIFS(Table1[Amount],Table1[Customer Name],Breakdown!$E59,Table1[Month],Breakdown!G$30)</f>
        <v>0</v>
      </c>
      <c r="H59" s="34">
        <f>SUMIFS(Table1[Amount],Table1[Customer Name],Breakdown!$E59,Table1[Month],Breakdown!H$30)</f>
        <v>0</v>
      </c>
      <c r="I59" s="34">
        <f>SUMIFS(Table1[Amount],Table1[Customer Name],Breakdown!$E59,Table1[Month],Breakdown!I$30)</f>
        <v>0</v>
      </c>
      <c r="J59" s="34">
        <f>SUMIFS(Table1[Amount],Table1[Customer Name],Breakdown!$E59,Table1[Month],Breakdown!J$30)</f>
        <v>1081814.01</v>
      </c>
      <c r="K59" s="35">
        <f t="shared" si="4"/>
        <v>1081814.01</v>
      </c>
    </row>
    <row r="60" spans="5:11" x14ac:dyDescent="0.25">
      <c r="E60" s="33" t="str">
        <v>Trinity Global Multipurpose  Store</v>
      </c>
      <c r="F60" s="34">
        <f>SUMIFS(Table1[Amount],Table1[Customer Name],Breakdown!$E60,Table1[Month],Breakdown!F$30)</f>
        <v>0</v>
      </c>
      <c r="G60" s="34">
        <f>SUMIFS(Table1[Amount],Table1[Customer Name],Breakdown!$E60,Table1[Month],Breakdown!G$30)</f>
        <v>0</v>
      </c>
      <c r="H60" s="34">
        <f>SUMIFS(Table1[Amount],Table1[Customer Name],Breakdown!$E60,Table1[Month],Breakdown!H$30)</f>
        <v>0</v>
      </c>
      <c r="I60" s="34">
        <f>SUMIFS(Table1[Amount],Table1[Customer Name],Breakdown!$E60,Table1[Month],Breakdown!I$30)</f>
        <v>0</v>
      </c>
      <c r="J60" s="34">
        <f>SUMIFS(Table1[Amount],Table1[Customer Name],Breakdown!$E60,Table1[Month],Breakdown!J$30)</f>
        <v>683721</v>
      </c>
      <c r="K60" s="35">
        <f t="shared" si="4"/>
        <v>683721</v>
      </c>
    </row>
    <row r="61" spans="5:11" x14ac:dyDescent="0.25">
      <c r="E61" s="33" t="str">
        <v xml:space="preserve">Abby Store </v>
      </c>
      <c r="F61" s="34">
        <f>SUMIFS(Table1[Amount],Table1[Customer Name],Breakdown!$E61,Table1[Month],Breakdown!F$30)</f>
        <v>0</v>
      </c>
      <c r="G61" s="34">
        <f>SUMIFS(Table1[Amount],Table1[Customer Name],Breakdown!$E61,Table1[Month],Breakdown!G$30)</f>
        <v>0</v>
      </c>
      <c r="H61" s="34">
        <f>SUMIFS(Table1[Amount],Table1[Customer Name],Breakdown!$E61,Table1[Month],Breakdown!H$30)</f>
        <v>0</v>
      </c>
      <c r="I61" s="34">
        <f>SUMIFS(Table1[Amount],Table1[Customer Name],Breakdown!$E61,Table1[Month],Breakdown!I$30)</f>
        <v>0</v>
      </c>
      <c r="J61" s="34">
        <f>SUMIFS(Table1[Amount],Table1[Customer Name],Breakdown!$E61,Table1[Month],Breakdown!J$30)</f>
        <v>768418.59</v>
      </c>
      <c r="K61" s="35">
        <f t="shared" si="4"/>
        <v>768418.59</v>
      </c>
    </row>
    <row r="62" spans="5:11" x14ac:dyDescent="0.25">
      <c r="E62" s="33" t="str">
        <v xml:space="preserve">SARGRACE ENTERPRISE </v>
      </c>
      <c r="F62" s="34">
        <f>SUMIFS(Table1[Amount],Table1[Customer Name],Breakdown!$E62,Table1[Month],Breakdown!F$30)</f>
        <v>0</v>
      </c>
      <c r="G62" s="34">
        <f>SUMIFS(Table1[Amount],Table1[Customer Name],Breakdown!$E62,Table1[Month],Breakdown!G$30)</f>
        <v>0</v>
      </c>
      <c r="H62" s="34">
        <f>SUMIFS(Table1[Amount],Table1[Customer Name],Breakdown!$E62,Table1[Month],Breakdown!H$30)</f>
        <v>0</v>
      </c>
      <c r="I62" s="34">
        <f>SUMIFS(Table1[Amount],Table1[Customer Name],Breakdown!$E62,Table1[Month],Breakdown!I$30)</f>
        <v>0</v>
      </c>
      <c r="J62" s="34">
        <f>SUMIFS(Table1[Amount],Table1[Customer Name],Breakdown!$E62,Table1[Month],Breakdown!J$30)</f>
        <v>6039070.5</v>
      </c>
      <c r="K62" s="35">
        <f t="shared" si="4"/>
        <v>6039070.5</v>
      </c>
    </row>
    <row r="63" spans="5:11" x14ac:dyDescent="0.25">
      <c r="E63" s="33" t="str">
        <v>ONUKWAGNA ANTHONY ENTERPRISE</v>
      </c>
      <c r="F63" s="34">
        <f>SUMIFS(Table1[Amount],Table1[Customer Name],Breakdown!$E63,Table1[Month],Breakdown!F$30)</f>
        <v>0</v>
      </c>
      <c r="G63" s="34">
        <f>SUMIFS(Table1[Amount],Table1[Customer Name],Breakdown!$E63,Table1[Month],Breakdown!G$30)</f>
        <v>0</v>
      </c>
      <c r="H63" s="34">
        <f>SUMIFS(Table1[Amount],Table1[Customer Name],Breakdown!$E63,Table1[Month],Breakdown!H$30)</f>
        <v>0</v>
      </c>
      <c r="I63" s="34">
        <f>SUMIFS(Table1[Amount],Table1[Customer Name],Breakdown!$E63,Table1[Month],Breakdown!I$30)</f>
        <v>0</v>
      </c>
      <c r="J63" s="34">
        <f>SUMIFS(Table1[Amount],Table1[Customer Name],Breakdown!$E63,Table1[Month],Breakdown!J$30)</f>
        <v>9205580.8000000007</v>
      </c>
      <c r="K63" s="35">
        <f t="shared" si="4"/>
        <v>9205580.8000000007</v>
      </c>
    </row>
    <row r="64" spans="5:11" x14ac:dyDescent="0.25">
      <c r="E64" s="33" t="str">
        <v>TRY GOD SUPER MARKET STORE</v>
      </c>
      <c r="F64" s="34">
        <f>SUMIFS(Table1[Amount],Table1[Customer Name],Breakdown!$E64,Table1[Month],Breakdown!F$30)</f>
        <v>0</v>
      </c>
      <c r="G64" s="34">
        <f>SUMIFS(Table1[Amount],Table1[Customer Name],Breakdown!$E64,Table1[Month],Breakdown!G$30)</f>
        <v>0</v>
      </c>
      <c r="H64" s="34">
        <f>SUMIFS(Table1[Amount],Table1[Customer Name],Breakdown!$E64,Table1[Month],Breakdown!H$30)</f>
        <v>0</v>
      </c>
      <c r="I64" s="34">
        <f>SUMIFS(Table1[Amount],Table1[Customer Name],Breakdown!$E64,Table1[Month],Breakdown!I$30)</f>
        <v>0</v>
      </c>
      <c r="J64" s="34">
        <f>SUMIFS(Table1[Amount],Table1[Customer Name],Breakdown!$E64,Table1[Month],Breakdown!J$30)</f>
        <v>1254418.6499999999</v>
      </c>
      <c r="K64" s="35">
        <f t="shared" si="4"/>
        <v>1254418.6499999999</v>
      </c>
    </row>
    <row r="65" spans="5:11" x14ac:dyDescent="0.25">
      <c r="E65" s="33" t="str">
        <v>Shokaz Stores Ventures</v>
      </c>
      <c r="F65" s="34">
        <f>SUMIFS(Table1[Amount],Table1[Customer Name],Breakdown!$E65,Table1[Month],Breakdown!F$30)</f>
        <v>0</v>
      </c>
      <c r="G65" s="34">
        <f>SUMIFS(Table1[Amount],Table1[Customer Name],Breakdown!$E65,Table1[Month],Breakdown!G$30)</f>
        <v>0</v>
      </c>
      <c r="H65" s="34">
        <f>SUMIFS(Table1[Amount],Table1[Customer Name],Breakdown!$E65,Table1[Month],Breakdown!H$30)</f>
        <v>0</v>
      </c>
      <c r="I65" s="34">
        <f>SUMIFS(Table1[Amount],Table1[Customer Name],Breakdown!$E65,Table1[Month],Breakdown!I$30)</f>
        <v>0</v>
      </c>
      <c r="J65" s="34">
        <f>SUMIFS(Table1[Amount],Table1[Customer Name],Breakdown!$E65,Table1[Month],Breakdown!J$30)</f>
        <v>1620511.49</v>
      </c>
      <c r="K65" s="35">
        <f t="shared" si="4"/>
        <v>1620511.49</v>
      </c>
    </row>
    <row r="66" spans="5:11" x14ac:dyDescent="0.25">
      <c r="E66" s="33" t="str">
        <v>ALH IDRIS SALEH NIG LTD</v>
      </c>
      <c r="F66" s="34">
        <f>SUMIFS(Table1[Amount],Table1[Customer Name],Breakdown!$E66,Table1[Month],Breakdown!F$30)</f>
        <v>0</v>
      </c>
      <c r="G66" s="34">
        <f>SUMIFS(Table1[Amount],Table1[Customer Name],Breakdown!$E66,Table1[Month],Breakdown!G$30)</f>
        <v>0</v>
      </c>
      <c r="H66" s="34">
        <f>SUMIFS(Table1[Amount],Table1[Customer Name],Breakdown!$E66,Table1[Month],Breakdown!H$30)</f>
        <v>0</v>
      </c>
      <c r="I66" s="34">
        <f>SUMIFS(Table1[Amount],Table1[Customer Name],Breakdown!$E66,Table1[Month],Breakdown!I$30)</f>
        <v>0</v>
      </c>
      <c r="J66" s="34">
        <f>SUMIFS(Table1[Amount],Table1[Customer Name],Breakdown!$E66,Table1[Month],Breakdown!J$30)</f>
        <v>13525024.48</v>
      </c>
      <c r="K66" s="35">
        <f t="shared" si="4"/>
        <v>13525024.48</v>
      </c>
    </row>
    <row r="67" spans="5:11" x14ac:dyDescent="0.25">
      <c r="E67" s="33" t="str">
        <v>CC MBADUGHA ENTERPRISES</v>
      </c>
      <c r="F67" s="34">
        <f>SUMIFS(Table1[Amount],Table1[Customer Name],Breakdown!$E67,Table1[Month],Breakdown!F$30)</f>
        <v>0</v>
      </c>
      <c r="G67" s="34">
        <f>SUMIFS(Table1[Amount],Table1[Customer Name],Breakdown!$E67,Table1[Month],Breakdown!G$30)</f>
        <v>0</v>
      </c>
      <c r="H67" s="34">
        <f>SUMIFS(Table1[Amount],Table1[Customer Name],Breakdown!$E67,Table1[Month],Breakdown!H$30)</f>
        <v>0</v>
      </c>
      <c r="I67" s="34">
        <f>SUMIFS(Table1[Amount],Table1[Customer Name],Breakdown!$E67,Table1[Month],Breakdown!I$30)</f>
        <v>0</v>
      </c>
      <c r="J67" s="34">
        <f>SUMIFS(Table1[Amount],Table1[Customer Name],Breakdown!$E67,Table1[Month],Breakdown!J$30)</f>
        <v>1544186</v>
      </c>
      <c r="K67" s="35">
        <f t="shared" si="4"/>
        <v>1544186</v>
      </c>
    </row>
    <row r="68" spans="5:11" x14ac:dyDescent="0.25">
      <c r="E68" s="33" t="str">
        <v>Ann Ohikhena (Lagos)</v>
      </c>
      <c r="F68" s="34">
        <f>SUMIFS(Table1[Amount],Table1[Customer Name],Breakdown!$E68,Table1[Month],Breakdown!F$30)</f>
        <v>0</v>
      </c>
      <c r="G68" s="34">
        <f>SUMIFS(Table1[Amount],Table1[Customer Name],Breakdown!$E68,Table1[Month],Breakdown!G$30)</f>
        <v>0</v>
      </c>
      <c r="H68" s="34">
        <f>SUMIFS(Table1[Amount],Table1[Customer Name],Breakdown!$E68,Table1[Month],Breakdown!H$30)</f>
        <v>0</v>
      </c>
      <c r="I68" s="34">
        <f>SUMIFS(Table1[Amount],Table1[Customer Name],Breakdown!$E68,Table1[Month],Breakdown!I$30)</f>
        <v>0</v>
      </c>
      <c r="J68" s="34">
        <f>SUMIFS(Table1[Amount],Table1[Customer Name],Breakdown!$E68,Table1[Month],Breakdown!J$30)</f>
        <v>104139.52899999999</v>
      </c>
      <c r="K68" s="35">
        <f t="shared" si="4"/>
        <v>104139.52899999999</v>
      </c>
    </row>
    <row r="69" spans="5:11" x14ac:dyDescent="0.25">
      <c r="E69" s="33" t="str">
        <v>K K GLORIOUS</v>
      </c>
      <c r="F69" s="34">
        <f>SUMIFS(Table1[Amount],Table1[Customer Name],Breakdown!$E69,Table1[Month],Breakdown!F$30)</f>
        <v>0</v>
      </c>
      <c r="G69" s="34">
        <f>SUMIFS(Table1[Amount],Table1[Customer Name],Breakdown!$E69,Table1[Month],Breakdown!G$30)</f>
        <v>0</v>
      </c>
      <c r="H69" s="34">
        <f>SUMIFS(Table1[Amount],Table1[Customer Name],Breakdown!$E69,Table1[Month],Breakdown!H$30)</f>
        <v>0</v>
      </c>
      <c r="I69" s="34">
        <f>SUMIFS(Table1[Amount],Table1[Customer Name],Breakdown!$E69,Table1[Month],Breakdown!I$30)</f>
        <v>0</v>
      </c>
      <c r="J69" s="34">
        <f>SUMIFS(Table1[Amount],Table1[Customer Name],Breakdown!$E69,Table1[Month],Breakdown!J$30)</f>
        <v>769023.23499999999</v>
      </c>
      <c r="K69" s="35">
        <f t="shared" si="4"/>
        <v>769023.23499999999</v>
      </c>
    </row>
    <row r="70" spans="5:11" x14ac:dyDescent="0.25">
      <c r="E70" s="33" t="str">
        <v>ONLY EL SHADDIE</v>
      </c>
      <c r="F70" s="34">
        <f>SUMIFS(Table1[Amount],Table1[Customer Name],Breakdown!$E70,Table1[Month],Breakdown!F$30)</f>
        <v>0</v>
      </c>
      <c r="G70" s="34">
        <f>SUMIFS(Table1[Amount],Table1[Customer Name],Breakdown!$E70,Table1[Month],Breakdown!G$30)</f>
        <v>0</v>
      </c>
      <c r="H70" s="34">
        <f>SUMIFS(Table1[Amount],Table1[Customer Name],Breakdown!$E70,Table1[Month],Breakdown!H$30)</f>
        <v>0</v>
      </c>
      <c r="I70" s="34">
        <f>SUMIFS(Table1[Amount],Table1[Customer Name],Breakdown!$E70,Table1[Month],Breakdown!I$30)</f>
        <v>0</v>
      </c>
      <c r="J70" s="34">
        <f>SUMIFS(Table1[Amount],Table1[Customer Name],Breakdown!$E70,Table1[Month],Breakdown!J$30)</f>
        <v>442279.01</v>
      </c>
      <c r="K70" s="35">
        <f t="shared" si="4"/>
        <v>442279.01</v>
      </c>
    </row>
    <row r="71" spans="5:11" x14ac:dyDescent="0.25">
      <c r="E71" s="33" t="str">
        <v xml:space="preserve">Funmi Akins Ventures </v>
      </c>
      <c r="F71" s="34">
        <f>SUMIFS(Table1[Amount],Table1[Customer Name],Breakdown!$E71,Table1[Month],Breakdown!F$30)</f>
        <v>0</v>
      </c>
      <c r="G71" s="34">
        <f>SUMIFS(Table1[Amount],Table1[Customer Name],Breakdown!$E71,Table1[Month],Breakdown!G$30)</f>
        <v>0</v>
      </c>
      <c r="H71" s="34">
        <f>SUMIFS(Table1[Amount],Table1[Customer Name],Breakdown!$E71,Table1[Month],Breakdown!H$30)</f>
        <v>0</v>
      </c>
      <c r="I71" s="34">
        <f>SUMIFS(Table1[Amount],Table1[Customer Name],Breakdown!$E71,Table1[Month],Breakdown!I$30)</f>
        <v>0</v>
      </c>
      <c r="J71" s="34">
        <f>SUMIFS(Table1[Amount],Table1[Customer Name],Breakdown!$E71,Table1[Month],Breakdown!J$30)</f>
        <v>1278604.6000000001</v>
      </c>
      <c r="K71" s="35">
        <f t="shared" si="4"/>
        <v>1278604.6000000001</v>
      </c>
    </row>
    <row r="72" spans="5:11" x14ac:dyDescent="0.25">
      <c r="E72" s="33" t="str">
        <v>WeyWellness Ventures Ltd</v>
      </c>
      <c r="F72" s="34">
        <f>SUMIFS(Table1[Amount],Table1[Customer Name],Breakdown!$E72,Table1[Month],Breakdown!F$30)</f>
        <v>0</v>
      </c>
      <c r="G72" s="34">
        <f>SUMIFS(Table1[Amount],Table1[Customer Name],Breakdown!$E72,Table1[Month],Breakdown!G$30)</f>
        <v>0</v>
      </c>
      <c r="H72" s="34">
        <f>SUMIFS(Table1[Amount],Table1[Customer Name],Breakdown!$E72,Table1[Month],Breakdown!H$30)</f>
        <v>0</v>
      </c>
      <c r="I72" s="34">
        <f>SUMIFS(Table1[Amount],Table1[Customer Name],Breakdown!$E72,Table1[Month],Breakdown!I$30)</f>
        <v>0</v>
      </c>
      <c r="J72" s="34">
        <f>SUMIFS(Table1[Amount],Table1[Customer Name],Breakdown!$E72,Table1[Month],Breakdown!J$30)</f>
        <v>511628</v>
      </c>
      <c r="K72" s="35">
        <f t="shared" si="4"/>
        <v>511628</v>
      </c>
    </row>
    <row r="73" spans="5:11" x14ac:dyDescent="0.25">
      <c r="E73" s="33" t="str">
        <v xml:space="preserve">SBE FAVOUR </v>
      </c>
      <c r="F73" s="34">
        <f>SUMIFS(Table1[Amount],Table1[Customer Name],Breakdown!$E73,Table1[Month],Breakdown!F$30)</f>
        <v>0</v>
      </c>
      <c r="G73" s="34">
        <f>SUMIFS(Table1[Amount],Table1[Customer Name],Breakdown!$E73,Table1[Month],Breakdown!G$30)</f>
        <v>0</v>
      </c>
      <c r="H73" s="34">
        <f>SUMIFS(Table1[Amount],Table1[Customer Name],Breakdown!$E73,Table1[Month],Breakdown!H$30)</f>
        <v>0</v>
      </c>
      <c r="I73" s="34">
        <f>SUMIFS(Table1[Amount],Table1[Customer Name],Breakdown!$E73,Table1[Month],Breakdown!I$30)</f>
        <v>0</v>
      </c>
      <c r="J73" s="34">
        <f>SUMIFS(Table1[Amount],Table1[Customer Name],Breakdown!$E73,Table1[Month],Breakdown!J$30)</f>
        <v>570186.01</v>
      </c>
      <c r="K73" s="35">
        <f t="shared" si="4"/>
        <v>570186.01</v>
      </c>
    </row>
    <row r="74" spans="5:11" x14ac:dyDescent="0.25">
      <c r="E74" s="33" t="str">
        <v>Mosunmade Stores (Lagos)</v>
      </c>
      <c r="F74" s="34">
        <f>SUMIFS(Table1[Amount],Table1[Customer Name],Breakdown!$E74,Table1[Month],Breakdown!F$30)</f>
        <v>0</v>
      </c>
      <c r="G74" s="34">
        <f>SUMIFS(Table1[Amount],Table1[Customer Name],Breakdown!$E74,Table1[Month],Breakdown!G$30)</f>
        <v>0</v>
      </c>
      <c r="H74" s="34">
        <f>SUMIFS(Table1[Amount],Table1[Customer Name],Breakdown!$E74,Table1[Month],Breakdown!H$30)</f>
        <v>0</v>
      </c>
      <c r="I74" s="34">
        <f>SUMIFS(Table1[Amount],Table1[Customer Name],Breakdown!$E74,Table1[Month],Breakdown!I$30)</f>
        <v>0</v>
      </c>
      <c r="J74" s="34">
        <f>SUMIFS(Table1[Amount],Table1[Customer Name],Breakdown!$E74,Table1[Month],Breakdown!J$30)</f>
        <v>624139.50000000012</v>
      </c>
      <c r="K74" s="35">
        <f t="shared" si="4"/>
        <v>624139.50000000012</v>
      </c>
    </row>
    <row r="75" spans="5:11" x14ac:dyDescent="0.25">
      <c r="E75" s="33" t="str">
        <v>SUPERSAVER (IKOSI/LAGOS)</v>
      </c>
      <c r="F75" s="34">
        <f>SUMIFS(Table1[Amount],Table1[Customer Name],Breakdown!$E75,Table1[Month],Breakdown!F$30)</f>
        <v>0</v>
      </c>
      <c r="G75" s="34">
        <f>SUMIFS(Table1[Amount],Table1[Customer Name],Breakdown!$E75,Table1[Month],Breakdown!G$30)</f>
        <v>0</v>
      </c>
      <c r="H75" s="34">
        <f>SUMIFS(Table1[Amount],Table1[Customer Name],Breakdown!$E75,Table1[Month],Breakdown!H$30)</f>
        <v>0</v>
      </c>
      <c r="I75" s="34">
        <f>SUMIFS(Table1[Amount],Table1[Customer Name],Breakdown!$E75,Table1[Month],Breakdown!I$30)</f>
        <v>0</v>
      </c>
      <c r="J75" s="34">
        <f>SUMIFS(Table1[Amount],Table1[Customer Name],Breakdown!$E75,Table1[Month],Breakdown!J$30)</f>
        <v>13302.252</v>
      </c>
      <c r="K75" s="35">
        <f t="shared" si="4"/>
        <v>13302.252</v>
      </c>
    </row>
    <row r="76" spans="5:11" x14ac:dyDescent="0.25">
      <c r="E76" s="33" t="str">
        <v>Others(Staff Sale)</v>
      </c>
      <c r="F76" s="34">
        <f>SUMIFS(Table1[Amount],Table1[Customer Name],Breakdown!$E76,Table1[Month],Breakdown!F$30)</f>
        <v>0</v>
      </c>
      <c r="G76" s="34">
        <f>SUMIFS(Table1[Amount],Table1[Customer Name],Breakdown!$E76,Table1[Month],Breakdown!G$30)</f>
        <v>0</v>
      </c>
      <c r="H76" s="34">
        <f>SUMIFS(Table1[Amount],Table1[Customer Name],Breakdown!$E76,Table1[Month],Breakdown!H$30)</f>
        <v>0</v>
      </c>
      <c r="I76" s="34">
        <f>SUMIFS(Table1[Amount],Table1[Customer Name],Breakdown!$E76,Table1[Month],Breakdown!I$30)</f>
        <v>0</v>
      </c>
      <c r="J76" s="34">
        <f>SUMIFS(Table1[Amount],Table1[Customer Name],Breakdown!$E76,Table1[Month],Breakdown!J$30)</f>
        <v>33595.347999999998</v>
      </c>
      <c r="K76" s="35">
        <f t="shared" si="4"/>
        <v>33595.347999999998</v>
      </c>
    </row>
    <row r="77" spans="5:11" x14ac:dyDescent="0.25">
      <c r="E77" s="33" t="str">
        <v>EMMA CONCEPT</v>
      </c>
      <c r="F77" s="34">
        <f>SUMIFS(Table1[Amount],Table1[Customer Name],Breakdown!$E77,Table1[Month],Breakdown!F$30)</f>
        <v>0</v>
      </c>
      <c r="G77" s="34">
        <f>SUMIFS(Table1[Amount],Table1[Customer Name],Breakdown!$E77,Table1[Month],Breakdown!G$30)</f>
        <v>0</v>
      </c>
      <c r="H77" s="34">
        <f>SUMIFS(Table1[Amount],Table1[Customer Name],Breakdown!$E77,Table1[Month],Breakdown!H$30)</f>
        <v>0</v>
      </c>
      <c r="I77" s="34">
        <f>SUMIFS(Table1[Amount],Table1[Customer Name],Breakdown!$E77,Table1[Month],Breakdown!I$30)</f>
        <v>0</v>
      </c>
      <c r="J77" s="34">
        <f>SUMIFS(Table1[Amount],Table1[Customer Name],Breakdown!$E77,Table1[Month],Breakdown!J$30)</f>
        <v>10702092.550000001</v>
      </c>
      <c r="K77" s="35">
        <f t="shared" si="4"/>
        <v>10702092.550000001</v>
      </c>
    </row>
    <row r="78" spans="5:11" x14ac:dyDescent="0.25">
      <c r="E78" s="33" t="str">
        <v>F T OLUWASEUN NIG ENT</v>
      </c>
      <c r="F78" s="34">
        <f>SUMIFS(Table1[Amount],Table1[Customer Name],Breakdown!$E78,Table1[Month],Breakdown!F$30)</f>
        <v>0</v>
      </c>
      <c r="G78" s="34">
        <f>SUMIFS(Table1[Amount],Table1[Customer Name],Breakdown!$E78,Table1[Month],Breakdown!G$30)</f>
        <v>0</v>
      </c>
      <c r="H78" s="34">
        <f>SUMIFS(Table1[Amount],Table1[Customer Name],Breakdown!$E78,Table1[Month],Breakdown!H$30)</f>
        <v>0</v>
      </c>
      <c r="I78" s="34">
        <f>SUMIFS(Table1[Amount],Table1[Customer Name],Breakdown!$E78,Table1[Month],Breakdown!I$30)</f>
        <v>0</v>
      </c>
      <c r="J78" s="34">
        <f>SUMIFS(Table1[Amount],Table1[Customer Name],Breakdown!$E78,Table1[Month],Breakdown!J$30)</f>
        <v>255814</v>
      </c>
      <c r="K78" s="35">
        <f t="shared" si="4"/>
        <v>255814</v>
      </c>
    </row>
    <row r="79" spans="5:11" x14ac:dyDescent="0.25">
      <c r="E79" s="33" t="str">
        <v>Mother of Mercy Store</v>
      </c>
      <c r="F79" s="34">
        <f>SUMIFS(Table1[Amount],Table1[Customer Name],Breakdown!$E79,Table1[Month],Breakdown!F$30)</f>
        <v>0</v>
      </c>
      <c r="G79" s="34">
        <f>SUMIFS(Table1[Amount],Table1[Customer Name],Breakdown!$E79,Table1[Month],Breakdown!G$30)</f>
        <v>0</v>
      </c>
      <c r="H79" s="34">
        <f>SUMIFS(Table1[Amount],Table1[Customer Name],Breakdown!$E79,Table1[Month],Breakdown!H$30)</f>
        <v>0</v>
      </c>
      <c r="I79" s="34">
        <f>SUMIFS(Table1[Amount],Table1[Customer Name],Breakdown!$E79,Table1[Month],Breakdown!I$30)</f>
        <v>0</v>
      </c>
      <c r="J79" s="34">
        <f>SUMIFS(Table1[Amount],Table1[Customer Name],Breakdown!$E79,Table1[Month],Breakdown!J$30)</f>
        <v>50697.67</v>
      </c>
      <c r="K79" s="35">
        <f t="shared" si="4"/>
        <v>50697.67</v>
      </c>
    </row>
    <row r="80" spans="5:11" x14ac:dyDescent="0.25">
      <c r="E80" s="33" t="str">
        <v>SUCCESSLAND ENT (ABORU/LAGOS)</v>
      </c>
      <c r="F80" s="34">
        <f>SUMIFS(Table1[Amount],Table1[Customer Name],Breakdown!$E80,Table1[Month],Breakdown!F$30)</f>
        <v>0</v>
      </c>
      <c r="G80" s="34">
        <f>SUMIFS(Table1[Amount],Table1[Customer Name],Breakdown!$E80,Table1[Month],Breakdown!G$30)</f>
        <v>0</v>
      </c>
      <c r="H80" s="34">
        <f>SUMIFS(Table1[Amount],Table1[Customer Name],Breakdown!$E80,Table1[Month],Breakdown!H$30)</f>
        <v>0</v>
      </c>
      <c r="I80" s="34">
        <f>SUMIFS(Table1[Amount],Table1[Customer Name],Breakdown!$E80,Table1[Month],Breakdown!I$30)</f>
        <v>0</v>
      </c>
      <c r="J80" s="34">
        <f>SUMIFS(Table1[Amount],Table1[Customer Name],Breakdown!$E80,Table1[Month],Breakdown!J$30)</f>
        <v>511628</v>
      </c>
      <c r="K80" s="35">
        <f t="shared" si="4"/>
        <v>511628</v>
      </c>
    </row>
    <row r="81" spans="5:11" x14ac:dyDescent="0.25">
      <c r="E81" s="33" t="str">
        <v>Chizaram Stores (Kogi)</v>
      </c>
      <c r="F81" s="34">
        <f>SUMIFS(Table1[Amount],Table1[Customer Name],Breakdown!$E81,Table1[Month],Breakdown!F$30)</f>
        <v>0</v>
      </c>
      <c r="G81" s="34">
        <f>SUMIFS(Table1[Amount],Table1[Customer Name],Breakdown!$E81,Table1[Month],Breakdown!G$30)</f>
        <v>0</v>
      </c>
      <c r="H81" s="34">
        <f>SUMIFS(Table1[Amount],Table1[Customer Name],Breakdown!$E81,Table1[Month],Breakdown!H$30)</f>
        <v>0</v>
      </c>
      <c r="I81" s="34">
        <f>SUMIFS(Table1[Amount],Table1[Customer Name],Breakdown!$E81,Table1[Month],Breakdown!I$30)</f>
        <v>0</v>
      </c>
      <c r="J81" s="34">
        <f>SUMIFS(Table1[Amount],Table1[Customer Name],Breakdown!$E81,Table1[Month],Breakdown!J$30)</f>
        <v>1560465.4</v>
      </c>
      <c r="K81" s="35">
        <f t="shared" si="4"/>
        <v>1560465.4</v>
      </c>
    </row>
    <row r="82" spans="5:11" x14ac:dyDescent="0.25">
      <c r="E82" s="33" t="str">
        <v>YOUREKA VENTURES</v>
      </c>
      <c r="F82" s="34">
        <f>SUMIFS(Table1[Amount],Table1[Customer Name],Breakdown!$E82,Table1[Month],Breakdown!F$30)</f>
        <v>0</v>
      </c>
      <c r="G82" s="34">
        <f>SUMIFS(Table1[Amount],Table1[Customer Name],Breakdown!$E82,Table1[Month],Breakdown!G$30)</f>
        <v>0</v>
      </c>
      <c r="H82" s="34">
        <f>SUMIFS(Table1[Amount],Table1[Customer Name],Breakdown!$E82,Table1[Month],Breakdown!H$30)</f>
        <v>0</v>
      </c>
      <c r="I82" s="34">
        <f>SUMIFS(Table1[Amount],Table1[Customer Name],Breakdown!$E82,Table1[Month],Breakdown!I$30)</f>
        <v>0</v>
      </c>
      <c r="J82" s="34">
        <f>SUMIFS(Table1[Amount],Table1[Customer Name],Breakdown!$E82,Table1[Month],Breakdown!J$30)</f>
        <v>7900093.0300000003</v>
      </c>
      <c r="K82" s="35">
        <f t="shared" si="4"/>
        <v>7900093.0300000003</v>
      </c>
    </row>
    <row r="83" spans="5:11" x14ac:dyDescent="0.25">
      <c r="E83" s="33" t="str">
        <v>PRINCE DUBEM WEST AFRICA LTD</v>
      </c>
      <c r="F83" s="34">
        <f>SUMIFS(Table1[Amount],Table1[Customer Name],Breakdown!$E83,Table1[Month],Breakdown!F$30)</f>
        <v>0</v>
      </c>
      <c r="G83" s="34">
        <f>SUMIFS(Table1[Amount],Table1[Customer Name],Breakdown!$E83,Table1[Month],Breakdown!G$30)</f>
        <v>0</v>
      </c>
      <c r="H83" s="34">
        <f>SUMIFS(Table1[Amount],Table1[Customer Name],Breakdown!$E83,Table1[Month],Breakdown!H$30)</f>
        <v>0</v>
      </c>
      <c r="I83" s="34">
        <f>SUMIFS(Table1[Amount],Table1[Customer Name],Breakdown!$E83,Table1[Month],Breakdown!I$30)</f>
        <v>0</v>
      </c>
      <c r="J83" s="34">
        <f>SUMIFS(Table1[Amount],Table1[Customer Name],Breakdown!$E83,Table1[Month],Breakdown!J$30)</f>
        <v>5832558.5999999996</v>
      </c>
      <c r="K83" s="35">
        <f t="shared" si="4"/>
        <v>5832558.5999999996</v>
      </c>
    </row>
    <row r="84" spans="5:11" x14ac:dyDescent="0.25">
      <c r="E84" s="33" t="str">
        <v>TWINSFAJA (Ipaye)</v>
      </c>
      <c r="F84" s="34">
        <f>SUMIFS(Table1[Amount],Table1[Customer Name],Breakdown!$E84,Table1[Month],Breakdown!F$30)</f>
        <v>0</v>
      </c>
      <c r="G84" s="34">
        <f>SUMIFS(Table1[Amount],Table1[Customer Name],Breakdown!$E84,Table1[Month],Breakdown!G$30)</f>
        <v>0</v>
      </c>
      <c r="H84" s="34">
        <f>SUMIFS(Table1[Amount],Table1[Customer Name],Breakdown!$E84,Table1[Month],Breakdown!H$30)</f>
        <v>0</v>
      </c>
      <c r="I84" s="34">
        <f>SUMIFS(Table1[Amount],Table1[Customer Name],Breakdown!$E84,Table1[Month],Breakdown!I$30)</f>
        <v>0</v>
      </c>
      <c r="J84" s="34">
        <f>SUMIFS(Table1[Amount],Table1[Customer Name],Breakdown!$E84,Table1[Month],Breakdown!J$30)</f>
        <v>61162.784999999996</v>
      </c>
      <c r="K84" s="35">
        <f t="shared" si="4"/>
        <v>61162.784999999996</v>
      </c>
    </row>
    <row r="85" spans="5:11" x14ac:dyDescent="0.25">
      <c r="E85" s="33" t="str">
        <v>Goodies Superstore</v>
      </c>
      <c r="F85" s="34">
        <f>SUMIFS(Table1[Amount],Table1[Customer Name],Breakdown!$E85,Table1[Month],Breakdown!F$30)</f>
        <v>0</v>
      </c>
      <c r="G85" s="34">
        <f>SUMIFS(Table1[Amount],Table1[Customer Name],Breakdown!$E85,Table1[Month],Breakdown!G$30)</f>
        <v>0</v>
      </c>
      <c r="H85" s="34">
        <f>SUMIFS(Table1[Amount],Table1[Customer Name],Breakdown!$E85,Table1[Month],Breakdown!H$30)</f>
        <v>0</v>
      </c>
      <c r="I85" s="34">
        <f>SUMIFS(Table1[Amount],Table1[Customer Name],Breakdown!$E85,Table1[Month],Breakdown!I$30)</f>
        <v>0</v>
      </c>
      <c r="J85" s="34">
        <f>SUMIFS(Table1[Amount],Table1[Customer Name],Breakdown!$E85,Table1[Month],Breakdown!J$30)</f>
        <v>27906.902999999998</v>
      </c>
      <c r="K85" s="35">
        <f t="shared" si="4"/>
        <v>27906.902999999998</v>
      </c>
    </row>
    <row r="86" spans="5:11" x14ac:dyDescent="0.25">
      <c r="E86" s="33" t="str">
        <v>JUSTRITE IBAFO</v>
      </c>
      <c r="F86" s="34">
        <f>SUMIFS(Table1[Amount],Table1[Customer Name],Breakdown!$E86,Table1[Month],Breakdown!F$30)</f>
        <v>0</v>
      </c>
      <c r="G86" s="34">
        <f>SUMIFS(Table1[Amount],Table1[Customer Name],Breakdown!$E86,Table1[Month],Breakdown!G$30)</f>
        <v>0</v>
      </c>
      <c r="H86" s="34">
        <f>SUMIFS(Table1[Amount],Table1[Customer Name],Breakdown!$E86,Table1[Month],Breakdown!H$30)</f>
        <v>0</v>
      </c>
      <c r="I86" s="34">
        <f>SUMIFS(Table1[Amount],Table1[Customer Name],Breakdown!$E86,Table1[Month],Breakdown!I$30)</f>
        <v>0</v>
      </c>
      <c r="J86" s="34">
        <f>SUMIFS(Table1[Amount],Table1[Customer Name],Breakdown!$E86,Table1[Month],Breakdown!J$30)</f>
        <v>96000.005999999994</v>
      </c>
      <c r="K86" s="35">
        <f t="shared" si="4"/>
        <v>96000.005999999994</v>
      </c>
    </row>
    <row r="87" spans="5:11" x14ac:dyDescent="0.25">
      <c r="E87" s="33" t="str">
        <v>EVABEST Supermarket</v>
      </c>
      <c r="F87" s="34">
        <f>SUMIFS(Table1[Amount],Table1[Customer Name],Breakdown!$E87,Table1[Month],Breakdown!F$30)</f>
        <v>0</v>
      </c>
      <c r="G87" s="34">
        <f>SUMIFS(Table1[Amount],Table1[Customer Name],Breakdown!$E87,Table1[Month],Breakdown!G$30)</f>
        <v>0</v>
      </c>
      <c r="H87" s="34">
        <f>SUMIFS(Table1[Amount],Table1[Customer Name],Breakdown!$E87,Table1[Month],Breakdown!H$30)</f>
        <v>0</v>
      </c>
      <c r="I87" s="34">
        <f>SUMIFS(Table1[Amount],Table1[Customer Name],Breakdown!$E87,Table1[Month],Breakdown!I$30)</f>
        <v>0</v>
      </c>
      <c r="J87" s="34">
        <f>SUMIFS(Table1[Amount],Table1[Customer Name],Breakdown!$E87,Table1[Month],Breakdown!J$30)</f>
        <v>70092.838000000003</v>
      </c>
      <c r="K87" s="35">
        <f t="shared" si="4"/>
        <v>70092.838000000003</v>
      </c>
    </row>
    <row r="88" spans="5:11" x14ac:dyDescent="0.25">
      <c r="E88" s="33" t="str">
        <v>Supersaver (Ago palace)</v>
      </c>
      <c r="F88" s="34">
        <f>SUMIFS(Table1[Amount],Table1[Customer Name],Breakdown!$E88,Table1[Month],Breakdown!F$30)</f>
        <v>0</v>
      </c>
      <c r="G88" s="34">
        <f>SUMIFS(Table1[Amount],Table1[Customer Name],Breakdown!$E88,Table1[Month],Breakdown!G$30)</f>
        <v>0</v>
      </c>
      <c r="H88" s="34">
        <f>SUMIFS(Table1[Amount],Table1[Customer Name],Breakdown!$E88,Table1[Month],Breakdown!H$30)</f>
        <v>0</v>
      </c>
      <c r="I88" s="34">
        <f>SUMIFS(Table1[Amount],Table1[Customer Name],Breakdown!$E88,Table1[Month],Breakdown!I$30)</f>
        <v>0</v>
      </c>
      <c r="J88" s="34">
        <f>SUMIFS(Table1[Amount],Table1[Customer Name],Breakdown!$E88,Table1[Month],Breakdown!J$30)</f>
        <v>13302.252</v>
      </c>
      <c r="K88" s="35">
        <f t="shared" si="4"/>
        <v>13302.252</v>
      </c>
    </row>
    <row r="89" spans="5:11" x14ac:dyDescent="0.25">
      <c r="E89" s="33" t="str">
        <v xml:space="preserve">Jendol (Alakuko) </v>
      </c>
      <c r="F89" s="34">
        <f>SUMIFS(Table1[Amount],Table1[Customer Name],Breakdown!$E89,Table1[Month],Breakdown!F$30)</f>
        <v>0</v>
      </c>
      <c r="G89" s="34">
        <f>SUMIFS(Table1[Amount],Table1[Customer Name],Breakdown!$E89,Table1[Month],Breakdown!G$30)</f>
        <v>0</v>
      </c>
      <c r="H89" s="34">
        <f>SUMIFS(Table1[Amount],Table1[Customer Name],Breakdown!$E89,Table1[Month],Breakdown!H$30)</f>
        <v>0</v>
      </c>
      <c r="I89" s="34">
        <f>SUMIFS(Table1[Amount],Table1[Customer Name],Breakdown!$E89,Table1[Month],Breakdown!I$30)</f>
        <v>0</v>
      </c>
      <c r="J89" s="34">
        <f>SUMIFS(Table1[Amount],Table1[Customer Name],Breakdown!$E89,Table1[Month],Breakdown!J$30)</f>
        <v>156651.17199999999</v>
      </c>
      <c r="K89" s="35">
        <f t="shared" si="4"/>
        <v>156651.17199999999</v>
      </c>
    </row>
    <row r="90" spans="5:11" x14ac:dyDescent="0.25">
      <c r="E90" s="33" t="str">
        <v>Twinsfaja (Ikotun)</v>
      </c>
      <c r="F90" s="34">
        <f>SUMIFS(Table1[Amount],Table1[Customer Name],Breakdown!$E90,Table1[Month],Breakdown!F$30)</f>
        <v>0</v>
      </c>
      <c r="G90" s="34">
        <f>SUMIFS(Table1[Amount],Table1[Customer Name],Breakdown!$E90,Table1[Month],Breakdown!G$30)</f>
        <v>0</v>
      </c>
      <c r="H90" s="34">
        <f>SUMIFS(Table1[Amount],Table1[Customer Name],Breakdown!$E90,Table1[Month],Breakdown!H$30)</f>
        <v>0</v>
      </c>
      <c r="I90" s="34">
        <f>SUMIFS(Table1[Amount],Table1[Customer Name],Breakdown!$E90,Table1[Month],Breakdown!I$30)</f>
        <v>0</v>
      </c>
      <c r="J90" s="34">
        <f>SUMIFS(Table1[Amount],Table1[Customer Name],Breakdown!$E90,Table1[Month],Breakdown!J$30)</f>
        <v>18325.579999999998</v>
      </c>
      <c r="K90" s="35">
        <f t="shared" si="4"/>
        <v>18325.579999999998</v>
      </c>
    </row>
    <row r="91" spans="5:11" x14ac:dyDescent="0.25">
      <c r="E91" s="33" t="str">
        <v>JENDOL (Oju Ore)</v>
      </c>
      <c r="F91" s="34">
        <f>SUMIFS(Table1[Amount],Table1[Customer Name],Breakdown!$E91,Table1[Month],Breakdown!F$30)</f>
        <v>0</v>
      </c>
      <c r="G91" s="34">
        <f>SUMIFS(Table1[Amount],Table1[Customer Name],Breakdown!$E91,Table1[Month],Breakdown!G$30)</f>
        <v>0</v>
      </c>
      <c r="H91" s="34">
        <f>SUMIFS(Table1[Amount],Table1[Customer Name],Breakdown!$E91,Table1[Month],Breakdown!H$30)</f>
        <v>0</v>
      </c>
      <c r="I91" s="34">
        <f>SUMIFS(Table1[Amount],Table1[Customer Name],Breakdown!$E91,Table1[Month],Breakdown!I$30)</f>
        <v>0</v>
      </c>
      <c r="J91" s="34">
        <f>SUMIFS(Table1[Amount],Table1[Customer Name],Breakdown!$E91,Table1[Month],Breakdown!J$30)</f>
        <v>175348.29</v>
      </c>
      <c r="K91" s="35">
        <f t="shared" si="4"/>
        <v>175348.29</v>
      </c>
    </row>
    <row r="92" spans="5:11" x14ac:dyDescent="0.25">
      <c r="E92" s="33" t="str">
        <v>Xowen Enterprises</v>
      </c>
      <c r="F92" s="34">
        <f>SUMIFS(Table1[Amount],Table1[Customer Name],Breakdown!$E92,Table1[Month],Breakdown!F$30)</f>
        <v>0</v>
      </c>
      <c r="G92" s="34">
        <f>SUMIFS(Table1[Amount],Table1[Customer Name],Breakdown!$E92,Table1[Month],Breakdown!G$30)</f>
        <v>0</v>
      </c>
      <c r="H92" s="34">
        <f>SUMIFS(Table1[Amount],Table1[Customer Name],Breakdown!$E92,Table1[Month],Breakdown!H$30)</f>
        <v>0</v>
      </c>
      <c r="I92" s="34">
        <f>SUMIFS(Table1[Amount],Table1[Customer Name],Breakdown!$E92,Table1[Month],Breakdown!I$30)</f>
        <v>0</v>
      </c>
      <c r="J92" s="34">
        <f>SUMIFS(Table1[Amount],Table1[Customer Name],Breakdown!$E92,Table1[Month],Breakdown!J$30)</f>
        <v>1652288.6779999998</v>
      </c>
      <c r="K92" s="35">
        <f t="shared" si="4"/>
        <v>1652288.6779999998</v>
      </c>
    </row>
    <row r="93" spans="5:11" x14ac:dyDescent="0.25">
      <c r="E93" s="33" t="str">
        <v>GRACE DOUBLE TWIN RESOURCES</v>
      </c>
      <c r="F93" s="34">
        <f>SUMIFS(Table1[Amount],Table1[Customer Name],Breakdown!$E93,Table1[Month],Breakdown!F$30)</f>
        <v>0</v>
      </c>
      <c r="G93" s="34">
        <f>SUMIFS(Table1[Amount],Table1[Customer Name],Breakdown!$E93,Table1[Month],Breakdown!G$30)</f>
        <v>0</v>
      </c>
      <c r="H93" s="34">
        <f>SUMIFS(Table1[Amount],Table1[Customer Name],Breakdown!$E93,Table1[Month],Breakdown!H$30)</f>
        <v>0</v>
      </c>
      <c r="I93" s="34">
        <f>SUMIFS(Table1[Amount],Table1[Customer Name],Breakdown!$E93,Table1[Month],Breakdown!I$30)</f>
        <v>0</v>
      </c>
      <c r="J93" s="34">
        <f>SUMIFS(Table1[Amount],Table1[Customer Name],Breakdown!$E93,Table1[Month],Breakdown!J$30)</f>
        <v>1693953.8</v>
      </c>
      <c r="K93" s="35">
        <f t="shared" si="4"/>
        <v>1693953.8</v>
      </c>
    </row>
    <row r="94" spans="5:11" x14ac:dyDescent="0.25">
      <c r="E94" s="33" t="str">
        <v>GODS GLORY</v>
      </c>
      <c r="F94" s="34">
        <f>SUMIFS(Table1[Amount],Table1[Customer Name],Breakdown!$E94,Table1[Month],Breakdown!F$30)</f>
        <v>0</v>
      </c>
      <c r="G94" s="34">
        <f>SUMIFS(Table1[Amount],Table1[Customer Name],Breakdown!$E94,Table1[Month],Breakdown!G$30)</f>
        <v>0</v>
      </c>
      <c r="H94" s="34">
        <f>SUMIFS(Table1[Amount],Table1[Customer Name],Breakdown!$E94,Table1[Month],Breakdown!H$30)</f>
        <v>0</v>
      </c>
      <c r="I94" s="34">
        <f>SUMIFS(Table1[Amount],Table1[Customer Name],Breakdown!$E94,Table1[Month],Breakdown!I$30)</f>
        <v>0</v>
      </c>
      <c r="J94" s="34">
        <f>SUMIFS(Table1[Amount],Table1[Customer Name],Breakdown!$E94,Table1[Month],Breakdown!J$30)</f>
        <v>2426046.75</v>
      </c>
      <c r="K94" s="35">
        <f t="shared" si="4"/>
        <v>2426046.75</v>
      </c>
    </row>
    <row r="95" spans="5:11" x14ac:dyDescent="0.25">
      <c r="E95" s="33" t="str">
        <v xml:space="preserve">FAREEDAH GLOBAL ENTERPRISE </v>
      </c>
      <c r="F95" s="34">
        <f>SUMIFS(Table1[Amount],Table1[Customer Name],Breakdown!$E95,Table1[Month],Breakdown!F$30)</f>
        <v>0</v>
      </c>
      <c r="G95" s="34">
        <f>SUMIFS(Table1[Amount],Table1[Customer Name],Breakdown!$E95,Table1[Month],Breakdown!G$30)</f>
        <v>0</v>
      </c>
      <c r="H95" s="34">
        <f>SUMIFS(Table1[Amount],Table1[Customer Name],Breakdown!$E95,Table1[Month],Breakdown!H$30)</f>
        <v>0</v>
      </c>
      <c r="I95" s="34">
        <f>SUMIFS(Table1[Amount],Table1[Customer Name],Breakdown!$E95,Table1[Month],Breakdown!I$30)</f>
        <v>0</v>
      </c>
      <c r="J95" s="34">
        <f>SUMIFS(Table1[Amount],Table1[Customer Name],Breakdown!$E95,Table1[Month],Breakdown!J$30)</f>
        <v>894883.6</v>
      </c>
      <c r="K95" s="35">
        <f t="shared" si="4"/>
        <v>894883.6</v>
      </c>
    </row>
    <row r="96" spans="5:11" x14ac:dyDescent="0.25">
      <c r="E96" s="33" t="str">
        <v>Skycare Catering Services Ltd.</v>
      </c>
      <c r="F96" s="34">
        <f>SUMIFS(Table1[Amount],Table1[Customer Name],Breakdown!$E96,Table1[Month],Breakdown!F$30)</f>
        <v>0</v>
      </c>
      <c r="G96" s="34">
        <f>SUMIFS(Table1[Amount],Table1[Customer Name],Breakdown!$E96,Table1[Month],Breakdown!G$30)</f>
        <v>0</v>
      </c>
      <c r="H96" s="34">
        <f>SUMIFS(Table1[Amount],Table1[Customer Name],Breakdown!$E96,Table1[Month],Breakdown!H$30)</f>
        <v>0</v>
      </c>
      <c r="I96" s="34">
        <f>SUMIFS(Table1[Amount],Table1[Customer Name],Breakdown!$E96,Table1[Month],Breakdown!I$30)</f>
        <v>0</v>
      </c>
      <c r="J96" s="34">
        <f>SUMIFS(Table1[Amount],Table1[Customer Name],Breakdown!$E96,Table1[Month],Breakdown!J$30)</f>
        <v>3339600</v>
      </c>
      <c r="K96" s="35">
        <f t="shared" ref="K96:K116" si="5">SUM(F96:J96)</f>
        <v>3339600</v>
      </c>
    </row>
    <row r="97" spans="5:11" x14ac:dyDescent="0.25">
      <c r="E97" s="33" t="str">
        <v>AJAO OFFICE (Retail Sale)- AJAO/LAGOS</v>
      </c>
      <c r="F97" s="34">
        <f>SUMIFS(Table1[Amount],Table1[Customer Name],Breakdown!$E97,Table1[Month],Breakdown!F$30)</f>
        <v>0</v>
      </c>
      <c r="G97" s="34">
        <f>SUMIFS(Table1[Amount],Table1[Customer Name],Breakdown!$E97,Table1[Month],Breakdown!G$30)</f>
        <v>0</v>
      </c>
      <c r="H97" s="34">
        <f>SUMIFS(Table1[Amount],Table1[Customer Name],Breakdown!$E97,Table1[Month],Breakdown!H$30)</f>
        <v>0</v>
      </c>
      <c r="I97" s="34">
        <f>SUMIFS(Table1[Amount],Table1[Customer Name],Breakdown!$E97,Table1[Month],Breakdown!I$30)</f>
        <v>0</v>
      </c>
      <c r="J97" s="34">
        <f>SUMIFS(Table1[Amount],Table1[Customer Name],Breakdown!$E97,Table1[Month],Breakdown!J$30)</f>
        <v>14697.674000000001</v>
      </c>
      <c r="K97" s="35">
        <f t="shared" si="5"/>
        <v>14697.674000000001</v>
      </c>
    </row>
    <row r="98" spans="5:11" x14ac:dyDescent="0.25">
      <c r="E98" s="33" t="str">
        <v>BLUEWORLD DISTRIBUTIONS LIMITED</v>
      </c>
      <c r="F98" s="34">
        <f>SUMIFS(Table1[Amount],Table1[Customer Name],Breakdown!$E98,Table1[Month],Breakdown!F$30)</f>
        <v>0</v>
      </c>
      <c r="G98" s="34">
        <f>SUMIFS(Table1[Amount],Table1[Customer Name],Breakdown!$E98,Table1[Month],Breakdown!G$30)</f>
        <v>0</v>
      </c>
      <c r="H98" s="34">
        <f>SUMIFS(Table1[Amount],Table1[Customer Name],Breakdown!$E98,Table1[Month],Breakdown!H$30)</f>
        <v>0</v>
      </c>
      <c r="I98" s="34">
        <f>SUMIFS(Table1[Amount],Table1[Customer Name],Breakdown!$E98,Table1[Month],Breakdown!I$30)</f>
        <v>0</v>
      </c>
      <c r="J98" s="34">
        <f>SUMIFS(Table1[Amount],Table1[Customer Name],Breakdown!$E98,Table1[Month],Breakdown!J$30)</f>
        <v>519023.20999999996</v>
      </c>
      <c r="K98" s="35">
        <f t="shared" si="5"/>
        <v>519023.20999999996</v>
      </c>
    </row>
    <row r="99" spans="5:11" x14ac:dyDescent="0.25">
      <c r="E99" s="33" t="str">
        <v>JENDOL (EGBEDA/LAGOS)</v>
      </c>
      <c r="F99" s="34">
        <f>SUMIFS(Table1[Amount],Table1[Customer Name],Breakdown!$E99,Table1[Month],Breakdown!F$30)</f>
        <v>0</v>
      </c>
      <c r="G99" s="34">
        <f>SUMIFS(Table1[Amount],Table1[Customer Name],Breakdown!$E99,Table1[Month],Breakdown!G$30)</f>
        <v>0</v>
      </c>
      <c r="H99" s="34">
        <f>SUMIFS(Table1[Amount],Table1[Customer Name],Breakdown!$E99,Table1[Month],Breakdown!H$30)</f>
        <v>0</v>
      </c>
      <c r="I99" s="34">
        <f>SUMIFS(Table1[Amount],Table1[Customer Name],Breakdown!$E99,Table1[Month],Breakdown!I$30)</f>
        <v>0</v>
      </c>
      <c r="J99" s="34">
        <f>SUMIFS(Table1[Amount],Table1[Customer Name],Breakdown!$E99,Table1[Month],Breakdown!J$30)</f>
        <v>56651.020000000004</v>
      </c>
      <c r="K99" s="35">
        <f t="shared" si="5"/>
        <v>56651.020000000004</v>
      </c>
    </row>
    <row r="100" spans="5:11" x14ac:dyDescent="0.25">
      <c r="E100" s="33" t="str">
        <v>Blessed Rico ventures</v>
      </c>
      <c r="F100" s="34">
        <f>SUMIFS(Table1[Amount],Table1[Customer Name],Breakdown!$E100,Table1[Month],Breakdown!F$30)</f>
        <v>0</v>
      </c>
      <c r="G100" s="34">
        <f>SUMIFS(Table1[Amount],Table1[Customer Name],Breakdown!$E100,Table1[Month],Breakdown!G$30)</f>
        <v>0</v>
      </c>
      <c r="H100" s="34">
        <f>SUMIFS(Table1[Amount],Table1[Customer Name],Breakdown!$E100,Table1[Month],Breakdown!H$30)</f>
        <v>0</v>
      </c>
      <c r="I100" s="34">
        <f>SUMIFS(Table1[Amount],Table1[Customer Name],Breakdown!$E100,Table1[Month],Breakdown!I$30)</f>
        <v>0</v>
      </c>
      <c r="J100" s="34">
        <f>SUMIFS(Table1[Amount],Table1[Customer Name],Breakdown!$E100,Table1[Month],Breakdown!J$30)</f>
        <v>11688372.800000001</v>
      </c>
      <c r="K100" s="35">
        <f t="shared" si="5"/>
        <v>11688372.800000001</v>
      </c>
    </row>
    <row r="101" spans="5:11" x14ac:dyDescent="0.25">
      <c r="E101" s="33" t="str">
        <v>EASY KAJOL CONCEPT (BADAGRY/LAGOS)</v>
      </c>
      <c r="F101" s="34">
        <f>SUMIFS(Table1[Amount],Table1[Customer Name],Breakdown!$E101,Table1[Month],Breakdown!F$30)</f>
        <v>0</v>
      </c>
      <c r="G101" s="34">
        <f>SUMIFS(Table1[Amount],Table1[Customer Name],Breakdown!$E101,Table1[Month],Breakdown!G$30)</f>
        <v>0</v>
      </c>
      <c r="H101" s="34">
        <f>SUMIFS(Table1[Amount],Table1[Customer Name],Breakdown!$E101,Table1[Month],Breakdown!H$30)</f>
        <v>0</v>
      </c>
      <c r="I101" s="34">
        <f>SUMIFS(Table1[Amount],Table1[Customer Name],Breakdown!$E101,Table1[Month],Breakdown!I$30)</f>
        <v>0</v>
      </c>
      <c r="J101" s="34">
        <f>SUMIFS(Table1[Amount],Table1[Customer Name],Breakdown!$E101,Table1[Month],Breakdown!J$30)</f>
        <v>694883.85</v>
      </c>
      <c r="K101" s="35">
        <f t="shared" si="5"/>
        <v>694883.85</v>
      </c>
    </row>
    <row r="102" spans="5:11" x14ac:dyDescent="0.25">
      <c r="E102" s="33" t="str">
        <v>ITAMART MULTI BUSINESS</v>
      </c>
      <c r="F102" s="34">
        <f>SUMIFS(Table1[Amount],Table1[Customer Name],Breakdown!$E102,Table1[Month],Breakdown!F$30)</f>
        <v>0</v>
      </c>
      <c r="G102" s="34">
        <f>SUMIFS(Table1[Amount],Table1[Customer Name],Breakdown!$E102,Table1[Month],Breakdown!G$30)</f>
        <v>0</v>
      </c>
      <c r="H102" s="34">
        <f>SUMIFS(Table1[Amount],Table1[Customer Name],Breakdown!$E102,Table1[Month],Breakdown!H$30)</f>
        <v>0</v>
      </c>
      <c r="I102" s="34">
        <f>SUMIFS(Table1[Amount],Table1[Customer Name],Breakdown!$E102,Table1[Month],Breakdown!I$30)</f>
        <v>0</v>
      </c>
      <c r="J102" s="34">
        <f>SUMIFS(Table1[Amount],Table1[Customer Name],Breakdown!$E102,Table1[Month],Breakdown!J$30)</f>
        <v>4748302.6790000005</v>
      </c>
      <c r="K102" s="35">
        <f t="shared" si="5"/>
        <v>4748302.6790000005</v>
      </c>
    </row>
    <row r="103" spans="5:11" x14ac:dyDescent="0.25">
      <c r="E103" s="33" t="str">
        <v xml:space="preserve">Priceline Store </v>
      </c>
      <c r="F103" s="34">
        <f>SUMIFS(Table1[Amount],Table1[Customer Name],Breakdown!$E103,Table1[Month],Breakdown!F$30)</f>
        <v>0</v>
      </c>
      <c r="G103" s="34">
        <f>SUMIFS(Table1[Amount],Table1[Customer Name],Breakdown!$E103,Table1[Month],Breakdown!G$30)</f>
        <v>0</v>
      </c>
      <c r="H103" s="34">
        <f>SUMIFS(Table1[Amount],Table1[Customer Name],Breakdown!$E103,Table1[Month],Breakdown!H$30)</f>
        <v>0</v>
      </c>
      <c r="I103" s="34">
        <f>SUMIFS(Table1[Amount],Table1[Customer Name],Breakdown!$E103,Table1[Month],Breakdown!I$30)</f>
        <v>0</v>
      </c>
      <c r="J103" s="34">
        <f>SUMIFS(Table1[Amount],Table1[Customer Name],Breakdown!$E103,Table1[Month],Breakdown!J$30)</f>
        <v>66976.743999999992</v>
      </c>
      <c r="K103" s="35">
        <f t="shared" si="5"/>
        <v>66976.743999999992</v>
      </c>
    </row>
    <row r="104" spans="5:11" x14ac:dyDescent="0.25">
      <c r="E104" s="33" t="str">
        <v>Park N Shop (Illupeju)</v>
      </c>
      <c r="F104" s="34">
        <f>SUMIFS(Table1[Amount],Table1[Customer Name],Breakdown!$E104,Table1[Month],Breakdown!F$30)</f>
        <v>0</v>
      </c>
      <c r="G104" s="34">
        <f>SUMIFS(Table1[Amount],Table1[Customer Name],Breakdown!$E104,Table1[Month],Breakdown!G$30)</f>
        <v>0</v>
      </c>
      <c r="H104" s="34">
        <f>SUMIFS(Table1[Amount],Table1[Customer Name],Breakdown!$E104,Table1[Month],Breakdown!H$30)</f>
        <v>0</v>
      </c>
      <c r="I104" s="34">
        <f>SUMIFS(Table1[Amount],Table1[Customer Name],Breakdown!$E104,Table1[Month],Breakdown!I$30)</f>
        <v>0</v>
      </c>
      <c r="J104" s="34">
        <f>SUMIFS(Table1[Amount],Table1[Customer Name],Breakdown!$E104,Table1[Month],Breakdown!J$30)</f>
        <v>66046.149999999994</v>
      </c>
      <c r="K104" s="35">
        <f t="shared" si="5"/>
        <v>66046.149999999994</v>
      </c>
    </row>
    <row r="105" spans="5:11" x14ac:dyDescent="0.25">
      <c r="E105" s="33" t="str">
        <v>PENNY EXPRESS SUPERMARKET (Ago Palace Way)</v>
      </c>
      <c r="F105" s="34">
        <f>SUMIFS(Table1[Amount],Table1[Customer Name],Breakdown!$E105,Table1[Month],Breakdown!F$30)</f>
        <v>0</v>
      </c>
      <c r="G105" s="34">
        <f>SUMIFS(Table1[Amount],Table1[Customer Name],Breakdown!$E105,Table1[Month],Breakdown!G$30)</f>
        <v>0</v>
      </c>
      <c r="H105" s="34">
        <f>SUMIFS(Table1[Amount],Table1[Customer Name],Breakdown!$E105,Table1[Month],Breakdown!H$30)</f>
        <v>0</v>
      </c>
      <c r="I105" s="34">
        <f>SUMIFS(Table1[Amount],Table1[Customer Name],Breakdown!$E105,Table1[Month],Breakdown!I$30)</f>
        <v>0</v>
      </c>
      <c r="J105" s="34">
        <f>SUMIFS(Table1[Amount],Table1[Customer Name],Breakdown!$E105,Table1[Month],Breakdown!J$30)</f>
        <v>50697.53</v>
      </c>
      <c r="K105" s="35">
        <f t="shared" si="5"/>
        <v>50697.53</v>
      </c>
    </row>
    <row r="106" spans="5:11" x14ac:dyDescent="0.25">
      <c r="E106" s="33" t="str">
        <v xml:space="preserve">DCM HOTEL &amp; SUITES </v>
      </c>
      <c r="F106" s="34">
        <f>SUMIFS(Table1[Amount],Table1[Customer Name],Breakdown!$E106,Table1[Month],Breakdown!F$30)</f>
        <v>0</v>
      </c>
      <c r="G106" s="34">
        <f>SUMIFS(Table1[Amount],Table1[Customer Name],Breakdown!$E106,Table1[Month],Breakdown!G$30)</f>
        <v>0</v>
      </c>
      <c r="H106" s="34">
        <f>SUMIFS(Table1[Amount],Table1[Customer Name],Breakdown!$E106,Table1[Month],Breakdown!H$30)</f>
        <v>0</v>
      </c>
      <c r="I106" s="34">
        <f>SUMIFS(Table1[Amount],Table1[Customer Name],Breakdown!$E106,Table1[Month],Breakdown!I$30)</f>
        <v>0</v>
      </c>
      <c r="J106" s="34">
        <f>SUMIFS(Table1[Amount],Table1[Customer Name],Breakdown!$E106,Table1[Month],Breakdown!J$30)</f>
        <v>20000</v>
      </c>
      <c r="K106" s="35">
        <f t="shared" si="5"/>
        <v>20000</v>
      </c>
    </row>
    <row r="107" spans="5:11" x14ac:dyDescent="0.25">
      <c r="E107" s="33" t="str">
        <v>TOP NOTCH SUPERMARKET</v>
      </c>
      <c r="F107" s="34">
        <f>SUMIFS(Table1[Amount],Table1[Customer Name],Breakdown!$E107,Table1[Month],Breakdown!F$30)</f>
        <v>0</v>
      </c>
      <c r="G107" s="34">
        <f>SUMIFS(Table1[Amount],Table1[Customer Name],Breakdown!$E107,Table1[Month],Breakdown!G$30)</f>
        <v>0</v>
      </c>
      <c r="H107" s="34">
        <f>SUMIFS(Table1[Amount],Table1[Customer Name],Breakdown!$E107,Table1[Month],Breakdown!H$30)</f>
        <v>0</v>
      </c>
      <c r="I107" s="34">
        <f>SUMIFS(Table1[Amount],Table1[Customer Name],Breakdown!$E107,Table1[Month],Breakdown!I$30)</f>
        <v>0</v>
      </c>
      <c r="J107" s="34">
        <f>SUMIFS(Table1[Amount],Table1[Customer Name],Breakdown!$E107,Table1[Month],Breakdown!J$30)</f>
        <v>127348.76499999998</v>
      </c>
      <c r="K107" s="35">
        <f t="shared" si="5"/>
        <v>127348.76499999998</v>
      </c>
    </row>
    <row r="108" spans="5:11" x14ac:dyDescent="0.25">
      <c r="E108" s="33" t="str">
        <v>Grocery Bazzar (Meiran)</v>
      </c>
      <c r="F108" s="34">
        <f>SUMIFS(Table1[Amount],Table1[Customer Name],Breakdown!$E108,Table1[Month],Breakdown!F$30)</f>
        <v>0</v>
      </c>
      <c r="G108" s="34">
        <f>SUMIFS(Table1[Amount],Table1[Customer Name],Breakdown!$E108,Table1[Month],Breakdown!G$30)</f>
        <v>0</v>
      </c>
      <c r="H108" s="34">
        <f>SUMIFS(Table1[Amount],Table1[Customer Name],Breakdown!$E108,Table1[Month],Breakdown!H$30)</f>
        <v>0</v>
      </c>
      <c r="I108" s="34">
        <f>SUMIFS(Table1[Amount],Table1[Customer Name],Breakdown!$E108,Table1[Month],Breakdown!I$30)</f>
        <v>0</v>
      </c>
      <c r="J108" s="34">
        <f>SUMIFS(Table1[Amount],Table1[Customer Name],Breakdown!$E108,Table1[Month],Breakdown!J$30)</f>
        <v>263488.15499999997</v>
      </c>
      <c r="K108" s="35">
        <f t="shared" si="5"/>
        <v>263488.15499999997</v>
      </c>
    </row>
    <row r="109" spans="5:11" x14ac:dyDescent="0.25">
      <c r="E109" s="33" t="str">
        <v>Blenco Supermarket (Abule Egba)</v>
      </c>
      <c r="F109" s="34">
        <f>SUMIFS(Table1[Amount],Table1[Customer Name],Breakdown!$E109,Table1[Month],Breakdown!F$30)</f>
        <v>0</v>
      </c>
      <c r="G109" s="34">
        <f>SUMIFS(Table1[Amount],Table1[Customer Name],Breakdown!$E109,Table1[Month],Breakdown!G$30)</f>
        <v>0</v>
      </c>
      <c r="H109" s="34">
        <f>SUMIFS(Table1[Amount],Table1[Customer Name],Breakdown!$E109,Table1[Month],Breakdown!H$30)</f>
        <v>0</v>
      </c>
      <c r="I109" s="34">
        <f>SUMIFS(Table1[Amount],Table1[Customer Name],Breakdown!$E109,Table1[Month],Breakdown!I$30)</f>
        <v>0</v>
      </c>
      <c r="J109" s="34">
        <f>SUMIFS(Table1[Amount],Table1[Customer Name],Breakdown!$E109,Table1[Month],Breakdown!J$30)</f>
        <v>27441.858999999997</v>
      </c>
      <c r="K109" s="35">
        <f t="shared" si="5"/>
        <v>27441.858999999997</v>
      </c>
    </row>
    <row r="110" spans="5:11" x14ac:dyDescent="0.25">
      <c r="E110" s="33" t="str">
        <v>DEBBIE (LAGOS)</v>
      </c>
      <c r="F110" s="34">
        <f>SUMIFS(Table1[Amount],Table1[Customer Name],Breakdown!$E110,Table1[Month],Breakdown!F$30)</f>
        <v>0</v>
      </c>
      <c r="G110" s="34">
        <f>SUMIFS(Table1[Amount],Table1[Customer Name],Breakdown!$E110,Table1[Month],Breakdown!G$30)</f>
        <v>0</v>
      </c>
      <c r="H110" s="34">
        <f>SUMIFS(Table1[Amount],Table1[Customer Name],Breakdown!$E110,Table1[Month],Breakdown!H$30)</f>
        <v>0</v>
      </c>
      <c r="I110" s="34">
        <f>SUMIFS(Table1[Amount],Table1[Customer Name],Breakdown!$E110,Table1[Month],Breakdown!I$30)</f>
        <v>0</v>
      </c>
      <c r="J110" s="34">
        <f>SUMIFS(Table1[Amount],Table1[Customer Name],Breakdown!$E110,Table1[Month],Breakdown!J$30)</f>
        <v>42325.584999999999</v>
      </c>
      <c r="K110" s="35">
        <f t="shared" si="5"/>
        <v>42325.584999999999</v>
      </c>
    </row>
    <row r="111" spans="5:11" x14ac:dyDescent="0.25">
      <c r="E111" s="33" t="str">
        <v>K &amp; E Ventures</v>
      </c>
      <c r="F111" s="34">
        <f>SUMIFS(Table1[Amount],Table1[Customer Name],Breakdown!$E111,Table1[Month],Breakdown!F$30)</f>
        <v>0</v>
      </c>
      <c r="G111" s="34">
        <f>SUMIFS(Table1[Amount],Table1[Customer Name],Breakdown!$E111,Table1[Month],Breakdown!G$30)</f>
        <v>0</v>
      </c>
      <c r="H111" s="34">
        <f>SUMIFS(Table1[Amount],Table1[Customer Name],Breakdown!$E111,Table1[Month],Breakdown!H$30)</f>
        <v>0</v>
      </c>
      <c r="I111" s="34">
        <f>SUMIFS(Table1[Amount],Table1[Customer Name],Breakdown!$E111,Table1[Month],Breakdown!I$30)</f>
        <v>0</v>
      </c>
      <c r="J111" s="34">
        <f>SUMIFS(Table1[Amount],Table1[Customer Name],Breakdown!$E111,Table1[Month],Breakdown!J$30)</f>
        <v>121860.45999999999</v>
      </c>
      <c r="K111" s="35">
        <f t="shared" si="5"/>
        <v>121860.45999999999</v>
      </c>
    </row>
    <row r="112" spans="5:11" x14ac:dyDescent="0.25">
      <c r="E112" s="33" t="str">
        <v>WEST GATE MART (LAGOS)</v>
      </c>
      <c r="F112" s="34">
        <f>SUMIFS(Table1[Amount],Table1[Customer Name],Breakdown!$E112,Table1[Month],Breakdown!F$30)</f>
        <v>0</v>
      </c>
      <c r="G112" s="34">
        <f>SUMIFS(Table1[Amount],Table1[Customer Name],Breakdown!$E112,Table1[Month],Breakdown!G$30)</f>
        <v>0</v>
      </c>
      <c r="H112" s="34">
        <f>SUMIFS(Table1[Amount],Table1[Customer Name],Breakdown!$E112,Table1[Month],Breakdown!H$30)</f>
        <v>0</v>
      </c>
      <c r="I112" s="34">
        <f>SUMIFS(Table1[Amount],Table1[Customer Name],Breakdown!$E112,Table1[Month],Breakdown!I$30)</f>
        <v>0</v>
      </c>
      <c r="J112" s="34">
        <f>SUMIFS(Table1[Amount],Table1[Customer Name],Breakdown!$E112,Table1[Month],Breakdown!J$30)</f>
        <v>6651.1260000000002</v>
      </c>
      <c r="K112" s="35">
        <f t="shared" si="5"/>
        <v>6651.1260000000002</v>
      </c>
    </row>
    <row r="113" spans="5:11" x14ac:dyDescent="0.25">
      <c r="E113" s="33" t="str">
        <v>DE PRINCE (Berger)</v>
      </c>
      <c r="F113" s="34">
        <f>SUMIFS(Table1[Amount],Table1[Customer Name],Breakdown!$E113,Table1[Month],Breakdown!F$30)</f>
        <v>0</v>
      </c>
      <c r="G113" s="34">
        <f>SUMIFS(Table1[Amount],Table1[Customer Name],Breakdown!$E113,Table1[Month],Breakdown!G$30)</f>
        <v>0</v>
      </c>
      <c r="H113" s="34">
        <f>SUMIFS(Table1[Amount],Table1[Customer Name],Breakdown!$E113,Table1[Month],Breakdown!H$30)</f>
        <v>0</v>
      </c>
      <c r="I113" s="34">
        <f>SUMIFS(Table1[Amount],Table1[Customer Name],Breakdown!$E113,Table1[Month],Breakdown!I$30)</f>
        <v>0</v>
      </c>
      <c r="J113" s="34">
        <f>SUMIFS(Table1[Amount],Table1[Customer Name],Breakdown!$E113,Table1[Month],Breakdown!J$30)</f>
        <v>12279.067999999999</v>
      </c>
      <c r="K113" s="35">
        <f t="shared" si="5"/>
        <v>12279.067999999999</v>
      </c>
    </row>
    <row r="114" spans="5:11" x14ac:dyDescent="0.25">
      <c r="E114" s="33" t="str">
        <v xml:space="preserve">Winni Mart </v>
      </c>
      <c r="F114" s="34">
        <f>SUMIFS(Table1[Amount],Table1[Customer Name],Breakdown!$E114,Table1[Month],Breakdown!F$30)</f>
        <v>0</v>
      </c>
      <c r="G114" s="34">
        <f>SUMIFS(Table1[Amount],Table1[Customer Name],Breakdown!$E114,Table1[Month],Breakdown!G$30)</f>
        <v>0</v>
      </c>
      <c r="H114" s="34">
        <f>SUMIFS(Table1[Amount],Table1[Customer Name],Breakdown!$E114,Table1[Month],Breakdown!H$30)</f>
        <v>0</v>
      </c>
      <c r="I114" s="34">
        <f>SUMIFS(Table1[Amount],Table1[Customer Name],Breakdown!$E114,Table1[Month],Breakdown!I$30)</f>
        <v>0</v>
      </c>
      <c r="J114" s="34">
        <f>SUMIFS(Table1[Amount],Table1[Customer Name],Breakdown!$E114,Table1[Month],Breakdown!J$30)</f>
        <v>60511.556000000004</v>
      </c>
      <c r="K114" s="35">
        <f t="shared" si="5"/>
        <v>60511.556000000004</v>
      </c>
    </row>
    <row r="115" spans="5:11" x14ac:dyDescent="0.25">
      <c r="E115" s="33" t="str">
        <v>Atreos Retail Platform Limited</v>
      </c>
      <c r="F115" s="34">
        <f>SUMIFS(Table1[Amount],Table1[Customer Name],Breakdown!$E115,Table1[Month],Breakdown!F$30)</f>
        <v>0</v>
      </c>
      <c r="G115" s="34">
        <f>SUMIFS(Table1[Amount],Table1[Customer Name],Breakdown!$E115,Table1[Month],Breakdown!G$30)</f>
        <v>0</v>
      </c>
      <c r="H115" s="34">
        <f>SUMIFS(Table1[Amount],Table1[Customer Name],Breakdown!$E115,Table1[Month],Breakdown!H$30)</f>
        <v>0</v>
      </c>
      <c r="I115" s="34">
        <f>SUMIFS(Table1[Amount],Table1[Customer Name],Breakdown!$E115,Table1[Month],Breakdown!I$30)</f>
        <v>0</v>
      </c>
      <c r="J115" s="34">
        <f>SUMIFS(Table1[Amount],Table1[Customer Name],Breakdown!$E115,Table1[Month],Breakdown!J$30)</f>
        <v>1179069.8400000001</v>
      </c>
      <c r="K115" s="35">
        <f t="shared" si="5"/>
        <v>1179069.8400000001</v>
      </c>
    </row>
    <row r="116" spans="5:11" x14ac:dyDescent="0.25">
      <c r="E116" s="33" t="str">
        <v>BENCO DAVIDSON ENTERPRISE</v>
      </c>
      <c r="F116" s="34">
        <f>SUMIFS(Table1[Amount],Table1[Customer Name],Breakdown!$E116,Table1[Month],Breakdown!F$30)</f>
        <v>0</v>
      </c>
      <c r="G116" s="34">
        <f>SUMIFS(Table1[Amount],Table1[Customer Name],Breakdown!$E116,Table1[Month],Breakdown!G$30)</f>
        <v>0</v>
      </c>
      <c r="H116" s="34">
        <f>SUMIFS(Table1[Amount],Table1[Customer Name],Breakdown!$E116,Table1[Month],Breakdown!H$30)</f>
        <v>0</v>
      </c>
      <c r="I116" s="34">
        <f>SUMIFS(Table1[Amount],Table1[Customer Name],Breakdown!$E116,Table1[Month],Breakdown!I$30)</f>
        <v>0</v>
      </c>
      <c r="J116" s="34">
        <f>SUMIFS(Table1[Amount],Table1[Customer Name],Breakdown!$E116,Table1[Month],Breakdown!J$30)</f>
        <v>9384092.2199999988</v>
      </c>
      <c r="K116" s="35">
        <f t="shared" si="5"/>
        <v>9384092.2199999988</v>
      </c>
    </row>
    <row r="117" spans="5:11" ht="15.75" thickBot="1" x14ac:dyDescent="0.3">
      <c r="E117" s="36" t="s">
        <v>140</v>
      </c>
      <c r="F117" s="37">
        <f>SUM(F31:F116)</f>
        <v>-12697.637999999999</v>
      </c>
      <c r="G117" s="37">
        <f t="shared" ref="G117:J117" si="6">SUM(G31:G116)</f>
        <v>1986046.3</v>
      </c>
      <c r="H117" s="37">
        <f t="shared" si="6"/>
        <v>4874753.6940000001</v>
      </c>
      <c r="I117" s="37">
        <f t="shared" si="6"/>
        <v>881372.0610000001</v>
      </c>
      <c r="J117" s="37">
        <f t="shared" si="6"/>
        <v>122774153.90199998</v>
      </c>
      <c r="K117" s="38"/>
    </row>
  </sheetData>
  <mergeCells count="3">
    <mergeCell ref="E28:J29"/>
    <mergeCell ref="E2:K4"/>
    <mergeCell ref="K28:K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84FE-B98E-40E3-A28D-A41BDFAF677D}">
  <sheetPr>
    <tabColor theme="3" tint="0.59999389629810485"/>
  </sheetPr>
  <dimension ref="A3:I90"/>
  <sheetViews>
    <sheetView showGridLines="0" workbookViewId="0">
      <selection activeCell="A3" sqref="A3"/>
    </sheetView>
  </sheetViews>
  <sheetFormatPr defaultRowHeight="15" x14ac:dyDescent="0.25"/>
  <cols>
    <col min="1" max="1" width="45" bestFit="1" customWidth="1"/>
    <col min="2" max="2" width="15.42578125" bestFit="1" customWidth="1"/>
    <col min="3" max="3" width="14.85546875" bestFit="1" customWidth="1"/>
    <col min="5" max="5" width="45" bestFit="1" customWidth="1"/>
    <col min="6" max="6" width="15.7109375" bestFit="1" customWidth="1"/>
    <col min="8" max="8" width="28.140625" bestFit="1" customWidth="1"/>
    <col min="9" max="9" width="15.7109375" bestFit="1" customWidth="1"/>
  </cols>
  <sheetData>
    <row r="3" spans="1:9" x14ac:dyDescent="0.25">
      <c r="A3" s="39" t="s">
        <v>143</v>
      </c>
      <c r="B3" s="40" t="s">
        <v>144</v>
      </c>
      <c r="E3" s="39" t="s">
        <v>143</v>
      </c>
      <c r="F3" s="40" t="s">
        <v>145</v>
      </c>
      <c r="H3" s="39" t="s">
        <v>143</v>
      </c>
      <c r="I3" s="40" t="s">
        <v>145</v>
      </c>
    </row>
    <row r="4" spans="1:9" x14ac:dyDescent="0.25">
      <c r="A4" s="41" t="s">
        <v>19</v>
      </c>
      <c r="B4" s="42">
        <v>-4</v>
      </c>
      <c r="E4" s="41" t="s">
        <v>19</v>
      </c>
      <c r="F4" s="43">
        <v>-12697.637999999999</v>
      </c>
      <c r="H4" s="41" t="s">
        <v>67</v>
      </c>
      <c r="I4" s="43">
        <v>25396653.579999998</v>
      </c>
    </row>
    <row r="5" spans="1:9" x14ac:dyDescent="0.25">
      <c r="A5" s="41" t="s">
        <v>65</v>
      </c>
      <c r="B5" s="42">
        <v>333</v>
      </c>
      <c r="E5" s="41" t="s">
        <v>65</v>
      </c>
      <c r="F5" s="43">
        <v>768418.59</v>
      </c>
      <c r="H5" s="41" t="s">
        <v>50</v>
      </c>
      <c r="I5" s="43">
        <v>1944186.4</v>
      </c>
    </row>
    <row r="6" spans="1:9" x14ac:dyDescent="0.25">
      <c r="A6" s="41" t="s">
        <v>110</v>
      </c>
      <c r="B6" s="42">
        <v>4</v>
      </c>
      <c r="E6" s="41" t="s">
        <v>110</v>
      </c>
      <c r="F6" s="43">
        <v>14697.674000000001</v>
      </c>
      <c r="H6" s="41" t="s">
        <v>35</v>
      </c>
      <c r="I6" s="43">
        <v>3546920.9479999999</v>
      </c>
    </row>
    <row r="7" spans="1:9" x14ac:dyDescent="0.25">
      <c r="A7" s="41" t="s">
        <v>74</v>
      </c>
      <c r="B7" s="42">
        <v>5788</v>
      </c>
      <c r="E7" s="41" t="s">
        <v>74</v>
      </c>
      <c r="F7" s="43">
        <v>13525024.48</v>
      </c>
      <c r="H7" s="41" t="s">
        <v>86</v>
      </c>
      <c r="I7" s="43">
        <v>10702092.550000001</v>
      </c>
    </row>
    <row r="8" spans="1:9" x14ac:dyDescent="0.25">
      <c r="A8" s="41" t="s">
        <v>76</v>
      </c>
      <c r="B8" s="42">
        <v>55</v>
      </c>
      <c r="E8" s="41" t="s">
        <v>76</v>
      </c>
      <c r="F8" s="43">
        <v>104139.52899999999</v>
      </c>
      <c r="H8" s="41" t="s">
        <v>117</v>
      </c>
      <c r="I8" s="43">
        <v>4748302.6790000005</v>
      </c>
    </row>
    <row r="9" spans="1:9" x14ac:dyDescent="0.25">
      <c r="A9" s="41" t="s">
        <v>43</v>
      </c>
      <c r="B9" s="42">
        <v>231</v>
      </c>
      <c r="E9" s="41" t="s">
        <v>43</v>
      </c>
      <c r="F9" s="43">
        <v>564255.89399999997</v>
      </c>
      <c r="H9" s="41" t="s">
        <v>69</v>
      </c>
      <c r="I9" s="43">
        <v>9205580.8000000007</v>
      </c>
    </row>
    <row r="10" spans="1:9" x14ac:dyDescent="0.25">
      <c r="A10" s="41" t="s">
        <v>130</v>
      </c>
      <c r="B10" s="42">
        <v>390</v>
      </c>
      <c r="E10" s="41" t="s">
        <v>130</v>
      </c>
      <c r="F10" s="43">
        <v>1179069.8400000001</v>
      </c>
      <c r="H10" s="41" t="s">
        <v>132</v>
      </c>
      <c r="I10" s="43">
        <v>9384092.2199999988</v>
      </c>
    </row>
    <row r="11" spans="1:9" x14ac:dyDescent="0.25">
      <c r="A11" s="41" t="s">
        <v>44</v>
      </c>
      <c r="B11" s="42">
        <v>442</v>
      </c>
      <c r="E11" s="41" t="s">
        <v>44</v>
      </c>
      <c r="F11" s="43">
        <v>800534.8</v>
      </c>
      <c r="H11" s="41" t="s">
        <v>71</v>
      </c>
      <c r="I11" s="43">
        <v>2814884.05</v>
      </c>
    </row>
    <row r="12" spans="1:9" x14ac:dyDescent="0.25">
      <c r="A12" s="41" t="s">
        <v>131</v>
      </c>
      <c r="B12" s="42">
        <v>5134</v>
      </c>
      <c r="E12" s="41" t="s">
        <v>131</v>
      </c>
      <c r="F12" s="43">
        <v>9384092.2199999988</v>
      </c>
      <c r="H12" s="41" t="s">
        <v>10</v>
      </c>
      <c r="I12" s="43">
        <v>9440837.324000001</v>
      </c>
    </row>
    <row r="13" spans="1:9" x14ac:dyDescent="0.25">
      <c r="A13" s="41" t="s">
        <v>124</v>
      </c>
      <c r="B13" s="42">
        <v>9</v>
      </c>
      <c r="E13" s="41" t="s">
        <v>124</v>
      </c>
      <c r="F13" s="43">
        <v>27441.858999999997</v>
      </c>
      <c r="H13" s="41" t="s">
        <v>54</v>
      </c>
      <c r="I13" s="43">
        <v>1825999.8399999999</v>
      </c>
    </row>
    <row r="14" spans="1:9" x14ac:dyDescent="0.25">
      <c r="A14" s="41" t="s">
        <v>113</v>
      </c>
      <c r="B14" s="42">
        <v>5300</v>
      </c>
      <c r="E14" s="41" t="s">
        <v>113</v>
      </c>
      <c r="F14" s="43">
        <v>11688372.800000001</v>
      </c>
      <c r="H14" s="41" t="s">
        <v>41</v>
      </c>
      <c r="I14" s="43">
        <v>8503952.8719999976</v>
      </c>
    </row>
    <row r="15" spans="1:9" x14ac:dyDescent="0.25">
      <c r="A15" s="41" t="s">
        <v>111</v>
      </c>
      <c r="B15" s="42">
        <v>287</v>
      </c>
      <c r="E15" s="41" t="s">
        <v>111</v>
      </c>
      <c r="F15" s="43">
        <v>519023.20999999996</v>
      </c>
      <c r="H15" s="41" t="s">
        <v>37</v>
      </c>
      <c r="I15" s="43">
        <v>4252418.9670000002</v>
      </c>
    </row>
    <row r="16" spans="1:9" x14ac:dyDescent="0.25">
      <c r="A16" s="41" t="s">
        <v>75</v>
      </c>
      <c r="B16" s="42">
        <v>800</v>
      </c>
      <c r="E16" s="41" t="s">
        <v>75</v>
      </c>
      <c r="F16" s="43">
        <v>1544186</v>
      </c>
      <c r="H16" s="41" t="s">
        <v>47</v>
      </c>
      <c r="I16" s="43">
        <v>5870502.2629999984</v>
      </c>
    </row>
    <row r="17" spans="1:9" x14ac:dyDescent="0.25">
      <c r="A17" s="41" t="s">
        <v>90</v>
      </c>
      <c r="B17" s="42">
        <v>610</v>
      </c>
      <c r="E17" s="41" t="s">
        <v>90</v>
      </c>
      <c r="F17" s="43">
        <v>1560465.4</v>
      </c>
      <c r="H17" s="41" t="s">
        <v>20</v>
      </c>
      <c r="I17" s="43">
        <v>3066742.034</v>
      </c>
    </row>
    <row r="18" spans="1:9" x14ac:dyDescent="0.25">
      <c r="A18" s="41" t="s">
        <v>52</v>
      </c>
      <c r="B18" s="42">
        <v>520</v>
      </c>
      <c r="E18" s="41" t="s">
        <v>52</v>
      </c>
      <c r="F18" s="43">
        <v>894883.6</v>
      </c>
      <c r="H18" s="41" t="s">
        <v>73</v>
      </c>
      <c r="I18" s="43">
        <v>2899116.09</v>
      </c>
    </row>
    <row r="19" spans="1:9" x14ac:dyDescent="0.25">
      <c r="A19" s="41" t="s">
        <v>121</v>
      </c>
      <c r="B19" s="42">
        <v>10</v>
      </c>
      <c r="E19" s="41" t="s">
        <v>121</v>
      </c>
      <c r="F19" s="43">
        <v>20000</v>
      </c>
      <c r="H19" s="41" t="s">
        <v>104</v>
      </c>
      <c r="I19" s="43">
        <v>5772289.2280000011</v>
      </c>
    </row>
    <row r="20" spans="1:9" x14ac:dyDescent="0.25">
      <c r="A20" s="41" t="s">
        <v>128</v>
      </c>
      <c r="B20" s="42">
        <v>4</v>
      </c>
      <c r="E20" s="41" t="s">
        <v>128</v>
      </c>
      <c r="F20" s="43">
        <v>12279.067999999999</v>
      </c>
      <c r="H20" s="41" t="s">
        <v>32</v>
      </c>
      <c r="I20" s="43">
        <v>1540590.6440000001</v>
      </c>
    </row>
    <row r="21" spans="1:9" x14ac:dyDescent="0.25">
      <c r="A21" s="41" t="s">
        <v>125</v>
      </c>
      <c r="B21" s="42">
        <v>16</v>
      </c>
      <c r="E21" s="41" t="s">
        <v>125</v>
      </c>
      <c r="F21" s="43">
        <v>42325.584999999999</v>
      </c>
      <c r="H21" s="41" t="s">
        <v>92</v>
      </c>
      <c r="I21" s="43">
        <v>7900093.0300000003</v>
      </c>
    </row>
    <row r="22" spans="1:9" x14ac:dyDescent="0.25">
      <c r="A22" s="41" t="s">
        <v>40</v>
      </c>
      <c r="B22" s="42">
        <v>593</v>
      </c>
      <c r="E22" s="41" t="s">
        <v>40</v>
      </c>
      <c r="F22" s="43">
        <v>1270837.274</v>
      </c>
      <c r="H22" s="41" t="s">
        <v>114</v>
      </c>
      <c r="I22" s="43">
        <v>11688372.800000001</v>
      </c>
    </row>
    <row r="23" spans="1:9" x14ac:dyDescent="0.25">
      <c r="A23" s="41" t="s">
        <v>56</v>
      </c>
      <c r="B23" s="42">
        <v>150</v>
      </c>
      <c r="E23" s="41" t="s">
        <v>56</v>
      </c>
      <c r="F23" s="43">
        <v>397674.45</v>
      </c>
      <c r="H23" s="41" t="s">
        <v>139</v>
      </c>
      <c r="I23" s="43">
        <v>130503628.31899998</v>
      </c>
    </row>
    <row r="24" spans="1:9" x14ac:dyDescent="0.25">
      <c r="A24" s="41" t="s">
        <v>51</v>
      </c>
      <c r="B24" s="42">
        <v>1731</v>
      </c>
      <c r="E24" s="41" t="s">
        <v>51</v>
      </c>
      <c r="F24" s="43">
        <v>2978929.83</v>
      </c>
    </row>
    <row r="25" spans="1:9" x14ac:dyDescent="0.25">
      <c r="A25" s="41" t="s">
        <v>49</v>
      </c>
      <c r="B25" s="42">
        <v>760</v>
      </c>
      <c r="E25" s="41" t="s">
        <v>49</v>
      </c>
      <c r="F25" s="43">
        <v>1944186.4</v>
      </c>
    </row>
    <row r="26" spans="1:9" x14ac:dyDescent="0.25">
      <c r="A26" s="41" t="s">
        <v>115</v>
      </c>
      <c r="B26" s="42">
        <v>300</v>
      </c>
      <c r="E26" s="41" t="s">
        <v>115</v>
      </c>
      <c r="F26" s="43">
        <v>694883.85</v>
      </c>
      <c r="H26" s="39" t="s">
        <v>143</v>
      </c>
      <c r="I26" s="40" t="s">
        <v>144</v>
      </c>
    </row>
    <row r="27" spans="1:9" x14ac:dyDescent="0.25">
      <c r="A27" s="41" t="s">
        <v>85</v>
      </c>
      <c r="B27" s="42">
        <v>4435</v>
      </c>
      <c r="E27" s="41" t="s">
        <v>85</v>
      </c>
      <c r="F27" s="43">
        <v>10702092.550000001</v>
      </c>
      <c r="H27" s="41" t="s">
        <v>67</v>
      </c>
      <c r="I27" s="42">
        <v>10708</v>
      </c>
    </row>
    <row r="28" spans="1:9" x14ac:dyDescent="0.25">
      <c r="A28" s="41" t="s">
        <v>98</v>
      </c>
      <c r="B28" s="42">
        <v>23</v>
      </c>
      <c r="E28" s="41" t="s">
        <v>98</v>
      </c>
      <c r="F28" s="43">
        <v>70092.838000000003</v>
      </c>
      <c r="H28" s="41" t="s">
        <v>50</v>
      </c>
      <c r="I28" s="42">
        <v>760</v>
      </c>
    </row>
    <row r="29" spans="1:9" x14ac:dyDescent="0.25">
      <c r="A29" s="41" t="s">
        <v>87</v>
      </c>
      <c r="B29" s="42">
        <v>100</v>
      </c>
      <c r="E29" s="41" t="s">
        <v>87</v>
      </c>
      <c r="F29" s="43">
        <v>255814</v>
      </c>
      <c r="H29" s="41" t="s">
        <v>35</v>
      </c>
      <c r="I29" s="42">
        <v>2292</v>
      </c>
    </row>
    <row r="30" spans="1:9" x14ac:dyDescent="0.25">
      <c r="A30" s="41" t="s">
        <v>107</v>
      </c>
      <c r="B30" s="42">
        <v>520</v>
      </c>
      <c r="E30" s="41" t="s">
        <v>107</v>
      </c>
      <c r="F30" s="43">
        <v>894883.6</v>
      </c>
      <c r="H30" s="41" t="s">
        <v>86</v>
      </c>
      <c r="I30" s="42">
        <v>4435</v>
      </c>
    </row>
    <row r="31" spans="1:9" x14ac:dyDescent="0.25">
      <c r="A31" s="41" t="s">
        <v>58</v>
      </c>
      <c r="B31" s="42">
        <v>257</v>
      </c>
      <c r="E31" s="41" t="s">
        <v>58</v>
      </c>
      <c r="F31" s="43">
        <v>442279.01</v>
      </c>
      <c r="H31" s="41" t="s">
        <v>117</v>
      </c>
      <c r="I31" s="42">
        <v>1997</v>
      </c>
    </row>
    <row r="32" spans="1:9" x14ac:dyDescent="0.25">
      <c r="A32" s="41" t="s">
        <v>9</v>
      </c>
      <c r="B32" s="42">
        <v>2007</v>
      </c>
      <c r="E32" s="41" t="s">
        <v>9</v>
      </c>
      <c r="F32" s="43">
        <v>5281999.9059999995</v>
      </c>
      <c r="H32" s="41" t="s">
        <v>69</v>
      </c>
      <c r="I32" s="42">
        <v>4960</v>
      </c>
    </row>
    <row r="33" spans="1:9" x14ac:dyDescent="0.25">
      <c r="A33" s="41" t="s">
        <v>60</v>
      </c>
      <c r="B33" s="42">
        <v>257</v>
      </c>
      <c r="E33" s="41" t="s">
        <v>60</v>
      </c>
      <c r="F33" s="43">
        <v>442279.01</v>
      </c>
      <c r="H33" s="41" t="s">
        <v>132</v>
      </c>
      <c r="I33" s="42">
        <v>5134</v>
      </c>
    </row>
    <row r="34" spans="1:9" x14ac:dyDescent="0.25">
      <c r="A34" s="41" t="s">
        <v>79</v>
      </c>
      <c r="B34" s="42">
        <v>670</v>
      </c>
      <c r="E34" s="41" t="s">
        <v>79</v>
      </c>
      <c r="F34" s="43">
        <v>1278604.6000000001</v>
      </c>
      <c r="H34" s="41" t="s">
        <v>71</v>
      </c>
      <c r="I34" s="42">
        <v>1120</v>
      </c>
    </row>
    <row r="35" spans="1:9" x14ac:dyDescent="0.25">
      <c r="A35" s="41" t="s">
        <v>63</v>
      </c>
      <c r="B35" s="42">
        <v>507</v>
      </c>
      <c r="E35" s="41" t="s">
        <v>63</v>
      </c>
      <c r="F35" s="43">
        <v>1081814.01</v>
      </c>
      <c r="H35" s="41" t="s">
        <v>10</v>
      </c>
      <c r="I35" s="42">
        <v>3940</v>
      </c>
    </row>
    <row r="36" spans="1:9" x14ac:dyDescent="0.25">
      <c r="A36" s="41" t="s">
        <v>106</v>
      </c>
      <c r="B36" s="42">
        <v>1000</v>
      </c>
      <c r="E36" s="41" t="s">
        <v>106</v>
      </c>
      <c r="F36" s="43">
        <v>2426046.75</v>
      </c>
      <c r="H36" s="41" t="s">
        <v>54</v>
      </c>
      <c r="I36" s="42">
        <v>979</v>
      </c>
    </row>
    <row r="37" spans="1:9" x14ac:dyDescent="0.25">
      <c r="A37" s="41" t="s">
        <v>96</v>
      </c>
      <c r="B37" s="42">
        <v>9</v>
      </c>
      <c r="E37" s="41" t="s">
        <v>96</v>
      </c>
      <c r="F37" s="43">
        <v>27906.902999999998</v>
      </c>
      <c r="H37" s="41" t="s">
        <v>41</v>
      </c>
      <c r="I37" s="42">
        <v>4533</v>
      </c>
    </row>
    <row r="38" spans="1:9" x14ac:dyDescent="0.25">
      <c r="A38" s="41" t="s">
        <v>38</v>
      </c>
      <c r="B38" s="42">
        <v>150</v>
      </c>
      <c r="E38" s="41" t="s">
        <v>38</v>
      </c>
      <c r="F38" s="43">
        <v>397674.45</v>
      </c>
      <c r="H38" s="41" t="s">
        <v>37</v>
      </c>
      <c r="I38" s="42">
        <v>1874</v>
      </c>
    </row>
    <row r="39" spans="1:9" x14ac:dyDescent="0.25">
      <c r="A39" s="41" t="s">
        <v>105</v>
      </c>
      <c r="B39" s="42">
        <v>700</v>
      </c>
      <c r="E39" s="41" t="s">
        <v>105</v>
      </c>
      <c r="F39" s="43">
        <v>1693953.8</v>
      </c>
      <c r="H39" s="41" t="s">
        <v>47</v>
      </c>
      <c r="I39" s="42">
        <v>2854</v>
      </c>
    </row>
    <row r="40" spans="1:9" x14ac:dyDescent="0.25">
      <c r="A40" s="41" t="s">
        <v>30</v>
      </c>
      <c r="B40" s="42">
        <v>85</v>
      </c>
      <c r="E40" s="41" t="s">
        <v>30</v>
      </c>
      <c r="F40" s="43">
        <v>263488.15499999997</v>
      </c>
      <c r="H40" s="41" t="s">
        <v>20</v>
      </c>
      <c r="I40" s="42">
        <v>1000</v>
      </c>
    </row>
    <row r="41" spans="1:9" x14ac:dyDescent="0.25">
      <c r="A41" s="41" t="s">
        <v>123</v>
      </c>
      <c r="B41" s="42">
        <v>85</v>
      </c>
      <c r="E41" s="41" t="s">
        <v>123</v>
      </c>
      <c r="F41" s="43">
        <v>263488.15499999997</v>
      </c>
      <c r="H41" s="41" t="s">
        <v>73</v>
      </c>
      <c r="I41" s="42">
        <v>1563</v>
      </c>
    </row>
    <row r="42" spans="1:9" x14ac:dyDescent="0.25">
      <c r="A42" s="41" t="s">
        <v>57</v>
      </c>
      <c r="B42" s="42">
        <v>983</v>
      </c>
      <c r="E42" s="41" t="s">
        <v>57</v>
      </c>
      <c r="F42" s="43">
        <v>2128827.8470000001</v>
      </c>
      <c r="H42" s="41" t="s">
        <v>104</v>
      </c>
      <c r="I42" s="42">
        <v>2403</v>
      </c>
    </row>
    <row r="43" spans="1:9" x14ac:dyDescent="0.25">
      <c r="A43" s="41" t="s">
        <v>116</v>
      </c>
      <c r="B43" s="42">
        <v>1997</v>
      </c>
      <c r="E43" s="41" t="s">
        <v>116</v>
      </c>
      <c r="F43" s="43">
        <v>4748302.6790000005</v>
      </c>
      <c r="H43" s="41" t="s">
        <v>32</v>
      </c>
      <c r="I43" s="42">
        <v>815</v>
      </c>
    </row>
    <row r="44" spans="1:9" x14ac:dyDescent="0.25">
      <c r="A44" s="41" t="s">
        <v>100</v>
      </c>
      <c r="B44" s="42">
        <v>50</v>
      </c>
      <c r="E44" s="41" t="s">
        <v>100</v>
      </c>
      <c r="F44" s="43">
        <v>156651.17199999999</v>
      </c>
      <c r="H44" s="41" t="s">
        <v>92</v>
      </c>
      <c r="I44" s="42">
        <v>3886</v>
      </c>
    </row>
    <row r="45" spans="1:9" x14ac:dyDescent="0.25">
      <c r="A45" s="41" t="s">
        <v>112</v>
      </c>
      <c r="B45" s="42">
        <v>18</v>
      </c>
      <c r="E45" s="41" t="s">
        <v>112</v>
      </c>
      <c r="F45" s="43">
        <v>56651.020000000004</v>
      </c>
      <c r="H45" s="41" t="s">
        <v>114</v>
      </c>
      <c r="I45" s="42">
        <v>5300</v>
      </c>
    </row>
    <row r="46" spans="1:9" x14ac:dyDescent="0.25">
      <c r="A46" s="41" t="s">
        <v>102</v>
      </c>
      <c r="B46" s="42">
        <v>55</v>
      </c>
      <c r="E46" s="41" t="s">
        <v>102</v>
      </c>
      <c r="F46" s="43">
        <v>175348.29</v>
      </c>
      <c r="H46" s="41" t="s">
        <v>139</v>
      </c>
      <c r="I46" s="42">
        <v>60553</v>
      </c>
    </row>
    <row r="47" spans="1:9" x14ac:dyDescent="0.25">
      <c r="A47" s="41" t="s">
        <v>97</v>
      </c>
      <c r="B47" s="42">
        <v>30</v>
      </c>
      <c r="E47" s="41" t="s">
        <v>97</v>
      </c>
      <c r="F47" s="43">
        <v>96000.005999999994</v>
      </c>
    </row>
    <row r="48" spans="1:9" x14ac:dyDescent="0.25">
      <c r="A48" s="41" t="s">
        <v>126</v>
      </c>
      <c r="B48" s="42">
        <v>40</v>
      </c>
      <c r="E48" s="41" t="s">
        <v>126</v>
      </c>
      <c r="F48" s="43">
        <v>121860.45999999999</v>
      </c>
    </row>
    <row r="49" spans="1:6" x14ac:dyDescent="0.25">
      <c r="A49" s="41" t="s">
        <v>77</v>
      </c>
      <c r="B49" s="42">
        <v>382</v>
      </c>
      <c r="E49" s="41" t="s">
        <v>77</v>
      </c>
      <c r="F49" s="43">
        <v>769023.23499999999</v>
      </c>
    </row>
    <row r="50" spans="1:6" x14ac:dyDescent="0.25">
      <c r="A50" s="41" t="s">
        <v>55</v>
      </c>
      <c r="B50" s="42">
        <v>527</v>
      </c>
      <c r="E50" s="41" t="s">
        <v>55</v>
      </c>
      <c r="F50" s="43">
        <v>906930.11</v>
      </c>
    </row>
    <row r="51" spans="1:6" x14ac:dyDescent="0.25">
      <c r="A51" s="41" t="s">
        <v>53</v>
      </c>
      <c r="B51" s="42">
        <v>50</v>
      </c>
      <c r="E51" s="41" t="s">
        <v>53</v>
      </c>
      <c r="F51" s="43">
        <v>141860.45000000001</v>
      </c>
    </row>
    <row r="52" spans="1:6" x14ac:dyDescent="0.25">
      <c r="A52" s="41" t="s">
        <v>82</v>
      </c>
      <c r="B52" s="42">
        <v>327</v>
      </c>
      <c r="E52" s="41" t="s">
        <v>82</v>
      </c>
      <c r="F52" s="43">
        <v>624139.50000000012</v>
      </c>
    </row>
    <row r="53" spans="1:6" x14ac:dyDescent="0.25">
      <c r="A53" s="41" t="s">
        <v>88</v>
      </c>
      <c r="B53" s="42">
        <v>20</v>
      </c>
      <c r="E53" s="41" t="s">
        <v>88</v>
      </c>
      <c r="F53" s="43">
        <v>50697.67</v>
      </c>
    </row>
    <row r="54" spans="1:6" x14ac:dyDescent="0.25">
      <c r="A54" s="41" t="s">
        <v>78</v>
      </c>
      <c r="B54" s="42">
        <v>257</v>
      </c>
      <c r="E54" s="41" t="s">
        <v>78</v>
      </c>
      <c r="F54" s="43">
        <v>442279.01</v>
      </c>
    </row>
    <row r="55" spans="1:6" x14ac:dyDescent="0.25">
      <c r="A55" s="41" t="s">
        <v>68</v>
      </c>
      <c r="B55" s="42">
        <v>4960</v>
      </c>
      <c r="E55" s="41" t="s">
        <v>68</v>
      </c>
      <c r="F55" s="43">
        <v>9205580.8000000007</v>
      </c>
    </row>
    <row r="56" spans="1:6" x14ac:dyDescent="0.25">
      <c r="A56" s="41" t="s">
        <v>46</v>
      </c>
      <c r="B56" s="42">
        <v>78</v>
      </c>
      <c r="E56" s="41" t="s">
        <v>46</v>
      </c>
      <c r="F56" s="43">
        <v>164404.65799999997</v>
      </c>
    </row>
    <row r="57" spans="1:6" x14ac:dyDescent="0.25">
      <c r="A57" s="41" t="s">
        <v>84</v>
      </c>
      <c r="B57" s="42">
        <v>16</v>
      </c>
      <c r="E57" s="41" t="s">
        <v>84</v>
      </c>
      <c r="F57" s="43">
        <v>33595.347999999998</v>
      </c>
    </row>
    <row r="58" spans="1:6" x14ac:dyDescent="0.25">
      <c r="A58" s="41" t="s">
        <v>42</v>
      </c>
      <c r="B58" s="42">
        <v>496</v>
      </c>
      <c r="E58" s="41" t="s">
        <v>42</v>
      </c>
      <c r="F58" s="43">
        <v>1186232.7039999999</v>
      </c>
    </row>
    <row r="59" spans="1:6" x14ac:dyDescent="0.25">
      <c r="A59" s="41" t="s">
        <v>119</v>
      </c>
      <c r="B59" s="42">
        <v>20</v>
      </c>
      <c r="E59" s="41" t="s">
        <v>119</v>
      </c>
      <c r="F59" s="43">
        <v>66046.149999999994</v>
      </c>
    </row>
    <row r="60" spans="1:6" x14ac:dyDescent="0.25">
      <c r="A60" s="41" t="s">
        <v>120</v>
      </c>
      <c r="B60" s="42">
        <v>16</v>
      </c>
      <c r="E60" s="41" t="s">
        <v>120</v>
      </c>
      <c r="F60" s="43">
        <v>50697.53</v>
      </c>
    </row>
    <row r="61" spans="1:6" x14ac:dyDescent="0.25">
      <c r="A61" s="41" t="s">
        <v>39</v>
      </c>
      <c r="B61" s="42">
        <v>5</v>
      </c>
      <c r="E61" s="41" t="s">
        <v>39</v>
      </c>
      <c r="F61" s="43">
        <v>12186.045999999998</v>
      </c>
    </row>
    <row r="62" spans="1:6" x14ac:dyDescent="0.25">
      <c r="A62" s="41" t="s">
        <v>118</v>
      </c>
      <c r="B62" s="42">
        <v>21</v>
      </c>
      <c r="E62" s="41" t="s">
        <v>118</v>
      </c>
      <c r="F62" s="43">
        <v>66976.743999999992</v>
      </c>
    </row>
    <row r="63" spans="1:6" x14ac:dyDescent="0.25">
      <c r="A63" s="41" t="s">
        <v>24</v>
      </c>
      <c r="B63" s="42">
        <v>11</v>
      </c>
      <c r="E63" s="41" t="s">
        <v>24</v>
      </c>
      <c r="F63" s="43">
        <v>43627.87</v>
      </c>
    </row>
    <row r="64" spans="1:6" x14ac:dyDescent="0.25">
      <c r="A64" s="41" t="s">
        <v>94</v>
      </c>
      <c r="B64" s="42">
        <v>2400</v>
      </c>
      <c r="E64" s="41" t="s">
        <v>94</v>
      </c>
      <c r="F64" s="43">
        <v>5832558.5999999996</v>
      </c>
    </row>
    <row r="65" spans="1:6" x14ac:dyDescent="0.25">
      <c r="A65" s="41" t="s">
        <v>45</v>
      </c>
      <c r="B65" s="42">
        <v>609</v>
      </c>
      <c r="E65" s="41" t="s">
        <v>45</v>
      </c>
      <c r="F65" s="43">
        <v>1143776.7120000001</v>
      </c>
    </row>
    <row r="66" spans="1:6" x14ac:dyDescent="0.25">
      <c r="A66" s="41" t="s">
        <v>36</v>
      </c>
      <c r="B66" s="42">
        <v>288</v>
      </c>
      <c r="E66" s="41" t="s">
        <v>36</v>
      </c>
      <c r="F66" s="43">
        <v>698930.33199999994</v>
      </c>
    </row>
    <row r="67" spans="1:6" x14ac:dyDescent="0.25">
      <c r="A67" s="41" t="s">
        <v>34</v>
      </c>
      <c r="B67" s="42">
        <v>92</v>
      </c>
      <c r="E67" s="41" t="s">
        <v>34</v>
      </c>
      <c r="F67" s="43">
        <v>207320.94800000003</v>
      </c>
    </row>
    <row r="68" spans="1:6" x14ac:dyDescent="0.25">
      <c r="A68" s="41" t="s">
        <v>66</v>
      </c>
      <c r="B68" s="42">
        <v>2520</v>
      </c>
      <c r="E68" s="41" t="s">
        <v>66</v>
      </c>
      <c r="F68" s="43">
        <v>6039070.5</v>
      </c>
    </row>
    <row r="69" spans="1:6" x14ac:dyDescent="0.25">
      <c r="A69" s="41" t="s">
        <v>81</v>
      </c>
      <c r="B69" s="42">
        <v>307</v>
      </c>
      <c r="E69" s="41" t="s">
        <v>81</v>
      </c>
      <c r="F69" s="43">
        <v>570186.01</v>
      </c>
    </row>
    <row r="70" spans="1:6" x14ac:dyDescent="0.25">
      <c r="A70" s="41" t="s">
        <v>59</v>
      </c>
      <c r="B70" s="42">
        <v>157</v>
      </c>
      <c r="E70" s="41" t="s">
        <v>59</v>
      </c>
      <c r="F70" s="43">
        <v>270186.01</v>
      </c>
    </row>
    <row r="71" spans="1:6" x14ac:dyDescent="0.25">
      <c r="A71" s="41" t="s">
        <v>72</v>
      </c>
      <c r="B71" s="42">
        <v>893</v>
      </c>
      <c r="E71" s="41" t="s">
        <v>72</v>
      </c>
      <c r="F71" s="43">
        <v>1620511.49</v>
      </c>
    </row>
    <row r="72" spans="1:6" x14ac:dyDescent="0.25">
      <c r="A72" s="41" t="s">
        <v>108</v>
      </c>
      <c r="B72" s="42">
        <v>2200</v>
      </c>
      <c r="E72" s="41" t="s">
        <v>108</v>
      </c>
      <c r="F72" s="43">
        <v>3339600</v>
      </c>
    </row>
    <row r="73" spans="1:6" x14ac:dyDescent="0.25">
      <c r="A73" s="41" t="s">
        <v>31</v>
      </c>
      <c r="B73" s="42">
        <v>206</v>
      </c>
      <c r="E73" s="41" t="s">
        <v>31</v>
      </c>
      <c r="F73" s="43">
        <v>396813.93200000003</v>
      </c>
    </row>
    <row r="74" spans="1:6" x14ac:dyDescent="0.25">
      <c r="A74" s="41" t="s">
        <v>89</v>
      </c>
      <c r="B74" s="42">
        <v>200</v>
      </c>
      <c r="E74" s="41" t="s">
        <v>89</v>
      </c>
      <c r="F74" s="43">
        <v>511628</v>
      </c>
    </row>
    <row r="75" spans="1:6" x14ac:dyDescent="0.25">
      <c r="A75" s="41" t="s">
        <v>99</v>
      </c>
      <c r="B75" s="42">
        <v>4</v>
      </c>
      <c r="E75" s="41" t="s">
        <v>99</v>
      </c>
      <c r="F75" s="43">
        <v>13302.252</v>
      </c>
    </row>
    <row r="76" spans="1:6" x14ac:dyDescent="0.25">
      <c r="A76" s="41" t="s">
        <v>83</v>
      </c>
      <c r="B76" s="42">
        <v>4</v>
      </c>
      <c r="E76" s="41" t="s">
        <v>83</v>
      </c>
      <c r="F76" s="43">
        <v>13302.252</v>
      </c>
    </row>
    <row r="77" spans="1:6" x14ac:dyDescent="0.25">
      <c r="A77" s="41" t="s">
        <v>61</v>
      </c>
      <c r="B77" s="42">
        <v>200</v>
      </c>
      <c r="E77" s="41" t="s">
        <v>61</v>
      </c>
      <c r="F77" s="43">
        <v>511628</v>
      </c>
    </row>
    <row r="78" spans="1:6" x14ac:dyDescent="0.25">
      <c r="A78" s="41" t="s">
        <v>122</v>
      </c>
      <c r="B78" s="42">
        <v>43</v>
      </c>
      <c r="E78" s="41" t="s">
        <v>122</v>
      </c>
      <c r="F78" s="43">
        <v>127348.76499999998</v>
      </c>
    </row>
    <row r="79" spans="1:6" x14ac:dyDescent="0.25">
      <c r="A79" s="41" t="s">
        <v>64</v>
      </c>
      <c r="B79" s="42">
        <v>300</v>
      </c>
      <c r="E79" s="41" t="s">
        <v>64</v>
      </c>
      <c r="F79" s="43">
        <v>683721</v>
      </c>
    </row>
    <row r="80" spans="1:6" x14ac:dyDescent="0.25">
      <c r="A80" s="41" t="s">
        <v>70</v>
      </c>
      <c r="B80" s="42">
        <v>510</v>
      </c>
      <c r="E80" s="41" t="s">
        <v>70</v>
      </c>
      <c r="F80" s="43">
        <v>1254418.6499999999</v>
      </c>
    </row>
    <row r="81" spans="1:6" x14ac:dyDescent="0.25">
      <c r="A81" s="41" t="s">
        <v>28</v>
      </c>
      <c r="B81" s="42">
        <v>6</v>
      </c>
      <c r="E81" s="41" t="s">
        <v>28</v>
      </c>
      <c r="F81" s="43">
        <v>18325.579999999998</v>
      </c>
    </row>
    <row r="82" spans="1:6" x14ac:dyDescent="0.25">
      <c r="A82" s="41" t="s">
        <v>101</v>
      </c>
      <c r="B82" s="42">
        <v>6</v>
      </c>
      <c r="E82" s="41" t="s">
        <v>101</v>
      </c>
      <c r="F82" s="43">
        <v>18325.579999999998</v>
      </c>
    </row>
    <row r="83" spans="1:6" x14ac:dyDescent="0.25">
      <c r="A83" s="41" t="s">
        <v>95</v>
      </c>
      <c r="B83" s="42">
        <v>20</v>
      </c>
      <c r="E83" s="41" t="s">
        <v>95</v>
      </c>
      <c r="F83" s="43">
        <v>61162.784999999996</v>
      </c>
    </row>
    <row r="84" spans="1:6" x14ac:dyDescent="0.25">
      <c r="A84" s="41" t="s">
        <v>62</v>
      </c>
      <c r="B84" s="42">
        <v>152</v>
      </c>
      <c r="E84" s="41" t="s">
        <v>62</v>
      </c>
      <c r="F84" s="43">
        <v>346976.78</v>
      </c>
    </row>
    <row r="85" spans="1:6" x14ac:dyDescent="0.25">
      <c r="A85" s="41" t="s">
        <v>127</v>
      </c>
      <c r="B85" s="42">
        <v>2</v>
      </c>
      <c r="E85" s="41" t="s">
        <v>127</v>
      </c>
      <c r="F85" s="43">
        <v>6651.1260000000002</v>
      </c>
    </row>
    <row r="86" spans="1:6" x14ac:dyDescent="0.25">
      <c r="A86" s="41" t="s">
        <v>80</v>
      </c>
      <c r="B86" s="42">
        <v>200</v>
      </c>
      <c r="E86" s="41" t="s">
        <v>80</v>
      </c>
      <c r="F86" s="43">
        <v>511628</v>
      </c>
    </row>
    <row r="87" spans="1:6" x14ac:dyDescent="0.25">
      <c r="A87" s="41" t="s">
        <v>129</v>
      </c>
      <c r="B87" s="42">
        <v>18</v>
      </c>
      <c r="E87" s="41" t="s">
        <v>129</v>
      </c>
      <c r="F87" s="43">
        <v>60511.556000000004</v>
      </c>
    </row>
    <row r="88" spans="1:6" x14ac:dyDescent="0.25">
      <c r="A88" s="41" t="s">
        <v>103</v>
      </c>
      <c r="B88" s="42">
        <v>703</v>
      </c>
      <c r="E88" s="41" t="s">
        <v>103</v>
      </c>
      <c r="F88" s="43">
        <v>1652288.6779999998</v>
      </c>
    </row>
    <row r="89" spans="1:6" x14ac:dyDescent="0.25">
      <c r="A89" s="41" t="s">
        <v>91</v>
      </c>
      <c r="B89" s="42">
        <v>3886</v>
      </c>
      <c r="E89" s="41" t="s">
        <v>91</v>
      </c>
      <c r="F89" s="43">
        <v>7900093.0300000003</v>
      </c>
    </row>
    <row r="90" spans="1:6" x14ac:dyDescent="0.25">
      <c r="A90" s="41" t="s">
        <v>139</v>
      </c>
      <c r="B90" s="42">
        <v>60553</v>
      </c>
      <c r="E90" s="41" t="s">
        <v>139</v>
      </c>
      <c r="F90" s="43">
        <v>130503628.31900005</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63D81-6F7B-49A0-AF51-D73648FB935A}">
  <sheetPr>
    <tabColor theme="6" tint="0.39997558519241921"/>
  </sheetPr>
  <dimension ref="A3:I37"/>
  <sheetViews>
    <sheetView showGridLines="0" workbookViewId="0">
      <selection activeCell="A3" sqref="A3"/>
    </sheetView>
  </sheetViews>
  <sheetFormatPr defaultRowHeight="15" x14ac:dyDescent="0.25"/>
  <cols>
    <col min="1" max="1" width="34.42578125" bestFit="1" customWidth="1"/>
    <col min="2" max="2" width="15.42578125" bestFit="1" customWidth="1"/>
    <col min="3" max="3" width="14.85546875" bestFit="1" customWidth="1"/>
    <col min="5" max="5" width="34.42578125" bestFit="1" customWidth="1"/>
    <col min="6" max="6" width="14.85546875" bestFit="1" customWidth="1"/>
    <col min="8" max="8" width="28.140625" bestFit="1" customWidth="1"/>
    <col min="9" max="9" width="15.42578125" bestFit="1" customWidth="1"/>
    <col min="12" max="12" width="13.140625" bestFit="1" customWidth="1"/>
    <col min="13" max="13" width="14.85546875" bestFit="1" customWidth="1"/>
    <col min="14" max="14" width="15.42578125" bestFit="1" customWidth="1"/>
  </cols>
  <sheetData>
    <row r="3" spans="1:9" x14ac:dyDescent="0.25">
      <c r="A3" s="39" t="s">
        <v>143</v>
      </c>
      <c r="B3" s="40" t="s">
        <v>144</v>
      </c>
      <c r="E3" s="39" t="s">
        <v>143</v>
      </c>
      <c r="F3" s="40" t="s">
        <v>145</v>
      </c>
      <c r="H3" s="39" t="s">
        <v>143</v>
      </c>
      <c r="I3" s="40" t="s">
        <v>145</v>
      </c>
    </row>
    <row r="4" spans="1:9" x14ac:dyDescent="0.25">
      <c r="A4" s="41" t="s">
        <v>74</v>
      </c>
      <c r="B4" s="42">
        <v>5788</v>
      </c>
      <c r="E4" s="41" t="s">
        <v>74</v>
      </c>
      <c r="F4" s="43">
        <v>13525024.48</v>
      </c>
      <c r="H4" s="41" t="s">
        <v>67</v>
      </c>
      <c r="I4" s="43">
        <v>25396653.579999998</v>
      </c>
    </row>
    <row r="5" spans="1:9" x14ac:dyDescent="0.25">
      <c r="A5" s="41" t="s">
        <v>113</v>
      </c>
      <c r="B5" s="42">
        <v>5300</v>
      </c>
      <c r="E5" s="41" t="s">
        <v>113</v>
      </c>
      <c r="F5" s="43">
        <v>11688372.800000001</v>
      </c>
      <c r="H5" s="41" t="s">
        <v>114</v>
      </c>
      <c r="I5" s="43">
        <v>11688372.800000001</v>
      </c>
    </row>
    <row r="6" spans="1:9" x14ac:dyDescent="0.25">
      <c r="A6" s="41" t="s">
        <v>131</v>
      </c>
      <c r="B6" s="42">
        <v>5134</v>
      </c>
      <c r="E6" s="41" t="s">
        <v>85</v>
      </c>
      <c r="F6" s="43">
        <v>10702092.550000001</v>
      </c>
      <c r="H6" s="41" t="s">
        <v>86</v>
      </c>
      <c r="I6" s="43">
        <v>10702092.550000001</v>
      </c>
    </row>
    <row r="7" spans="1:9" x14ac:dyDescent="0.25">
      <c r="A7" s="41" t="s">
        <v>68</v>
      </c>
      <c r="B7" s="42">
        <v>4960</v>
      </c>
      <c r="E7" s="41" t="s">
        <v>131</v>
      </c>
      <c r="F7" s="43">
        <v>9384092.2199999988</v>
      </c>
      <c r="H7" s="41" t="s">
        <v>10</v>
      </c>
      <c r="I7" s="43">
        <v>9440837.324000001</v>
      </c>
    </row>
    <row r="8" spans="1:9" x14ac:dyDescent="0.25">
      <c r="A8" s="41" t="s">
        <v>85</v>
      </c>
      <c r="B8" s="42">
        <v>4435</v>
      </c>
      <c r="E8" s="41" t="s">
        <v>68</v>
      </c>
      <c r="F8" s="43">
        <v>9205580.8000000007</v>
      </c>
      <c r="H8" s="41" t="s">
        <v>132</v>
      </c>
      <c r="I8" s="43">
        <v>9384092.2199999988</v>
      </c>
    </row>
    <row r="9" spans="1:9" x14ac:dyDescent="0.25">
      <c r="A9" s="41" t="s">
        <v>91</v>
      </c>
      <c r="B9" s="42">
        <v>3886</v>
      </c>
      <c r="E9" s="41" t="s">
        <v>91</v>
      </c>
      <c r="F9" s="43">
        <v>7900093.0300000003</v>
      </c>
      <c r="H9" s="41" t="s">
        <v>69</v>
      </c>
      <c r="I9" s="43">
        <v>9205580.8000000007</v>
      </c>
    </row>
    <row r="10" spans="1:9" x14ac:dyDescent="0.25">
      <c r="A10" s="41" t="s">
        <v>66</v>
      </c>
      <c r="B10" s="42">
        <v>2520</v>
      </c>
      <c r="E10" s="41" t="s">
        <v>66</v>
      </c>
      <c r="F10" s="43">
        <v>6039070.5</v>
      </c>
      <c r="H10" s="41" t="s">
        <v>41</v>
      </c>
      <c r="I10" s="43">
        <v>8503952.8719999976</v>
      </c>
    </row>
    <row r="11" spans="1:9" x14ac:dyDescent="0.25">
      <c r="A11" s="41" t="s">
        <v>94</v>
      </c>
      <c r="B11" s="42">
        <v>2400</v>
      </c>
      <c r="E11" s="41" t="s">
        <v>94</v>
      </c>
      <c r="F11" s="43">
        <v>5832558.5999999996</v>
      </c>
      <c r="H11" s="41" t="s">
        <v>92</v>
      </c>
      <c r="I11" s="43">
        <v>7900093.0300000003</v>
      </c>
    </row>
    <row r="12" spans="1:9" x14ac:dyDescent="0.25">
      <c r="A12" s="41" t="s">
        <v>108</v>
      </c>
      <c r="B12" s="42">
        <v>2200</v>
      </c>
      <c r="E12" s="41" t="s">
        <v>9</v>
      </c>
      <c r="F12" s="43">
        <v>5281999.9059999995</v>
      </c>
      <c r="H12" s="41" t="s">
        <v>47</v>
      </c>
      <c r="I12" s="43">
        <v>5870502.2629999984</v>
      </c>
    </row>
    <row r="13" spans="1:9" x14ac:dyDescent="0.25">
      <c r="A13" s="41" t="s">
        <v>9</v>
      </c>
      <c r="B13" s="42">
        <v>2007</v>
      </c>
      <c r="E13" s="41" t="s">
        <v>116</v>
      </c>
      <c r="F13" s="43">
        <v>4748302.6790000005</v>
      </c>
      <c r="H13" s="41" t="s">
        <v>104</v>
      </c>
      <c r="I13" s="43">
        <v>5772289.2280000011</v>
      </c>
    </row>
    <row r="14" spans="1:9" x14ac:dyDescent="0.25">
      <c r="A14" s="41" t="s">
        <v>139</v>
      </c>
      <c r="B14" s="42">
        <v>38630</v>
      </c>
      <c r="E14" s="41" t="s">
        <v>139</v>
      </c>
      <c r="F14" s="43">
        <v>84307187.564999998</v>
      </c>
      <c r="H14" s="41" t="s">
        <v>139</v>
      </c>
      <c r="I14" s="43">
        <v>103864466.66699998</v>
      </c>
    </row>
    <row r="26" spans="8:9" x14ac:dyDescent="0.25">
      <c r="H26" s="39" t="s">
        <v>143</v>
      </c>
      <c r="I26" s="40" t="s">
        <v>144</v>
      </c>
    </row>
    <row r="27" spans="8:9" x14ac:dyDescent="0.25">
      <c r="H27" s="41" t="s">
        <v>67</v>
      </c>
      <c r="I27" s="42">
        <v>10708</v>
      </c>
    </row>
    <row r="28" spans="8:9" x14ac:dyDescent="0.25">
      <c r="H28" s="41" t="s">
        <v>114</v>
      </c>
      <c r="I28" s="42">
        <v>5300</v>
      </c>
    </row>
    <row r="29" spans="8:9" x14ac:dyDescent="0.25">
      <c r="H29" s="41" t="s">
        <v>132</v>
      </c>
      <c r="I29" s="42">
        <v>5134</v>
      </c>
    </row>
    <row r="30" spans="8:9" x14ac:dyDescent="0.25">
      <c r="H30" s="41" t="s">
        <v>69</v>
      </c>
      <c r="I30" s="42">
        <v>4960</v>
      </c>
    </row>
    <row r="31" spans="8:9" x14ac:dyDescent="0.25">
      <c r="H31" s="41" t="s">
        <v>41</v>
      </c>
      <c r="I31" s="42">
        <v>4533</v>
      </c>
    </row>
    <row r="32" spans="8:9" x14ac:dyDescent="0.25">
      <c r="H32" s="41" t="s">
        <v>86</v>
      </c>
      <c r="I32" s="42">
        <v>4435</v>
      </c>
    </row>
    <row r="33" spans="8:9" x14ac:dyDescent="0.25">
      <c r="H33" s="41" t="s">
        <v>10</v>
      </c>
      <c r="I33" s="42">
        <v>3940</v>
      </c>
    </row>
    <row r="34" spans="8:9" x14ac:dyDescent="0.25">
      <c r="H34" s="41" t="s">
        <v>92</v>
      </c>
      <c r="I34" s="42">
        <v>3886</v>
      </c>
    </row>
    <row r="35" spans="8:9" x14ac:dyDescent="0.25">
      <c r="H35" s="41" t="s">
        <v>47</v>
      </c>
      <c r="I35" s="42">
        <v>2854</v>
      </c>
    </row>
    <row r="36" spans="8:9" x14ac:dyDescent="0.25">
      <c r="H36" s="41" t="s">
        <v>104</v>
      </c>
      <c r="I36" s="42">
        <v>2403</v>
      </c>
    </row>
    <row r="37" spans="8:9" x14ac:dyDescent="0.25">
      <c r="H37" s="41" t="s">
        <v>139</v>
      </c>
      <c r="I37" s="42">
        <v>48153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I501"/>
  <sheetViews>
    <sheetView showGridLines="0" workbookViewId="0"/>
  </sheetViews>
  <sheetFormatPr defaultRowHeight="15" x14ac:dyDescent="0.25"/>
  <cols>
    <col min="2" max="2" width="45.42578125" bestFit="1" customWidth="1"/>
    <col min="3" max="3" width="28.140625" bestFit="1" customWidth="1"/>
    <col min="4" max="4" width="11.140625" bestFit="1" customWidth="1"/>
    <col min="5" max="5" width="12.5703125" bestFit="1" customWidth="1"/>
    <col min="6" max="6" width="11.28515625" bestFit="1" customWidth="1"/>
    <col min="8" max="8" width="12.5703125" bestFit="1" customWidth="1"/>
    <col min="9" max="9" width="11.42578125" bestFit="1" customWidth="1"/>
  </cols>
  <sheetData>
    <row r="1" spans="1:9" s="1" customFormat="1" x14ac:dyDescent="0.25">
      <c r="A1" t="s">
        <v>0</v>
      </c>
      <c r="B1" t="s">
        <v>1</v>
      </c>
      <c r="C1" t="s">
        <v>2</v>
      </c>
      <c r="D1" t="s">
        <v>3</v>
      </c>
      <c r="E1" t="s">
        <v>4</v>
      </c>
      <c r="F1" t="s">
        <v>5</v>
      </c>
      <c r="G1" t="s">
        <v>6</v>
      </c>
      <c r="H1" t="s">
        <v>7</v>
      </c>
      <c r="I1" s="6" t="s">
        <v>8</v>
      </c>
    </row>
    <row r="2" spans="1:9" x14ac:dyDescent="0.25">
      <c r="A2">
        <v>1</v>
      </c>
      <c r="B2" t="s">
        <v>9</v>
      </c>
      <c r="C2" t="s">
        <v>10</v>
      </c>
      <c r="D2" s="2">
        <v>44979</v>
      </c>
      <c r="E2" t="s">
        <v>11</v>
      </c>
      <c r="F2">
        <v>700</v>
      </c>
      <c r="G2" t="s">
        <v>12</v>
      </c>
      <c r="H2">
        <v>1986046.3</v>
      </c>
      <c r="I2" s="3" t="str">
        <f>TEXT(Table1[[#This Row],[Date]],"MMM-YY")</f>
        <v>Feb-23</v>
      </c>
    </row>
    <row r="3" spans="1:9" x14ac:dyDescent="0.25">
      <c r="A3">
        <v>2</v>
      </c>
      <c r="B3" t="s">
        <v>9</v>
      </c>
      <c r="C3" t="s">
        <v>10</v>
      </c>
      <c r="D3" s="2">
        <v>45007</v>
      </c>
      <c r="E3" t="s">
        <v>13</v>
      </c>
      <c r="F3">
        <v>100</v>
      </c>
      <c r="G3" t="s">
        <v>14</v>
      </c>
      <c r="H3">
        <v>207441.9</v>
      </c>
      <c r="I3" s="3" t="str">
        <f>TEXT(Table1[[#This Row],[Date]],"MMM-YY")</f>
        <v>Mar-23</v>
      </c>
    </row>
    <row r="4" spans="1:9" x14ac:dyDescent="0.25">
      <c r="A4">
        <v>3</v>
      </c>
      <c r="B4" t="s">
        <v>9</v>
      </c>
      <c r="C4" t="s">
        <v>10</v>
      </c>
      <c r="D4" s="2">
        <v>45007</v>
      </c>
      <c r="E4" t="s">
        <v>15</v>
      </c>
      <c r="F4">
        <v>180</v>
      </c>
      <c r="G4" t="s">
        <v>12</v>
      </c>
      <c r="H4">
        <v>460465.2</v>
      </c>
      <c r="I4" s="3" t="str">
        <f>TEXT(Table1[[#This Row],[Date]],"MMM-YY")</f>
        <v>Mar-23</v>
      </c>
    </row>
    <row r="5" spans="1:9" x14ac:dyDescent="0.25">
      <c r="A5">
        <v>4</v>
      </c>
      <c r="B5" t="s">
        <v>9</v>
      </c>
      <c r="C5" t="s">
        <v>10</v>
      </c>
      <c r="D5" s="2">
        <v>45007</v>
      </c>
      <c r="E5" t="s">
        <v>16</v>
      </c>
      <c r="F5">
        <v>20</v>
      </c>
      <c r="G5" t="s">
        <v>12</v>
      </c>
      <c r="H5">
        <v>51162.8</v>
      </c>
      <c r="I5" s="3" t="str">
        <f>TEXT(Table1[[#This Row],[Date]],"MMM-YY")</f>
        <v>Mar-23</v>
      </c>
    </row>
    <row r="6" spans="1:9" x14ac:dyDescent="0.25">
      <c r="A6">
        <v>5</v>
      </c>
      <c r="B6" t="s">
        <v>9</v>
      </c>
      <c r="C6" t="s">
        <v>10</v>
      </c>
      <c r="D6" s="2">
        <v>45007</v>
      </c>
      <c r="E6" t="s">
        <v>17</v>
      </c>
      <c r="F6">
        <v>4</v>
      </c>
      <c r="G6" t="s">
        <v>12</v>
      </c>
      <c r="H6">
        <v>6790.6959999999999</v>
      </c>
      <c r="I6" s="3" t="str">
        <f>TEXT(Table1[[#This Row],[Date]],"MMM-YY")</f>
        <v>Mar-23</v>
      </c>
    </row>
    <row r="7" spans="1:9" x14ac:dyDescent="0.25">
      <c r="A7">
        <v>6</v>
      </c>
      <c r="B7" t="s">
        <v>9</v>
      </c>
      <c r="C7" t="s">
        <v>10</v>
      </c>
      <c r="D7" s="2">
        <v>45007</v>
      </c>
      <c r="E7" t="s">
        <v>18</v>
      </c>
      <c r="F7">
        <v>50</v>
      </c>
      <c r="G7" t="s">
        <v>12</v>
      </c>
      <c r="H7">
        <v>127907</v>
      </c>
      <c r="I7" s="3" t="str">
        <f>TEXT(Table1[[#This Row],[Date]],"MMM-YY")</f>
        <v>Mar-23</v>
      </c>
    </row>
    <row r="8" spans="1:9" x14ac:dyDescent="0.25">
      <c r="A8">
        <v>7</v>
      </c>
      <c r="B8" t="s">
        <v>9</v>
      </c>
      <c r="C8" t="s">
        <v>10</v>
      </c>
      <c r="D8" s="2">
        <v>45007</v>
      </c>
      <c r="E8" t="s">
        <v>17</v>
      </c>
      <c r="F8">
        <v>100</v>
      </c>
      <c r="G8" t="s">
        <v>12</v>
      </c>
      <c r="H8">
        <v>169767.4</v>
      </c>
      <c r="I8" s="3" t="str">
        <f>TEXT(Table1[[#This Row],[Date]],"MMM-YY")</f>
        <v>Mar-23</v>
      </c>
    </row>
    <row r="9" spans="1:9" x14ac:dyDescent="0.25">
      <c r="A9">
        <v>8</v>
      </c>
      <c r="B9" t="s">
        <v>9</v>
      </c>
      <c r="C9" t="s">
        <v>10</v>
      </c>
      <c r="D9" s="2">
        <v>45007</v>
      </c>
      <c r="E9" t="s">
        <v>15</v>
      </c>
      <c r="F9">
        <v>2</v>
      </c>
      <c r="G9" t="s">
        <v>12</v>
      </c>
      <c r="H9">
        <v>5116.28</v>
      </c>
      <c r="I9" s="3" t="str">
        <f>TEXT(Table1[[#This Row],[Date]],"MMM-YY")</f>
        <v>Mar-23</v>
      </c>
    </row>
    <row r="10" spans="1:9" x14ac:dyDescent="0.25">
      <c r="A10">
        <v>9</v>
      </c>
      <c r="B10" t="s">
        <v>19</v>
      </c>
      <c r="C10" t="s">
        <v>20</v>
      </c>
      <c r="D10" s="2">
        <v>44957</v>
      </c>
      <c r="E10" t="s">
        <v>21</v>
      </c>
      <c r="F10">
        <v>-1</v>
      </c>
      <c r="G10" t="s">
        <v>12</v>
      </c>
      <c r="H10">
        <v>-3023.2559999999999</v>
      </c>
      <c r="I10" s="3" t="str">
        <f>TEXT(Table1[[#This Row],[Date]],"MMM-YY")</f>
        <v>Jan-23</v>
      </c>
    </row>
    <row r="11" spans="1:9" x14ac:dyDescent="0.25">
      <c r="A11">
        <v>10</v>
      </c>
      <c r="B11" t="s">
        <v>19</v>
      </c>
      <c r="C11" t="s">
        <v>20</v>
      </c>
      <c r="D11" s="2">
        <v>44957</v>
      </c>
      <c r="E11" t="s">
        <v>22</v>
      </c>
      <c r="F11">
        <v>-1</v>
      </c>
      <c r="G11" t="s">
        <v>12</v>
      </c>
      <c r="H11">
        <v>-3581.3589999999999</v>
      </c>
      <c r="I11" s="3" t="str">
        <f>TEXT(Table1[[#This Row],[Date]],"MMM-YY")</f>
        <v>Jan-23</v>
      </c>
    </row>
    <row r="12" spans="1:9" x14ac:dyDescent="0.25">
      <c r="A12">
        <v>11</v>
      </c>
      <c r="B12" t="s">
        <v>19</v>
      </c>
      <c r="C12" t="s">
        <v>20</v>
      </c>
      <c r="D12" s="2">
        <v>44957</v>
      </c>
      <c r="E12" t="s">
        <v>11</v>
      </c>
      <c r="F12">
        <v>-1</v>
      </c>
      <c r="G12" t="s">
        <v>12</v>
      </c>
      <c r="H12">
        <v>-3023.2559999999999</v>
      </c>
      <c r="I12" s="3" t="str">
        <f>TEXT(Table1[[#This Row],[Date]],"MMM-YY")</f>
        <v>Jan-23</v>
      </c>
    </row>
    <row r="13" spans="1:9" x14ac:dyDescent="0.25">
      <c r="A13">
        <v>12</v>
      </c>
      <c r="B13" t="s">
        <v>19</v>
      </c>
      <c r="C13" t="s">
        <v>20</v>
      </c>
      <c r="D13" s="2">
        <v>44957</v>
      </c>
      <c r="E13" t="s">
        <v>23</v>
      </c>
      <c r="F13">
        <v>-1</v>
      </c>
      <c r="G13" t="s">
        <v>12</v>
      </c>
      <c r="H13">
        <v>-3069.7669999999998</v>
      </c>
      <c r="I13" s="3" t="str">
        <f>TEXT(Table1[[#This Row],[Date]],"MMM-YY")</f>
        <v>Jan-23</v>
      </c>
    </row>
    <row r="14" spans="1:9" x14ac:dyDescent="0.25">
      <c r="A14">
        <v>13</v>
      </c>
      <c r="B14" t="s">
        <v>24</v>
      </c>
      <c r="C14" t="s">
        <v>20</v>
      </c>
      <c r="D14" s="2">
        <v>45020</v>
      </c>
      <c r="E14" t="s">
        <v>11</v>
      </c>
      <c r="F14">
        <v>1</v>
      </c>
      <c r="G14" t="s">
        <v>12</v>
      </c>
      <c r="H14">
        <v>3023.2559999999999</v>
      </c>
      <c r="I14" s="3" t="str">
        <f>TEXT(Table1[[#This Row],[Date]],"MMM-YY")</f>
        <v>Apr-23</v>
      </c>
    </row>
    <row r="15" spans="1:9" x14ac:dyDescent="0.25">
      <c r="A15">
        <v>14</v>
      </c>
      <c r="B15" t="s">
        <v>24</v>
      </c>
      <c r="C15" t="s">
        <v>20</v>
      </c>
      <c r="D15" s="2">
        <v>45020</v>
      </c>
      <c r="E15" t="s">
        <v>25</v>
      </c>
      <c r="F15">
        <v>2</v>
      </c>
      <c r="G15" t="s">
        <v>12</v>
      </c>
      <c r="H15">
        <v>11255.814</v>
      </c>
      <c r="I15" s="3" t="str">
        <f>TEXT(Table1[[#This Row],[Date]],"MMM-YY")</f>
        <v>Apr-23</v>
      </c>
    </row>
    <row r="16" spans="1:9" x14ac:dyDescent="0.25">
      <c r="A16">
        <v>15</v>
      </c>
      <c r="B16" t="s">
        <v>24</v>
      </c>
      <c r="C16" t="s">
        <v>20</v>
      </c>
      <c r="D16" s="2">
        <v>45020</v>
      </c>
      <c r="E16" t="s">
        <v>22</v>
      </c>
      <c r="F16">
        <v>1</v>
      </c>
      <c r="G16" t="s">
        <v>12</v>
      </c>
      <c r="H16">
        <v>3581.3589999999999</v>
      </c>
      <c r="I16" s="3" t="str">
        <f>TEXT(Table1[[#This Row],[Date]],"MMM-YY")</f>
        <v>Apr-23</v>
      </c>
    </row>
    <row r="17" spans="1:9" x14ac:dyDescent="0.25">
      <c r="A17">
        <v>16</v>
      </c>
      <c r="B17" t="s">
        <v>24</v>
      </c>
      <c r="C17" t="s">
        <v>20</v>
      </c>
      <c r="D17" s="2">
        <v>45020</v>
      </c>
      <c r="E17" t="s">
        <v>26</v>
      </c>
      <c r="F17">
        <v>2</v>
      </c>
      <c r="G17" t="s">
        <v>12</v>
      </c>
      <c r="H17">
        <v>6139.5339999999997</v>
      </c>
      <c r="I17" s="3" t="str">
        <f>TEXT(Table1[[#This Row],[Date]],"MMM-YY")</f>
        <v>Apr-23</v>
      </c>
    </row>
    <row r="18" spans="1:9" x14ac:dyDescent="0.25">
      <c r="A18">
        <v>17</v>
      </c>
      <c r="B18" t="s">
        <v>24</v>
      </c>
      <c r="C18" t="s">
        <v>20</v>
      </c>
      <c r="D18" s="2">
        <v>45020</v>
      </c>
      <c r="E18" t="s">
        <v>27</v>
      </c>
      <c r="F18">
        <v>3</v>
      </c>
      <c r="G18" t="s">
        <v>12</v>
      </c>
      <c r="H18">
        <v>13534.884</v>
      </c>
      <c r="I18" s="3" t="str">
        <f>TEXT(Table1[[#This Row],[Date]],"MMM-YY")</f>
        <v>Apr-23</v>
      </c>
    </row>
    <row r="19" spans="1:9" x14ac:dyDescent="0.25">
      <c r="A19">
        <v>18</v>
      </c>
      <c r="B19" t="s">
        <v>24</v>
      </c>
      <c r="C19" t="s">
        <v>20</v>
      </c>
      <c r="D19" s="2">
        <v>45020</v>
      </c>
      <c r="E19" t="s">
        <v>23</v>
      </c>
      <c r="F19">
        <v>1</v>
      </c>
      <c r="G19" t="s">
        <v>12</v>
      </c>
      <c r="H19">
        <v>3069.7669999999998</v>
      </c>
      <c r="I19" s="3" t="str">
        <f>TEXT(Table1[[#This Row],[Date]],"MMM-YY")</f>
        <v>Apr-23</v>
      </c>
    </row>
    <row r="20" spans="1:9" x14ac:dyDescent="0.25">
      <c r="A20">
        <v>19</v>
      </c>
      <c r="B20" t="s">
        <v>24</v>
      </c>
      <c r="C20" t="s">
        <v>20</v>
      </c>
      <c r="D20" s="2">
        <v>45020</v>
      </c>
      <c r="E20" t="s">
        <v>21</v>
      </c>
      <c r="F20">
        <v>1</v>
      </c>
      <c r="G20" t="s">
        <v>12</v>
      </c>
      <c r="H20">
        <v>3023.2559999999999</v>
      </c>
      <c r="I20" s="3" t="str">
        <f>TEXT(Table1[[#This Row],[Date]],"MMM-YY")</f>
        <v>Apr-23</v>
      </c>
    </row>
    <row r="21" spans="1:9" x14ac:dyDescent="0.25">
      <c r="A21">
        <v>20</v>
      </c>
      <c r="B21" t="s">
        <v>28</v>
      </c>
      <c r="C21" t="s">
        <v>20</v>
      </c>
      <c r="D21" s="2">
        <v>45061</v>
      </c>
      <c r="E21" t="s">
        <v>23</v>
      </c>
      <c r="F21">
        <v>2</v>
      </c>
      <c r="G21" t="s">
        <v>12</v>
      </c>
      <c r="H21">
        <v>6139.5339999999997</v>
      </c>
      <c r="I21" s="3" t="str">
        <f>TEXT(Table1[[#This Row],[Date]],"MMM-YY")</f>
        <v>May-23</v>
      </c>
    </row>
    <row r="22" spans="1:9" x14ac:dyDescent="0.25">
      <c r="A22">
        <v>21</v>
      </c>
      <c r="B22" t="s">
        <v>28</v>
      </c>
      <c r="C22" t="s">
        <v>20</v>
      </c>
      <c r="D22" s="2">
        <v>45061</v>
      </c>
      <c r="E22" t="s">
        <v>11</v>
      </c>
      <c r="F22">
        <v>1</v>
      </c>
      <c r="G22" t="s">
        <v>12</v>
      </c>
      <c r="H22">
        <v>3023.2559999999999</v>
      </c>
      <c r="I22" s="3" t="str">
        <f>TEXT(Table1[[#This Row],[Date]],"MMM-YY")</f>
        <v>May-23</v>
      </c>
    </row>
    <row r="23" spans="1:9" x14ac:dyDescent="0.25">
      <c r="A23">
        <v>22</v>
      </c>
      <c r="B23" t="s">
        <v>28</v>
      </c>
      <c r="C23" t="s">
        <v>20</v>
      </c>
      <c r="D23" s="2">
        <v>45061</v>
      </c>
      <c r="E23" t="s">
        <v>21</v>
      </c>
      <c r="F23">
        <v>1</v>
      </c>
      <c r="G23" t="s">
        <v>12</v>
      </c>
      <c r="H23">
        <v>3023.2559999999999</v>
      </c>
      <c r="I23" s="3" t="str">
        <f>TEXT(Table1[[#This Row],[Date]],"MMM-YY")</f>
        <v>May-23</v>
      </c>
    </row>
    <row r="24" spans="1:9" x14ac:dyDescent="0.25">
      <c r="A24">
        <v>23</v>
      </c>
      <c r="B24" t="s">
        <v>28</v>
      </c>
      <c r="C24" t="s">
        <v>20</v>
      </c>
      <c r="D24" s="2">
        <v>45061</v>
      </c>
      <c r="E24" t="s">
        <v>29</v>
      </c>
      <c r="F24">
        <v>2</v>
      </c>
      <c r="G24" t="s">
        <v>12</v>
      </c>
      <c r="H24">
        <v>6139.5339999999997</v>
      </c>
      <c r="I24" s="3" t="str">
        <f>TEXT(Table1[[#This Row],[Date]],"MMM-YY")</f>
        <v>May-23</v>
      </c>
    </row>
    <row r="25" spans="1:9" x14ac:dyDescent="0.25">
      <c r="A25">
        <v>24</v>
      </c>
      <c r="B25" t="s">
        <v>30</v>
      </c>
      <c r="C25" t="s">
        <v>20</v>
      </c>
      <c r="D25" s="2">
        <v>45061</v>
      </c>
      <c r="E25" t="s">
        <v>23</v>
      </c>
      <c r="F25">
        <v>40</v>
      </c>
      <c r="G25" t="s">
        <v>12</v>
      </c>
      <c r="H25">
        <v>122790.68</v>
      </c>
      <c r="I25" s="3" t="str">
        <f>TEXT(Table1[[#This Row],[Date]],"MMM-YY")</f>
        <v>May-23</v>
      </c>
    </row>
    <row r="26" spans="1:9" x14ac:dyDescent="0.25">
      <c r="A26">
        <v>25</v>
      </c>
      <c r="B26" t="s">
        <v>30</v>
      </c>
      <c r="C26" t="s">
        <v>20</v>
      </c>
      <c r="D26" s="2">
        <v>45061</v>
      </c>
      <c r="E26" t="s">
        <v>22</v>
      </c>
      <c r="F26">
        <v>5</v>
      </c>
      <c r="G26" t="s">
        <v>12</v>
      </c>
      <c r="H26">
        <v>17906.794999999998</v>
      </c>
      <c r="I26" s="3" t="str">
        <f>TEXT(Table1[[#This Row],[Date]],"MMM-YY")</f>
        <v>May-23</v>
      </c>
    </row>
    <row r="27" spans="1:9" x14ac:dyDescent="0.25">
      <c r="A27">
        <v>26</v>
      </c>
      <c r="B27" t="s">
        <v>30</v>
      </c>
      <c r="C27" t="s">
        <v>20</v>
      </c>
      <c r="D27" s="2">
        <v>45061</v>
      </c>
      <c r="E27" t="s">
        <v>29</v>
      </c>
      <c r="F27">
        <v>40</v>
      </c>
      <c r="G27" t="s">
        <v>12</v>
      </c>
      <c r="H27">
        <v>122790.68</v>
      </c>
      <c r="I27" s="3" t="str">
        <f>TEXT(Table1[[#This Row],[Date]],"MMM-YY")</f>
        <v>May-23</v>
      </c>
    </row>
    <row r="28" spans="1:9" x14ac:dyDescent="0.25">
      <c r="A28">
        <v>27</v>
      </c>
      <c r="B28" t="s">
        <v>31</v>
      </c>
      <c r="C28" t="s">
        <v>32</v>
      </c>
      <c r="D28" s="2">
        <v>45042</v>
      </c>
      <c r="E28" t="s">
        <v>18</v>
      </c>
      <c r="F28">
        <v>20</v>
      </c>
      <c r="G28" t="s">
        <v>12</v>
      </c>
      <c r="H28">
        <v>51162.8</v>
      </c>
      <c r="I28" s="3" t="str">
        <f>TEXT(Table1[[#This Row],[Date]],"MMM-YY")</f>
        <v>Apr-23</v>
      </c>
    </row>
    <row r="29" spans="1:9" x14ac:dyDescent="0.25">
      <c r="A29">
        <v>28</v>
      </c>
      <c r="B29" t="s">
        <v>31</v>
      </c>
      <c r="C29" t="s">
        <v>32</v>
      </c>
      <c r="D29" s="2">
        <v>45042</v>
      </c>
      <c r="E29" t="s">
        <v>15</v>
      </c>
      <c r="F29">
        <v>2</v>
      </c>
      <c r="G29" t="s">
        <v>12</v>
      </c>
      <c r="H29">
        <v>5116.28</v>
      </c>
      <c r="I29" s="3" t="str">
        <f>TEXT(Table1[[#This Row],[Date]],"MMM-YY")</f>
        <v>Apr-23</v>
      </c>
    </row>
    <row r="30" spans="1:9" x14ac:dyDescent="0.25">
      <c r="A30">
        <v>29</v>
      </c>
      <c r="B30" t="s">
        <v>31</v>
      </c>
      <c r="C30" t="s">
        <v>32</v>
      </c>
      <c r="D30" s="2">
        <v>45042</v>
      </c>
      <c r="E30" t="s">
        <v>33</v>
      </c>
      <c r="F30">
        <v>100</v>
      </c>
      <c r="G30" t="s">
        <v>12</v>
      </c>
      <c r="H30">
        <v>172093</v>
      </c>
      <c r="I30" s="3" t="str">
        <f>TEXT(Table1[[#This Row],[Date]],"MMM-YY")</f>
        <v>Apr-23</v>
      </c>
    </row>
    <row r="31" spans="1:9" x14ac:dyDescent="0.25">
      <c r="A31">
        <v>30</v>
      </c>
      <c r="B31" t="s">
        <v>31</v>
      </c>
      <c r="C31" t="s">
        <v>32</v>
      </c>
      <c r="D31" s="2">
        <v>45042</v>
      </c>
      <c r="E31" t="s">
        <v>15</v>
      </c>
      <c r="F31">
        <v>30</v>
      </c>
      <c r="G31" t="s">
        <v>12</v>
      </c>
      <c r="H31">
        <v>76744.2</v>
      </c>
      <c r="I31" s="3" t="str">
        <f>TEXT(Table1[[#This Row],[Date]],"MMM-YY")</f>
        <v>Apr-23</v>
      </c>
    </row>
    <row r="32" spans="1:9" x14ac:dyDescent="0.25">
      <c r="A32">
        <v>31</v>
      </c>
      <c r="B32" t="s">
        <v>31</v>
      </c>
      <c r="C32" t="s">
        <v>32</v>
      </c>
      <c r="D32" s="2">
        <v>45042</v>
      </c>
      <c r="E32" t="s">
        <v>17</v>
      </c>
      <c r="F32">
        <v>1</v>
      </c>
      <c r="G32" t="s">
        <v>12</v>
      </c>
      <c r="H32">
        <v>1697.674</v>
      </c>
      <c r="I32" s="3" t="str">
        <f>TEXT(Table1[[#This Row],[Date]],"MMM-YY")</f>
        <v>Apr-23</v>
      </c>
    </row>
    <row r="33" spans="1:9" x14ac:dyDescent="0.25">
      <c r="A33">
        <v>32</v>
      </c>
      <c r="B33" t="s">
        <v>31</v>
      </c>
      <c r="C33" t="s">
        <v>32</v>
      </c>
      <c r="D33" s="2">
        <v>45042</v>
      </c>
      <c r="E33" t="s">
        <v>33</v>
      </c>
      <c r="F33">
        <v>1</v>
      </c>
      <c r="G33" t="s">
        <v>12</v>
      </c>
      <c r="H33">
        <v>1720.93</v>
      </c>
      <c r="I33" s="3" t="str">
        <f>TEXT(Table1[[#This Row],[Date]],"MMM-YY")</f>
        <v>Apr-23</v>
      </c>
    </row>
    <row r="34" spans="1:9" x14ac:dyDescent="0.25">
      <c r="A34">
        <v>33</v>
      </c>
      <c r="B34" t="s">
        <v>31</v>
      </c>
      <c r="C34" t="s">
        <v>32</v>
      </c>
      <c r="D34" s="2">
        <v>45042</v>
      </c>
      <c r="E34" t="s">
        <v>17</v>
      </c>
      <c r="F34">
        <v>52</v>
      </c>
      <c r="G34" t="s">
        <v>12</v>
      </c>
      <c r="H34">
        <v>88279.047999999995</v>
      </c>
      <c r="I34" s="3" t="str">
        <f>TEXT(Table1[[#This Row],[Date]],"MMM-YY")</f>
        <v>Apr-23</v>
      </c>
    </row>
    <row r="35" spans="1:9" x14ac:dyDescent="0.25">
      <c r="A35">
        <v>34</v>
      </c>
      <c r="B35" t="s">
        <v>34</v>
      </c>
      <c r="C35" t="s">
        <v>35</v>
      </c>
      <c r="D35" s="2">
        <v>45077</v>
      </c>
      <c r="E35" t="s">
        <v>18</v>
      </c>
      <c r="F35">
        <v>1</v>
      </c>
      <c r="G35" t="s">
        <v>12</v>
      </c>
      <c r="H35">
        <v>2558.14</v>
      </c>
      <c r="I35" s="3" t="str">
        <f>TEXT(Table1[[#This Row],[Date]],"MMM-YY")</f>
        <v>May-23</v>
      </c>
    </row>
    <row r="36" spans="1:9" x14ac:dyDescent="0.25">
      <c r="A36">
        <v>35</v>
      </c>
      <c r="B36" t="s">
        <v>34</v>
      </c>
      <c r="C36" t="s">
        <v>35</v>
      </c>
      <c r="D36" s="2">
        <v>45077</v>
      </c>
      <c r="E36" t="s">
        <v>16</v>
      </c>
      <c r="F36">
        <v>1</v>
      </c>
      <c r="G36" t="s">
        <v>12</v>
      </c>
      <c r="H36">
        <v>2558.14</v>
      </c>
      <c r="I36" s="3" t="str">
        <f>TEXT(Table1[[#This Row],[Date]],"MMM-YY")</f>
        <v>May-23</v>
      </c>
    </row>
    <row r="37" spans="1:9" x14ac:dyDescent="0.25">
      <c r="A37">
        <v>36</v>
      </c>
      <c r="B37" t="s">
        <v>34</v>
      </c>
      <c r="C37" t="s">
        <v>35</v>
      </c>
      <c r="D37" s="2">
        <v>45077</v>
      </c>
      <c r="E37" t="s">
        <v>29</v>
      </c>
      <c r="F37">
        <v>1</v>
      </c>
      <c r="G37" t="s">
        <v>12</v>
      </c>
      <c r="H37">
        <v>2558.14</v>
      </c>
      <c r="I37" s="3" t="str">
        <f>TEXT(Table1[[#This Row],[Date]],"MMM-YY")</f>
        <v>May-23</v>
      </c>
    </row>
    <row r="38" spans="1:9" x14ac:dyDescent="0.25">
      <c r="A38">
        <v>37</v>
      </c>
      <c r="B38" t="s">
        <v>9</v>
      </c>
      <c r="C38" t="s">
        <v>10</v>
      </c>
      <c r="D38" s="2">
        <v>45077</v>
      </c>
      <c r="E38" t="s">
        <v>33</v>
      </c>
      <c r="F38">
        <v>1</v>
      </c>
      <c r="G38" t="s">
        <v>12</v>
      </c>
      <c r="H38">
        <v>1720.93</v>
      </c>
      <c r="I38" s="3" t="str">
        <f>TEXT(Table1[[#This Row],[Date]],"MMM-YY")</f>
        <v>May-23</v>
      </c>
    </row>
    <row r="39" spans="1:9" x14ac:dyDescent="0.25">
      <c r="A39">
        <v>38</v>
      </c>
      <c r="B39" t="s">
        <v>9</v>
      </c>
      <c r="C39" t="s">
        <v>10</v>
      </c>
      <c r="D39" s="2">
        <v>45077</v>
      </c>
      <c r="E39" t="s">
        <v>11</v>
      </c>
      <c r="F39">
        <v>350</v>
      </c>
      <c r="G39" t="s">
        <v>12</v>
      </c>
      <c r="H39">
        <v>993023.15</v>
      </c>
      <c r="I39" s="3" t="str">
        <f>TEXT(Table1[[#This Row],[Date]],"MMM-YY")</f>
        <v>May-23</v>
      </c>
    </row>
    <row r="40" spans="1:9" x14ac:dyDescent="0.25">
      <c r="A40">
        <v>39</v>
      </c>
      <c r="B40" t="s">
        <v>36</v>
      </c>
      <c r="C40" t="s">
        <v>37</v>
      </c>
      <c r="D40" s="2">
        <v>45071</v>
      </c>
      <c r="E40" t="s">
        <v>23</v>
      </c>
      <c r="F40">
        <v>0</v>
      </c>
      <c r="G40" t="s">
        <v>12</v>
      </c>
      <c r="H40">
        <v>0</v>
      </c>
      <c r="I40" s="3" t="str">
        <f>TEXT(Table1[[#This Row],[Date]],"MMM-YY")</f>
        <v>May-23</v>
      </c>
    </row>
    <row r="41" spans="1:9" x14ac:dyDescent="0.25">
      <c r="A41">
        <v>40</v>
      </c>
      <c r="B41" t="s">
        <v>36</v>
      </c>
      <c r="C41" t="s">
        <v>37</v>
      </c>
      <c r="D41" s="2">
        <v>45071</v>
      </c>
      <c r="E41" t="s">
        <v>17</v>
      </c>
      <c r="F41">
        <v>-170</v>
      </c>
      <c r="G41" t="s">
        <v>12</v>
      </c>
      <c r="H41">
        <v>-288604.58</v>
      </c>
      <c r="I41" s="3" t="str">
        <f>TEXT(Table1[[#This Row],[Date]],"MMM-YY")</f>
        <v>May-23</v>
      </c>
    </row>
    <row r="42" spans="1:9" x14ac:dyDescent="0.25">
      <c r="A42">
        <v>41</v>
      </c>
      <c r="B42" t="s">
        <v>36</v>
      </c>
      <c r="C42" t="s">
        <v>37</v>
      </c>
      <c r="D42" s="2">
        <v>45071</v>
      </c>
      <c r="E42" t="s">
        <v>17</v>
      </c>
      <c r="F42">
        <v>0</v>
      </c>
      <c r="G42" t="s">
        <v>12</v>
      </c>
      <c r="H42">
        <v>0</v>
      </c>
      <c r="I42" s="3" t="str">
        <f>TEXT(Table1[[#This Row],[Date]],"MMM-YY")</f>
        <v>May-23</v>
      </c>
    </row>
    <row r="43" spans="1:9" x14ac:dyDescent="0.25">
      <c r="A43">
        <v>42</v>
      </c>
      <c r="B43" t="s">
        <v>36</v>
      </c>
      <c r="C43" t="s">
        <v>37</v>
      </c>
      <c r="D43" s="2">
        <v>45071</v>
      </c>
      <c r="E43" t="s">
        <v>29</v>
      </c>
      <c r="F43">
        <v>0</v>
      </c>
      <c r="G43" t="s">
        <v>12</v>
      </c>
      <c r="H43">
        <v>-2558.14</v>
      </c>
      <c r="I43" s="3" t="str">
        <f>TEXT(Table1[[#This Row],[Date]],"MMM-YY")</f>
        <v>May-23</v>
      </c>
    </row>
    <row r="44" spans="1:9" x14ac:dyDescent="0.25">
      <c r="A44">
        <v>43</v>
      </c>
      <c r="B44" t="s">
        <v>36</v>
      </c>
      <c r="C44" t="s">
        <v>37</v>
      </c>
      <c r="D44" s="2">
        <v>45071</v>
      </c>
      <c r="E44" t="s">
        <v>26</v>
      </c>
      <c r="F44">
        <v>0</v>
      </c>
      <c r="G44" t="s">
        <v>12</v>
      </c>
      <c r="H44">
        <v>-2558.14</v>
      </c>
      <c r="I44" s="3" t="str">
        <f>TEXT(Table1[[#This Row],[Date]],"MMM-YY")</f>
        <v>May-23</v>
      </c>
    </row>
    <row r="45" spans="1:9" x14ac:dyDescent="0.25">
      <c r="A45">
        <v>44</v>
      </c>
      <c r="B45" t="s">
        <v>38</v>
      </c>
      <c r="C45" t="s">
        <v>37</v>
      </c>
      <c r="D45" s="2">
        <v>45071</v>
      </c>
      <c r="E45" t="s">
        <v>11</v>
      </c>
      <c r="F45">
        <v>0</v>
      </c>
      <c r="G45" t="s">
        <v>12</v>
      </c>
      <c r="H45">
        <v>0</v>
      </c>
      <c r="I45" s="3" t="str">
        <f>TEXT(Table1[[#This Row],[Date]],"MMM-YY")</f>
        <v>May-23</v>
      </c>
    </row>
    <row r="46" spans="1:9" x14ac:dyDescent="0.25">
      <c r="A46">
        <v>45</v>
      </c>
      <c r="B46" t="s">
        <v>38</v>
      </c>
      <c r="C46" t="s">
        <v>37</v>
      </c>
      <c r="D46" s="2">
        <v>45071</v>
      </c>
      <c r="E46" t="s">
        <v>17</v>
      </c>
      <c r="F46">
        <v>-10</v>
      </c>
      <c r="G46" t="s">
        <v>12</v>
      </c>
      <c r="H46">
        <v>-16976.740000000002</v>
      </c>
      <c r="I46" s="3" t="str">
        <f>TEXT(Table1[[#This Row],[Date]],"MMM-YY")</f>
        <v>May-23</v>
      </c>
    </row>
    <row r="47" spans="1:9" x14ac:dyDescent="0.25">
      <c r="A47">
        <v>46</v>
      </c>
      <c r="B47" t="s">
        <v>38</v>
      </c>
      <c r="C47" t="s">
        <v>37</v>
      </c>
      <c r="D47" s="2">
        <v>45071</v>
      </c>
      <c r="E47" t="s">
        <v>29</v>
      </c>
      <c r="F47">
        <v>0</v>
      </c>
      <c r="G47" t="s">
        <v>12</v>
      </c>
      <c r="H47">
        <v>0</v>
      </c>
      <c r="I47" s="3" t="str">
        <f>TEXT(Table1[[#This Row],[Date]],"MMM-YY")</f>
        <v>May-23</v>
      </c>
    </row>
    <row r="48" spans="1:9" x14ac:dyDescent="0.25">
      <c r="A48">
        <v>47</v>
      </c>
      <c r="B48" t="s">
        <v>38</v>
      </c>
      <c r="C48" t="s">
        <v>37</v>
      </c>
      <c r="D48" s="2">
        <v>45071</v>
      </c>
      <c r="E48" t="s">
        <v>18</v>
      </c>
      <c r="F48">
        <v>0</v>
      </c>
      <c r="G48" t="s">
        <v>12</v>
      </c>
      <c r="H48">
        <v>0</v>
      </c>
      <c r="I48" s="3" t="str">
        <f>TEXT(Table1[[#This Row],[Date]],"MMM-YY")</f>
        <v>May-23</v>
      </c>
    </row>
    <row r="49" spans="1:9" x14ac:dyDescent="0.25">
      <c r="A49">
        <v>48</v>
      </c>
      <c r="B49" t="s">
        <v>39</v>
      </c>
      <c r="C49" t="s">
        <v>20</v>
      </c>
      <c r="D49" s="2">
        <v>45071</v>
      </c>
      <c r="E49" t="s">
        <v>17</v>
      </c>
      <c r="F49">
        <v>-1</v>
      </c>
      <c r="G49" t="s">
        <v>12</v>
      </c>
      <c r="H49">
        <v>-1953.4880000000001</v>
      </c>
      <c r="I49" s="3" t="str">
        <f>TEXT(Table1[[#This Row],[Date]],"MMM-YY")</f>
        <v>May-23</v>
      </c>
    </row>
    <row r="50" spans="1:9" x14ac:dyDescent="0.25">
      <c r="A50">
        <v>49</v>
      </c>
      <c r="B50" t="s">
        <v>39</v>
      </c>
      <c r="C50" t="s">
        <v>20</v>
      </c>
      <c r="D50" s="2">
        <v>45071</v>
      </c>
      <c r="E50" t="s">
        <v>11</v>
      </c>
      <c r="F50">
        <v>0</v>
      </c>
      <c r="G50" t="s">
        <v>12</v>
      </c>
      <c r="H50">
        <v>0</v>
      </c>
      <c r="I50" s="3" t="str">
        <f>TEXT(Table1[[#This Row],[Date]],"MMM-YY")</f>
        <v>May-23</v>
      </c>
    </row>
    <row r="51" spans="1:9" x14ac:dyDescent="0.25">
      <c r="A51">
        <v>50</v>
      </c>
      <c r="B51" t="s">
        <v>39</v>
      </c>
      <c r="C51" t="s">
        <v>20</v>
      </c>
      <c r="D51" s="2">
        <v>45071</v>
      </c>
      <c r="E51" t="s">
        <v>27</v>
      </c>
      <c r="F51">
        <v>-1</v>
      </c>
      <c r="G51" t="s">
        <v>12</v>
      </c>
      <c r="H51">
        <v>-4511.6279999999997</v>
      </c>
      <c r="I51" s="3" t="str">
        <f>TEXT(Table1[[#This Row],[Date]],"MMM-YY")</f>
        <v>May-23</v>
      </c>
    </row>
    <row r="52" spans="1:9" x14ac:dyDescent="0.25">
      <c r="A52">
        <v>51</v>
      </c>
      <c r="B52" t="s">
        <v>39</v>
      </c>
      <c r="C52" t="s">
        <v>20</v>
      </c>
      <c r="D52" s="2">
        <v>45071</v>
      </c>
      <c r="E52" t="s">
        <v>29</v>
      </c>
      <c r="F52">
        <v>0</v>
      </c>
      <c r="G52" t="s">
        <v>12</v>
      </c>
      <c r="H52">
        <v>0</v>
      </c>
      <c r="I52" s="3" t="str">
        <f>TEXT(Table1[[#This Row],[Date]],"MMM-YY")</f>
        <v>May-23</v>
      </c>
    </row>
    <row r="53" spans="1:9" x14ac:dyDescent="0.25">
      <c r="A53">
        <v>52</v>
      </c>
      <c r="B53" t="s">
        <v>39</v>
      </c>
      <c r="C53" t="s">
        <v>20</v>
      </c>
      <c r="D53" s="2">
        <v>45071</v>
      </c>
      <c r="E53" t="s">
        <v>25</v>
      </c>
      <c r="F53">
        <v>-1</v>
      </c>
      <c r="G53" t="s">
        <v>12</v>
      </c>
      <c r="H53">
        <v>-5627.9070000000002</v>
      </c>
      <c r="I53" s="3" t="str">
        <f>TEXT(Table1[[#This Row],[Date]],"MMM-YY")</f>
        <v>May-23</v>
      </c>
    </row>
    <row r="54" spans="1:9" x14ac:dyDescent="0.25">
      <c r="A54">
        <v>53</v>
      </c>
      <c r="B54" t="s">
        <v>39</v>
      </c>
      <c r="C54" t="s">
        <v>20</v>
      </c>
      <c r="D54" s="2">
        <v>45071</v>
      </c>
      <c r="E54" t="s">
        <v>23</v>
      </c>
      <c r="F54">
        <v>0</v>
      </c>
      <c r="G54" t="s">
        <v>12</v>
      </c>
      <c r="H54">
        <v>0</v>
      </c>
      <c r="I54" s="3" t="str">
        <f>TEXT(Table1[[#This Row],[Date]],"MMM-YY")</f>
        <v>May-23</v>
      </c>
    </row>
    <row r="55" spans="1:9" x14ac:dyDescent="0.25">
      <c r="A55">
        <v>54</v>
      </c>
      <c r="B55" t="s">
        <v>39</v>
      </c>
      <c r="C55" t="s">
        <v>20</v>
      </c>
      <c r="D55" s="2">
        <v>45071</v>
      </c>
      <c r="E55" t="s">
        <v>21</v>
      </c>
      <c r="F55">
        <v>0</v>
      </c>
      <c r="G55" t="s">
        <v>12</v>
      </c>
      <c r="H55">
        <v>0</v>
      </c>
      <c r="I55" s="3" t="str">
        <f>TEXT(Table1[[#This Row],[Date]],"MMM-YY")</f>
        <v>May-23</v>
      </c>
    </row>
    <row r="56" spans="1:9" x14ac:dyDescent="0.25">
      <c r="A56">
        <v>55</v>
      </c>
      <c r="B56" t="s">
        <v>39</v>
      </c>
      <c r="C56" t="s">
        <v>20</v>
      </c>
      <c r="D56" s="2">
        <v>45071</v>
      </c>
      <c r="E56" t="s">
        <v>33</v>
      </c>
      <c r="F56">
        <v>0</v>
      </c>
      <c r="G56" t="s">
        <v>12</v>
      </c>
      <c r="H56">
        <v>-2000</v>
      </c>
      <c r="I56" s="3" t="str">
        <f>TEXT(Table1[[#This Row],[Date]],"MMM-YY")</f>
        <v>May-23</v>
      </c>
    </row>
    <row r="57" spans="1:9" x14ac:dyDescent="0.25">
      <c r="A57">
        <v>56</v>
      </c>
      <c r="B57" t="s">
        <v>40</v>
      </c>
      <c r="C57" t="s">
        <v>41</v>
      </c>
      <c r="D57" s="2">
        <v>45069</v>
      </c>
      <c r="E57" t="s">
        <v>17</v>
      </c>
      <c r="F57">
        <v>0</v>
      </c>
      <c r="G57" t="s">
        <v>12</v>
      </c>
      <c r="H57">
        <v>0</v>
      </c>
      <c r="I57" s="3" t="str">
        <f>TEXT(Table1[[#This Row],[Date]],"MMM-YY")</f>
        <v>May-23</v>
      </c>
    </row>
    <row r="58" spans="1:9" x14ac:dyDescent="0.25">
      <c r="A58">
        <v>57</v>
      </c>
      <c r="B58" t="s">
        <v>40</v>
      </c>
      <c r="C58" t="s">
        <v>41</v>
      </c>
      <c r="D58" s="2">
        <v>45069</v>
      </c>
      <c r="E58" t="s">
        <v>23</v>
      </c>
      <c r="F58">
        <v>0</v>
      </c>
      <c r="G58" t="s">
        <v>12</v>
      </c>
      <c r="H58">
        <v>0</v>
      </c>
      <c r="I58" s="3" t="str">
        <f>TEXT(Table1[[#This Row],[Date]],"MMM-YY")</f>
        <v>May-23</v>
      </c>
    </row>
    <row r="59" spans="1:9" x14ac:dyDescent="0.25">
      <c r="A59">
        <v>58</v>
      </c>
      <c r="B59" t="s">
        <v>40</v>
      </c>
      <c r="C59" t="s">
        <v>41</v>
      </c>
      <c r="D59" s="2">
        <v>45069</v>
      </c>
      <c r="E59" t="s">
        <v>29</v>
      </c>
      <c r="F59">
        <v>0</v>
      </c>
      <c r="G59" t="s">
        <v>12</v>
      </c>
      <c r="H59">
        <v>0</v>
      </c>
      <c r="I59" s="3" t="str">
        <f>TEXT(Table1[[#This Row],[Date]],"MMM-YY")</f>
        <v>May-23</v>
      </c>
    </row>
    <row r="60" spans="1:9" x14ac:dyDescent="0.25">
      <c r="A60">
        <v>59</v>
      </c>
      <c r="B60" t="s">
        <v>40</v>
      </c>
      <c r="C60" t="s">
        <v>41</v>
      </c>
      <c r="D60" s="2">
        <v>45069</v>
      </c>
      <c r="E60" t="s">
        <v>26</v>
      </c>
      <c r="F60">
        <v>0</v>
      </c>
      <c r="G60" t="s">
        <v>12</v>
      </c>
      <c r="H60">
        <v>0</v>
      </c>
      <c r="I60" s="3" t="str">
        <f>TEXT(Table1[[#This Row],[Date]],"MMM-YY")</f>
        <v>May-23</v>
      </c>
    </row>
    <row r="61" spans="1:9" x14ac:dyDescent="0.25">
      <c r="A61">
        <v>60</v>
      </c>
      <c r="B61" t="s">
        <v>40</v>
      </c>
      <c r="C61" t="s">
        <v>41</v>
      </c>
      <c r="D61" s="2">
        <v>45069</v>
      </c>
      <c r="E61" t="s">
        <v>17</v>
      </c>
      <c r="F61">
        <v>-68</v>
      </c>
      <c r="G61" t="s">
        <v>12</v>
      </c>
      <c r="H61">
        <v>-115441.83199999999</v>
      </c>
      <c r="I61" s="3" t="str">
        <f>TEXT(Table1[[#This Row],[Date]],"MMM-YY")</f>
        <v>May-23</v>
      </c>
    </row>
    <row r="62" spans="1:9" x14ac:dyDescent="0.25">
      <c r="A62">
        <v>61</v>
      </c>
      <c r="B62" t="s">
        <v>42</v>
      </c>
      <c r="C62" t="s">
        <v>10</v>
      </c>
      <c r="D62" s="2">
        <v>45069</v>
      </c>
      <c r="E62" t="s">
        <v>18</v>
      </c>
      <c r="F62">
        <v>0</v>
      </c>
      <c r="G62" t="s">
        <v>12</v>
      </c>
      <c r="H62">
        <v>0</v>
      </c>
      <c r="I62" s="3" t="str">
        <f>TEXT(Table1[[#This Row],[Date]],"MMM-YY")</f>
        <v>May-23</v>
      </c>
    </row>
    <row r="63" spans="1:9" x14ac:dyDescent="0.25">
      <c r="A63">
        <v>62</v>
      </c>
      <c r="B63" t="s">
        <v>42</v>
      </c>
      <c r="C63" t="s">
        <v>10</v>
      </c>
      <c r="D63" s="2">
        <v>45069</v>
      </c>
      <c r="E63" t="s">
        <v>17</v>
      </c>
      <c r="F63">
        <v>0</v>
      </c>
      <c r="G63" t="s">
        <v>12</v>
      </c>
      <c r="H63">
        <v>0</v>
      </c>
      <c r="I63" s="3" t="str">
        <f>TEXT(Table1[[#This Row],[Date]],"MMM-YY")</f>
        <v>May-23</v>
      </c>
    </row>
    <row r="64" spans="1:9" x14ac:dyDescent="0.25">
      <c r="A64">
        <v>63</v>
      </c>
      <c r="B64" t="s">
        <v>42</v>
      </c>
      <c r="C64" t="s">
        <v>10</v>
      </c>
      <c r="D64" s="2">
        <v>45069</v>
      </c>
      <c r="E64" t="s">
        <v>17</v>
      </c>
      <c r="F64">
        <v>-8</v>
      </c>
      <c r="G64" t="s">
        <v>12</v>
      </c>
      <c r="H64">
        <v>-13581.392</v>
      </c>
      <c r="I64" s="3" t="str">
        <f>TEXT(Table1[[#This Row],[Date]],"MMM-YY")</f>
        <v>May-23</v>
      </c>
    </row>
    <row r="65" spans="1:9" x14ac:dyDescent="0.25">
      <c r="A65">
        <v>64</v>
      </c>
      <c r="B65" t="s">
        <v>42</v>
      </c>
      <c r="C65" t="s">
        <v>10</v>
      </c>
      <c r="D65" s="2">
        <v>45069</v>
      </c>
      <c r="E65" t="s">
        <v>16</v>
      </c>
      <c r="F65">
        <v>0</v>
      </c>
      <c r="G65" t="s">
        <v>12</v>
      </c>
      <c r="H65">
        <v>0</v>
      </c>
      <c r="I65" s="3" t="str">
        <f>TEXT(Table1[[#This Row],[Date]],"MMM-YY")</f>
        <v>May-23</v>
      </c>
    </row>
    <row r="66" spans="1:9" x14ac:dyDescent="0.25">
      <c r="A66">
        <v>65</v>
      </c>
      <c r="B66" t="s">
        <v>42</v>
      </c>
      <c r="C66" t="s">
        <v>10</v>
      </c>
      <c r="D66" s="2">
        <v>45069</v>
      </c>
      <c r="E66" t="s">
        <v>29</v>
      </c>
      <c r="F66">
        <v>0</v>
      </c>
      <c r="G66" t="s">
        <v>12</v>
      </c>
      <c r="H66">
        <v>0</v>
      </c>
      <c r="I66" s="3" t="str">
        <f>TEXT(Table1[[#This Row],[Date]],"MMM-YY")</f>
        <v>May-23</v>
      </c>
    </row>
    <row r="67" spans="1:9" x14ac:dyDescent="0.25">
      <c r="A67">
        <v>66</v>
      </c>
      <c r="B67" t="s">
        <v>43</v>
      </c>
      <c r="C67" t="s">
        <v>10</v>
      </c>
      <c r="D67" s="2">
        <v>45071</v>
      </c>
      <c r="E67" t="s">
        <v>26</v>
      </c>
      <c r="F67">
        <v>0</v>
      </c>
      <c r="G67" t="s">
        <v>12</v>
      </c>
      <c r="H67">
        <v>0</v>
      </c>
      <c r="I67" s="3" t="str">
        <f>TEXT(Table1[[#This Row],[Date]],"MMM-YY")</f>
        <v>May-23</v>
      </c>
    </row>
    <row r="68" spans="1:9" x14ac:dyDescent="0.25">
      <c r="A68">
        <v>67</v>
      </c>
      <c r="B68" t="s">
        <v>43</v>
      </c>
      <c r="C68" t="s">
        <v>10</v>
      </c>
      <c r="D68" s="2">
        <v>45071</v>
      </c>
      <c r="E68" t="s">
        <v>29</v>
      </c>
      <c r="F68">
        <v>0</v>
      </c>
      <c r="G68" t="s">
        <v>12</v>
      </c>
      <c r="H68">
        <v>0</v>
      </c>
      <c r="I68" s="3" t="str">
        <f>TEXT(Table1[[#This Row],[Date]],"MMM-YY")</f>
        <v>May-23</v>
      </c>
    </row>
    <row r="69" spans="1:9" x14ac:dyDescent="0.25">
      <c r="A69">
        <v>68</v>
      </c>
      <c r="B69" t="s">
        <v>43</v>
      </c>
      <c r="C69" t="s">
        <v>10</v>
      </c>
      <c r="D69" s="2">
        <v>45071</v>
      </c>
      <c r="E69" t="s">
        <v>17</v>
      </c>
      <c r="F69">
        <v>0</v>
      </c>
      <c r="G69" t="s">
        <v>12</v>
      </c>
      <c r="H69">
        <v>0</v>
      </c>
      <c r="I69" s="3" t="str">
        <f>TEXT(Table1[[#This Row],[Date]],"MMM-YY")</f>
        <v>May-23</v>
      </c>
    </row>
    <row r="70" spans="1:9" x14ac:dyDescent="0.25">
      <c r="A70">
        <v>69</v>
      </c>
      <c r="B70" t="s">
        <v>43</v>
      </c>
      <c r="C70" t="s">
        <v>10</v>
      </c>
      <c r="D70" s="2">
        <v>45071</v>
      </c>
      <c r="E70" t="s">
        <v>17</v>
      </c>
      <c r="F70">
        <v>-73</v>
      </c>
      <c r="G70" t="s">
        <v>12</v>
      </c>
      <c r="H70">
        <v>-123930.202</v>
      </c>
      <c r="I70" s="3" t="str">
        <f>TEXT(Table1[[#This Row],[Date]],"MMM-YY")</f>
        <v>May-23</v>
      </c>
    </row>
    <row r="71" spans="1:9" x14ac:dyDescent="0.25">
      <c r="A71">
        <v>70</v>
      </c>
      <c r="B71" t="s">
        <v>43</v>
      </c>
      <c r="C71" t="s">
        <v>10</v>
      </c>
      <c r="D71" s="2">
        <v>45071</v>
      </c>
      <c r="E71" t="s">
        <v>23</v>
      </c>
      <c r="F71">
        <v>0</v>
      </c>
      <c r="G71" t="s">
        <v>12</v>
      </c>
      <c r="H71">
        <v>0</v>
      </c>
      <c r="I71" s="3" t="str">
        <f>TEXT(Table1[[#This Row],[Date]],"MMM-YY")</f>
        <v>May-23</v>
      </c>
    </row>
    <row r="72" spans="1:9" x14ac:dyDescent="0.25">
      <c r="A72">
        <v>71</v>
      </c>
      <c r="B72" t="s">
        <v>44</v>
      </c>
      <c r="C72" t="s">
        <v>10</v>
      </c>
      <c r="D72" s="2">
        <v>45077</v>
      </c>
      <c r="E72" t="s">
        <v>17</v>
      </c>
      <c r="F72">
        <v>0</v>
      </c>
      <c r="G72" t="s">
        <v>12</v>
      </c>
      <c r="H72">
        <v>0</v>
      </c>
      <c r="I72" s="3" t="str">
        <f>TEXT(Table1[[#This Row],[Date]],"MMM-YY")</f>
        <v>May-23</v>
      </c>
    </row>
    <row r="73" spans="1:9" x14ac:dyDescent="0.25">
      <c r="A73">
        <v>72</v>
      </c>
      <c r="B73" t="s">
        <v>44</v>
      </c>
      <c r="C73" t="s">
        <v>10</v>
      </c>
      <c r="D73" s="2">
        <v>45077</v>
      </c>
      <c r="E73" t="s">
        <v>17</v>
      </c>
      <c r="F73">
        <v>-123</v>
      </c>
      <c r="G73" t="s">
        <v>12</v>
      </c>
      <c r="H73">
        <v>-208813.902</v>
      </c>
      <c r="I73" s="3" t="str">
        <f>TEXT(Table1[[#This Row],[Date]],"MMM-YY")</f>
        <v>May-23</v>
      </c>
    </row>
    <row r="74" spans="1:9" x14ac:dyDescent="0.25">
      <c r="A74">
        <v>73</v>
      </c>
      <c r="B74" t="s">
        <v>45</v>
      </c>
      <c r="C74" t="s">
        <v>32</v>
      </c>
      <c r="D74" s="2">
        <v>45076</v>
      </c>
      <c r="E74" t="s">
        <v>17</v>
      </c>
      <c r="F74">
        <v>0</v>
      </c>
      <c r="G74" t="s">
        <v>12</v>
      </c>
      <c r="H74">
        <v>0</v>
      </c>
      <c r="I74" s="3" t="str">
        <f>TEXT(Table1[[#This Row],[Date]],"MMM-YY")</f>
        <v>May-23</v>
      </c>
    </row>
    <row r="75" spans="1:9" x14ac:dyDescent="0.25">
      <c r="A75">
        <v>74</v>
      </c>
      <c r="B75" t="s">
        <v>45</v>
      </c>
      <c r="C75" t="s">
        <v>32</v>
      </c>
      <c r="D75" s="2">
        <v>45076</v>
      </c>
      <c r="E75" t="s">
        <v>18</v>
      </c>
      <c r="F75">
        <v>0</v>
      </c>
      <c r="G75" t="s">
        <v>12</v>
      </c>
      <c r="H75">
        <v>0</v>
      </c>
      <c r="I75" s="3" t="str">
        <f>TEXT(Table1[[#This Row],[Date]],"MMM-YY")</f>
        <v>May-23</v>
      </c>
    </row>
    <row r="76" spans="1:9" x14ac:dyDescent="0.25">
      <c r="A76">
        <v>75</v>
      </c>
      <c r="B76" t="s">
        <v>45</v>
      </c>
      <c r="C76" t="s">
        <v>32</v>
      </c>
      <c r="D76" s="2">
        <v>45076</v>
      </c>
      <c r="E76" t="s">
        <v>13</v>
      </c>
      <c r="F76">
        <v>0</v>
      </c>
      <c r="G76" t="s">
        <v>14</v>
      </c>
      <c r="H76">
        <v>0</v>
      </c>
      <c r="I76" s="3" t="str">
        <f>TEXT(Table1[[#This Row],[Date]],"MMM-YY")</f>
        <v>May-23</v>
      </c>
    </row>
    <row r="77" spans="1:9" x14ac:dyDescent="0.25">
      <c r="A77">
        <v>76</v>
      </c>
      <c r="B77" t="s">
        <v>45</v>
      </c>
      <c r="C77" t="s">
        <v>32</v>
      </c>
      <c r="D77" s="2">
        <v>45076</v>
      </c>
      <c r="E77" t="s">
        <v>33</v>
      </c>
      <c r="F77">
        <v>0</v>
      </c>
      <c r="G77" t="s">
        <v>12</v>
      </c>
      <c r="H77">
        <v>0</v>
      </c>
      <c r="I77" s="3" t="str">
        <f>TEXT(Table1[[#This Row],[Date]],"MMM-YY")</f>
        <v>May-23</v>
      </c>
    </row>
    <row r="78" spans="1:9" x14ac:dyDescent="0.25">
      <c r="A78">
        <v>77</v>
      </c>
      <c r="B78" t="s">
        <v>45</v>
      </c>
      <c r="C78" t="s">
        <v>32</v>
      </c>
      <c r="D78" s="2">
        <v>45076</v>
      </c>
      <c r="E78" t="s">
        <v>33</v>
      </c>
      <c r="F78">
        <v>0</v>
      </c>
      <c r="G78" t="s">
        <v>12</v>
      </c>
      <c r="H78">
        <v>0</v>
      </c>
      <c r="I78" s="3" t="str">
        <f>TEXT(Table1[[#This Row],[Date]],"MMM-YY")</f>
        <v>May-23</v>
      </c>
    </row>
    <row r="79" spans="1:9" x14ac:dyDescent="0.25">
      <c r="A79">
        <v>78</v>
      </c>
      <c r="B79" t="s">
        <v>45</v>
      </c>
      <c r="C79" t="s">
        <v>32</v>
      </c>
      <c r="D79" s="2">
        <v>45076</v>
      </c>
      <c r="E79" t="s">
        <v>17</v>
      </c>
      <c r="F79">
        <v>-26</v>
      </c>
      <c r="G79" t="s">
        <v>12</v>
      </c>
      <c r="H79">
        <v>-44139.523999999998</v>
      </c>
      <c r="I79" s="3" t="str">
        <f>TEXT(Table1[[#This Row],[Date]],"MMM-YY")</f>
        <v>May-23</v>
      </c>
    </row>
    <row r="80" spans="1:9" x14ac:dyDescent="0.25">
      <c r="A80">
        <v>79</v>
      </c>
      <c r="B80" t="s">
        <v>45</v>
      </c>
      <c r="C80" t="s">
        <v>32</v>
      </c>
      <c r="D80" s="2">
        <v>45076</v>
      </c>
      <c r="E80" t="s">
        <v>13</v>
      </c>
      <c r="F80">
        <v>0</v>
      </c>
      <c r="G80" t="s">
        <v>14</v>
      </c>
      <c r="H80">
        <v>0</v>
      </c>
      <c r="I80" s="3" t="str">
        <f>TEXT(Table1[[#This Row],[Date]],"MMM-YY")</f>
        <v>May-23</v>
      </c>
    </row>
    <row r="81" spans="1:9" x14ac:dyDescent="0.25">
      <c r="A81">
        <v>80</v>
      </c>
      <c r="B81" t="s">
        <v>45</v>
      </c>
      <c r="C81" t="s">
        <v>32</v>
      </c>
      <c r="D81" s="2">
        <v>45076</v>
      </c>
      <c r="E81" t="s">
        <v>18</v>
      </c>
      <c r="F81">
        <v>0</v>
      </c>
      <c r="G81" t="s">
        <v>12</v>
      </c>
      <c r="H81">
        <v>0</v>
      </c>
      <c r="I81" s="3" t="str">
        <f>TEXT(Table1[[#This Row],[Date]],"MMM-YY")</f>
        <v>May-23</v>
      </c>
    </row>
    <row r="82" spans="1:9" x14ac:dyDescent="0.25">
      <c r="A82">
        <v>81</v>
      </c>
      <c r="B82" t="s">
        <v>46</v>
      </c>
      <c r="C82" t="s">
        <v>47</v>
      </c>
      <c r="D82" s="2">
        <v>45077</v>
      </c>
      <c r="E82" t="s">
        <v>48</v>
      </c>
      <c r="F82">
        <v>1</v>
      </c>
      <c r="G82" t="s">
        <v>12</v>
      </c>
      <c r="H82">
        <v>1767.442</v>
      </c>
      <c r="I82" s="3" t="str">
        <f>TEXT(Table1[[#This Row],[Date]],"MMM-YY")</f>
        <v>May-23</v>
      </c>
    </row>
    <row r="83" spans="1:9" x14ac:dyDescent="0.25">
      <c r="A83">
        <v>82</v>
      </c>
      <c r="B83" t="s">
        <v>49</v>
      </c>
      <c r="C83" t="s">
        <v>50</v>
      </c>
      <c r="D83" s="2">
        <v>45077</v>
      </c>
      <c r="E83" t="s">
        <v>15</v>
      </c>
      <c r="F83">
        <v>400</v>
      </c>
      <c r="G83" t="s">
        <v>12</v>
      </c>
      <c r="H83">
        <v>1023256</v>
      </c>
      <c r="I83" s="3" t="str">
        <f>TEXT(Table1[[#This Row],[Date]],"MMM-YY")</f>
        <v>May-23</v>
      </c>
    </row>
    <row r="84" spans="1:9" x14ac:dyDescent="0.25">
      <c r="A84">
        <v>83</v>
      </c>
      <c r="B84" t="s">
        <v>49</v>
      </c>
      <c r="C84" t="s">
        <v>50</v>
      </c>
      <c r="D84" s="2">
        <v>45077</v>
      </c>
      <c r="E84" t="s">
        <v>18</v>
      </c>
      <c r="F84">
        <v>180</v>
      </c>
      <c r="G84" t="s">
        <v>12</v>
      </c>
      <c r="H84">
        <v>460465.2</v>
      </c>
      <c r="I84" s="3" t="str">
        <f>TEXT(Table1[[#This Row],[Date]],"MMM-YY")</f>
        <v>May-23</v>
      </c>
    </row>
    <row r="85" spans="1:9" x14ac:dyDescent="0.25">
      <c r="A85">
        <v>84</v>
      </c>
      <c r="B85" t="s">
        <v>49</v>
      </c>
      <c r="C85" t="s">
        <v>50</v>
      </c>
      <c r="D85" s="2">
        <v>45077</v>
      </c>
      <c r="E85" t="s">
        <v>16</v>
      </c>
      <c r="F85">
        <v>180</v>
      </c>
      <c r="G85" t="s">
        <v>12</v>
      </c>
      <c r="H85">
        <v>460465.2</v>
      </c>
      <c r="I85" s="3" t="str">
        <f>TEXT(Table1[[#This Row],[Date]],"MMM-YY")</f>
        <v>May-23</v>
      </c>
    </row>
    <row r="86" spans="1:9" x14ac:dyDescent="0.25">
      <c r="A86">
        <v>85</v>
      </c>
      <c r="B86" t="s">
        <v>51</v>
      </c>
      <c r="C86" t="s">
        <v>41</v>
      </c>
      <c r="D86" s="2">
        <v>45077</v>
      </c>
      <c r="E86" t="s">
        <v>33</v>
      </c>
      <c r="F86">
        <v>1163</v>
      </c>
      <c r="G86" t="s">
        <v>12</v>
      </c>
      <c r="H86">
        <v>2001441.59</v>
      </c>
      <c r="I86" s="3" t="str">
        <f>TEXT(Table1[[#This Row],[Date]],"MMM-YY")</f>
        <v>May-23</v>
      </c>
    </row>
    <row r="87" spans="1:9" x14ac:dyDescent="0.25">
      <c r="A87">
        <v>86</v>
      </c>
      <c r="B87" t="s">
        <v>51</v>
      </c>
      <c r="C87" t="s">
        <v>41</v>
      </c>
      <c r="D87" s="2">
        <v>45077</v>
      </c>
      <c r="E87" t="s">
        <v>33</v>
      </c>
      <c r="F87">
        <v>48</v>
      </c>
      <c r="G87" t="s">
        <v>12</v>
      </c>
      <c r="H87">
        <v>82604.639999999999</v>
      </c>
      <c r="I87" s="3" t="str">
        <f>TEXT(Table1[[#This Row],[Date]],"MMM-YY")</f>
        <v>May-23</v>
      </c>
    </row>
    <row r="88" spans="1:9" x14ac:dyDescent="0.25">
      <c r="A88">
        <v>87</v>
      </c>
      <c r="B88" t="s">
        <v>52</v>
      </c>
      <c r="C88" t="s">
        <v>37</v>
      </c>
      <c r="D88" s="2">
        <v>45077</v>
      </c>
      <c r="E88" t="s">
        <v>33</v>
      </c>
      <c r="F88">
        <v>20</v>
      </c>
      <c r="G88" t="s">
        <v>12</v>
      </c>
      <c r="H88">
        <v>34418.6</v>
      </c>
      <c r="I88" s="3" t="str">
        <f>TEXT(Table1[[#This Row],[Date]],"MMM-YY")</f>
        <v>May-23</v>
      </c>
    </row>
    <row r="89" spans="1:9" x14ac:dyDescent="0.25">
      <c r="A89">
        <v>88</v>
      </c>
      <c r="B89" t="s">
        <v>52</v>
      </c>
      <c r="C89" t="s">
        <v>37</v>
      </c>
      <c r="D89" s="2">
        <v>45077</v>
      </c>
      <c r="E89" t="s">
        <v>33</v>
      </c>
      <c r="F89">
        <v>500</v>
      </c>
      <c r="G89" t="s">
        <v>12</v>
      </c>
      <c r="H89">
        <v>860465</v>
      </c>
      <c r="I89" s="3" t="str">
        <f>TEXT(Table1[[#This Row],[Date]],"MMM-YY")</f>
        <v>May-23</v>
      </c>
    </row>
    <row r="90" spans="1:9" x14ac:dyDescent="0.25">
      <c r="A90">
        <v>89</v>
      </c>
      <c r="B90" t="s">
        <v>53</v>
      </c>
      <c r="C90" t="s">
        <v>54</v>
      </c>
      <c r="D90" s="2">
        <v>45077</v>
      </c>
      <c r="E90" t="s">
        <v>11</v>
      </c>
      <c r="F90">
        <v>50</v>
      </c>
      <c r="G90" t="s">
        <v>12</v>
      </c>
      <c r="H90">
        <v>141860.45000000001</v>
      </c>
      <c r="I90" s="3" t="str">
        <f>TEXT(Table1[[#This Row],[Date]],"MMM-YY")</f>
        <v>May-23</v>
      </c>
    </row>
    <row r="91" spans="1:9" x14ac:dyDescent="0.25">
      <c r="A91">
        <v>90</v>
      </c>
      <c r="B91" t="s">
        <v>55</v>
      </c>
      <c r="C91" t="s">
        <v>47</v>
      </c>
      <c r="D91" s="2">
        <v>45077</v>
      </c>
      <c r="E91" t="s">
        <v>33</v>
      </c>
      <c r="F91">
        <v>7</v>
      </c>
      <c r="G91" t="s">
        <v>12</v>
      </c>
      <c r="H91">
        <v>12046.51</v>
      </c>
      <c r="I91" s="3" t="str">
        <f>TEXT(Table1[[#This Row],[Date]],"MMM-YY")</f>
        <v>May-23</v>
      </c>
    </row>
    <row r="92" spans="1:9" x14ac:dyDescent="0.25">
      <c r="A92">
        <v>91</v>
      </c>
      <c r="B92" t="s">
        <v>46</v>
      </c>
      <c r="C92" t="s">
        <v>47</v>
      </c>
      <c r="D92" s="2">
        <v>45077</v>
      </c>
      <c r="E92" t="s">
        <v>33</v>
      </c>
      <c r="F92">
        <v>2</v>
      </c>
      <c r="G92" t="s">
        <v>12</v>
      </c>
      <c r="H92">
        <v>3441.86</v>
      </c>
      <c r="I92" s="3" t="str">
        <f>TEXT(Table1[[#This Row],[Date]],"MMM-YY")</f>
        <v>May-23</v>
      </c>
    </row>
    <row r="93" spans="1:9" x14ac:dyDescent="0.25">
      <c r="A93">
        <v>92</v>
      </c>
      <c r="B93" t="s">
        <v>46</v>
      </c>
      <c r="C93" t="s">
        <v>47</v>
      </c>
      <c r="D93" s="2">
        <v>45077</v>
      </c>
      <c r="E93" t="s">
        <v>18</v>
      </c>
      <c r="F93">
        <v>5</v>
      </c>
      <c r="G93" t="s">
        <v>12</v>
      </c>
      <c r="H93">
        <v>12790.7</v>
      </c>
      <c r="I93" s="3" t="str">
        <f>TEXT(Table1[[#This Row],[Date]],"MMM-YY")</f>
        <v>May-23</v>
      </c>
    </row>
    <row r="94" spans="1:9" x14ac:dyDescent="0.25">
      <c r="A94">
        <v>93</v>
      </c>
      <c r="B94" t="s">
        <v>46</v>
      </c>
      <c r="C94" t="s">
        <v>47</v>
      </c>
      <c r="D94" s="2">
        <v>45077</v>
      </c>
      <c r="E94" t="s">
        <v>33</v>
      </c>
      <c r="F94">
        <v>5</v>
      </c>
      <c r="G94" t="s">
        <v>12</v>
      </c>
      <c r="H94">
        <v>8604.65</v>
      </c>
      <c r="I94" s="3" t="str">
        <f>TEXT(Table1[[#This Row],[Date]],"MMM-YY")</f>
        <v>May-23</v>
      </c>
    </row>
    <row r="95" spans="1:9" x14ac:dyDescent="0.25">
      <c r="A95">
        <v>94</v>
      </c>
      <c r="B95" t="s">
        <v>46</v>
      </c>
      <c r="C95" t="s">
        <v>47</v>
      </c>
      <c r="D95" s="2">
        <v>45077</v>
      </c>
      <c r="E95" t="s">
        <v>15</v>
      </c>
      <c r="F95">
        <v>5</v>
      </c>
      <c r="G95" t="s">
        <v>12</v>
      </c>
      <c r="H95">
        <v>12790.7</v>
      </c>
      <c r="I95" s="3" t="str">
        <f>TEXT(Table1[[#This Row],[Date]],"MMM-YY")</f>
        <v>May-23</v>
      </c>
    </row>
    <row r="96" spans="1:9" x14ac:dyDescent="0.25">
      <c r="A96">
        <v>95</v>
      </c>
      <c r="B96" t="s">
        <v>46</v>
      </c>
      <c r="C96" t="s">
        <v>47</v>
      </c>
      <c r="D96" s="2">
        <v>45077</v>
      </c>
      <c r="E96" t="s">
        <v>15</v>
      </c>
      <c r="F96">
        <v>1</v>
      </c>
      <c r="G96" t="s">
        <v>12</v>
      </c>
      <c r="H96">
        <v>2558.14</v>
      </c>
      <c r="I96" s="3" t="str">
        <f>TEXT(Table1[[#This Row],[Date]],"MMM-YY")</f>
        <v>May-23</v>
      </c>
    </row>
    <row r="97" spans="1:9" x14ac:dyDescent="0.25">
      <c r="A97">
        <v>96</v>
      </c>
      <c r="B97" t="s">
        <v>55</v>
      </c>
      <c r="C97" t="s">
        <v>47</v>
      </c>
      <c r="D97" s="2">
        <v>45077</v>
      </c>
      <c r="E97" t="s">
        <v>33</v>
      </c>
      <c r="F97">
        <v>20</v>
      </c>
      <c r="G97" t="s">
        <v>12</v>
      </c>
      <c r="H97">
        <v>34418.6</v>
      </c>
      <c r="I97" s="3" t="str">
        <f>TEXT(Table1[[#This Row],[Date]],"MMM-YY")</f>
        <v>May-23</v>
      </c>
    </row>
    <row r="98" spans="1:9" x14ac:dyDescent="0.25">
      <c r="A98">
        <v>97</v>
      </c>
      <c r="B98" t="s">
        <v>55</v>
      </c>
      <c r="C98" t="s">
        <v>47</v>
      </c>
      <c r="D98" s="2">
        <v>45077</v>
      </c>
      <c r="E98" t="s">
        <v>33</v>
      </c>
      <c r="F98">
        <v>500</v>
      </c>
      <c r="G98" t="s">
        <v>12</v>
      </c>
      <c r="H98">
        <v>860465</v>
      </c>
      <c r="I98" s="3" t="str">
        <f>TEXT(Table1[[#This Row],[Date]],"MMM-YY")</f>
        <v>May-23</v>
      </c>
    </row>
    <row r="99" spans="1:9" x14ac:dyDescent="0.25">
      <c r="A99">
        <v>98</v>
      </c>
      <c r="B99" t="s">
        <v>56</v>
      </c>
      <c r="C99" t="s">
        <v>47</v>
      </c>
      <c r="D99" s="2">
        <v>45077</v>
      </c>
      <c r="E99" t="s">
        <v>15</v>
      </c>
      <c r="F99">
        <v>80</v>
      </c>
      <c r="G99" t="s">
        <v>12</v>
      </c>
      <c r="H99">
        <v>204651.2</v>
      </c>
      <c r="I99" s="3" t="str">
        <f>TEXT(Table1[[#This Row],[Date]],"MMM-YY")</f>
        <v>May-23</v>
      </c>
    </row>
    <row r="100" spans="1:9" x14ac:dyDescent="0.25">
      <c r="A100">
        <v>99</v>
      </c>
      <c r="B100" t="s">
        <v>56</v>
      </c>
      <c r="C100" t="s">
        <v>47</v>
      </c>
      <c r="D100" s="2">
        <v>45077</v>
      </c>
      <c r="E100" t="s">
        <v>18</v>
      </c>
      <c r="F100">
        <v>20</v>
      </c>
      <c r="G100" t="s">
        <v>12</v>
      </c>
      <c r="H100">
        <v>51162.8</v>
      </c>
      <c r="I100" s="3" t="str">
        <f>TEXT(Table1[[#This Row],[Date]],"MMM-YY")</f>
        <v>May-23</v>
      </c>
    </row>
    <row r="101" spans="1:9" x14ac:dyDescent="0.25">
      <c r="A101">
        <v>100</v>
      </c>
      <c r="B101" t="s">
        <v>56</v>
      </c>
      <c r="C101" t="s">
        <v>47</v>
      </c>
      <c r="D101" s="2">
        <v>45077</v>
      </c>
      <c r="E101" t="s">
        <v>11</v>
      </c>
      <c r="F101">
        <v>50</v>
      </c>
      <c r="G101" t="s">
        <v>12</v>
      </c>
      <c r="H101">
        <v>141860.45000000001</v>
      </c>
      <c r="I101" s="3" t="str">
        <f>TEXT(Table1[[#This Row],[Date]],"MMM-YY")</f>
        <v>May-23</v>
      </c>
    </row>
    <row r="102" spans="1:9" x14ac:dyDescent="0.25">
      <c r="A102">
        <v>101</v>
      </c>
      <c r="B102" t="s">
        <v>57</v>
      </c>
      <c r="C102" t="s">
        <v>47</v>
      </c>
      <c r="D102" s="2">
        <v>45077</v>
      </c>
      <c r="E102" t="s">
        <v>15</v>
      </c>
      <c r="F102">
        <v>60</v>
      </c>
      <c r="G102" t="s">
        <v>12</v>
      </c>
      <c r="H102">
        <v>153488.4</v>
      </c>
      <c r="I102" s="3" t="str">
        <f>TEXT(Table1[[#This Row],[Date]],"MMM-YY")</f>
        <v>May-23</v>
      </c>
    </row>
    <row r="103" spans="1:9" x14ac:dyDescent="0.25">
      <c r="A103">
        <v>102</v>
      </c>
      <c r="B103" t="s">
        <v>57</v>
      </c>
      <c r="C103" t="s">
        <v>47</v>
      </c>
      <c r="D103" s="2">
        <v>45077</v>
      </c>
      <c r="E103" t="s">
        <v>11</v>
      </c>
      <c r="F103">
        <v>200</v>
      </c>
      <c r="G103" t="s">
        <v>12</v>
      </c>
      <c r="H103">
        <v>567441.80000000005</v>
      </c>
      <c r="I103" s="3" t="str">
        <f>TEXT(Table1[[#This Row],[Date]],"MMM-YY")</f>
        <v>May-23</v>
      </c>
    </row>
    <row r="104" spans="1:9" x14ac:dyDescent="0.25">
      <c r="A104">
        <v>103</v>
      </c>
      <c r="B104" t="s">
        <v>57</v>
      </c>
      <c r="C104" t="s">
        <v>47</v>
      </c>
      <c r="D104" s="2">
        <v>45077</v>
      </c>
      <c r="E104" t="s">
        <v>18</v>
      </c>
      <c r="F104">
        <v>10</v>
      </c>
      <c r="G104" t="s">
        <v>12</v>
      </c>
      <c r="H104">
        <v>25581.4</v>
      </c>
      <c r="I104" s="3" t="str">
        <f>TEXT(Table1[[#This Row],[Date]],"MMM-YY")</f>
        <v>May-23</v>
      </c>
    </row>
    <row r="105" spans="1:9" x14ac:dyDescent="0.25">
      <c r="A105">
        <v>104</v>
      </c>
      <c r="B105" t="s">
        <v>57</v>
      </c>
      <c r="C105" t="s">
        <v>47</v>
      </c>
      <c r="D105" s="2">
        <v>45077</v>
      </c>
      <c r="E105" t="s">
        <v>13</v>
      </c>
      <c r="F105">
        <v>13</v>
      </c>
      <c r="G105" t="s">
        <v>14</v>
      </c>
      <c r="H105">
        <v>26967.447</v>
      </c>
      <c r="I105" s="3" t="str">
        <f>TEXT(Table1[[#This Row],[Date]],"MMM-YY")</f>
        <v>May-23</v>
      </c>
    </row>
    <row r="106" spans="1:9" x14ac:dyDescent="0.25">
      <c r="A106">
        <v>105</v>
      </c>
      <c r="B106" t="s">
        <v>44</v>
      </c>
      <c r="C106" t="s">
        <v>10</v>
      </c>
      <c r="D106" s="2">
        <v>45077</v>
      </c>
      <c r="E106" t="s">
        <v>33</v>
      </c>
      <c r="F106">
        <v>250</v>
      </c>
      <c r="G106" t="s">
        <v>12</v>
      </c>
      <c r="H106">
        <v>430232.5</v>
      </c>
      <c r="I106" s="3" t="str">
        <f>TEXT(Table1[[#This Row],[Date]],"MMM-YY")</f>
        <v>May-23</v>
      </c>
    </row>
    <row r="107" spans="1:9" x14ac:dyDescent="0.25">
      <c r="A107">
        <v>106</v>
      </c>
      <c r="B107" t="s">
        <v>44</v>
      </c>
      <c r="C107" t="s">
        <v>10</v>
      </c>
      <c r="D107" s="2">
        <v>45077</v>
      </c>
      <c r="E107" t="s">
        <v>33</v>
      </c>
      <c r="F107">
        <v>7</v>
      </c>
      <c r="G107" t="s">
        <v>12</v>
      </c>
      <c r="H107">
        <v>12046.51</v>
      </c>
      <c r="I107" s="3" t="str">
        <f>TEXT(Table1[[#This Row],[Date]],"MMM-YY")</f>
        <v>May-23</v>
      </c>
    </row>
    <row r="108" spans="1:9" x14ac:dyDescent="0.25">
      <c r="A108">
        <v>107</v>
      </c>
      <c r="B108" t="s">
        <v>58</v>
      </c>
      <c r="C108" t="s">
        <v>54</v>
      </c>
      <c r="D108" s="2">
        <v>45077</v>
      </c>
      <c r="E108" t="s">
        <v>33</v>
      </c>
      <c r="F108">
        <v>250</v>
      </c>
      <c r="G108" t="s">
        <v>12</v>
      </c>
      <c r="H108">
        <v>430232.5</v>
      </c>
      <c r="I108" s="3" t="str">
        <f>TEXT(Table1[[#This Row],[Date]],"MMM-YY")</f>
        <v>May-23</v>
      </c>
    </row>
    <row r="109" spans="1:9" x14ac:dyDescent="0.25">
      <c r="A109">
        <v>108</v>
      </c>
      <c r="B109" t="s">
        <v>58</v>
      </c>
      <c r="C109" t="s">
        <v>54</v>
      </c>
      <c r="D109" s="2">
        <v>45077</v>
      </c>
      <c r="E109" t="s">
        <v>33</v>
      </c>
      <c r="F109">
        <v>7</v>
      </c>
      <c r="G109" t="s">
        <v>12</v>
      </c>
      <c r="H109">
        <v>12046.51</v>
      </c>
      <c r="I109" s="3" t="str">
        <f>TEXT(Table1[[#This Row],[Date]],"MMM-YY")</f>
        <v>May-23</v>
      </c>
    </row>
    <row r="110" spans="1:9" x14ac:dyDescent="0.25">
      <c r="A110">
        <v>109</v>
      </c>
      <c r="B110" t="s">
        <v>59</v>
      </c>
      <c r="C110" t="s">
        <v>10</v>
      </c>
      <c r="D110" s="2">
        <v>45077</v>
      </c>
      <c r="E110" t="s">
        <v>33</v>
      </c>
      <c r="F110">
        <v>7</v>
      </c>
      <c r="G110" t="s">
        <v>12</v>
      </c>
      <c r="H110">
        <v>12046.51</v>
      </c>
      <c r="I110" s="3" t="str">
        <f>TEXT(Table1[[#This Row],[Date]],"MMM-YY")</f>
        <v>May-23</v>
      </c>
    </row>
    <row r="111" spans="1:9" x14ac:dyDescent="0.25">
      <c r="A111">
        <v>110</v>
      </c>
      <c r="B111" t="s">
        <v>59</v>
      </c>
      <c r="C111" t="s">
        <v>10</v>
      </c>
      <c r="D111" s="2">
        <v>45077</v>
      </c>
      <c r="E111" t="s">
        <v>33</v>
      </c>
      <c r="F111">
        <v>150</v>
      </c>
      <c r="G111" t="s">
        <v>12</v>
      </c>
      <c r="H111">
        <v>258139.5</v>
      </c>
      <c r="I111" s="3" t="str">
        <f>TEXT(Table1[[#This Row],[Date]],"MMM-YY")</f>
        <v>May-23</v>
      </c>
    </row>
    <row r="112" spans="1:9" x14ac:dyDescent="0.25">
      <c r="A112">
        <v>111</v>
      </c>
      <c r="B112" t="s">
        <v>60</v>
      </c>
      <c r="C112" t="s">
        <v>41</v>
      </c>
      <c r="D112" s="2">
        <v>45077</v>
      </c>
      <c r="E112" t="s">
        <v>33</v>
      </c>
      <c r="F112">
        <v>7</v>
      </c>
      <c r="G112" t="s">
        <v>12</v>
      </c>
      <c r="H112">
        <v>12046.51</v>
      </c>
      <c r="I112" s="3" t="str">
        <f>TEXT(Table1[[#This Row],[Date]],"MMM-YY")</f>
        <v>May-23</v>
      </c>
    </row>
    <row r="113" spans="1:9" x14ac:dyDescent="0.25">
      <c r="A113">
        <v>112</v>
      </c>
      <c r="B113" t="s">
        <v>60</v>
      </c>
      <c r="C113" t="s">
        <v>41</v>
      </c>
      <c r="D113" s="2">
        <v>45077</v>
      </c>
      <c r="E113" t="s">
        <v>33</v>
      </c>
      <c r="F113">
        <v>250</v>
      </c>
      <c r="G113" t="s">
        <v>12</v>
      </c>
      <c r="H113">
        <v>430232.5</v>
      </c>
      <c r="I113" s="3" t="str">
        <f>TEXT(Table1[[#This Row],[Date]],"MMM-YY")</f>
        <v>May-23</v>
      </c>
    </row>
    <row r="114" spans="1:9" x14ac:dyDescent="0.25">
      <c r="A114">
        <v>113</v>
      </c>
      <c r="B114" t="s">
        <v>61</v>
      </c>
      <c r="C114" t="s">
        <v>37</v>
      </c>
      <c r="D114" s="2">
        <v>45077</v>
      </c>
      <c r="E114" t="s">
        <v>18</v>
      </c>
      <c r="F114">
        <v>50</v>
      </c>
      <c r="G114" t="s">
        <v>12</v>
      </c>
      <c r="H114">
        <v>127907</v>
      </c>
      <c r="I114" s="3" t="str">
        <f>TEXT(Table1[[#This Row],[Date]],"MMM-YY")</f>
        <v>May-23</v>
      </c>
    </row>
    <row r="115" spans="1:9" x14ac:dyDescent="0.25">
      <c r="A115">
        <v>114</v>
      </c>
      <c r="B115" t="s">
        <v>61</v>
      </c>
      <c r="C115" t="s">
        <v>37</v>
      </c>
      <c r="D115" s="2">
        <v>45077</v>
      </c>
      <c r="E115" t="s">
        <v>15</v>
      </c>
      <c r="F115">
        <v>130</v>
      </c>
      <c r="G115" t="s">
        <v>12</v>
      </c>
      <c r="H115">
        <v>332558.2</v>
      </c>
      <c r="I115" s="3" t="str">
        <f>TEXT(Table1[[#This Row],[Date]],"MMM-YY")</f>
        <v>May-23</v>
      </c>
    </row>
    <row r="116" spans="1:9" x14ac:dyDescent="0.25">
      <c r="A116">
        <v>115</v>
      </c>
      <c r="B116" t="s">
        <v>61</v>
      </c>
      <c r="C116" t="s">
        <v>37</v>
      </c>
      <c r="D116" s="2">
        <v>45077</v>
      </c>
      <c r="E116" t="s">
        <v>16</v>
      </c>
      <c r="F116">
        <v>20</v>
      </c>
      <c r="G116" t="s">
        <v>12</v>
      </c>
      <c r="H116">
        <v>51162.8</v>
      </c>
      <c r="I116" s="3" t="str">
        <f>TEXT(Table1[[#This Row],[Date]],"MMM-YY")</f>
        <v>May-23</v>
      </c>
    </row>
    <row r="117" spans="1:9" x14ac:dyDescent="0.25">
      <c r="A117">
        <v>116</v>
      </c>
      <c r="B117" t="s">
        <v>45</v>
      </c>
      <c r="C117" t="s">
        <v>32</v>
      </c>
      <c r="D117" s="2">
        <v>45077</v>
      </c>
      <c r="E117" t="s">
        <v>33</v>
      </c>
      <c r="F117">
        <v>7</v>
      </c>
      <c r="G117" t="s">
        <v>12</v>
      </c>
      <c r="H117">
        <v>12046.51</v>
      </c>
      <c r="I117" s="3" t="str">
        <f>TEXT(Table1[[#This Row],[Date]],"MMM-YY")</f>
        <v>May-23</v>
      </c>
    </row>
    <row r="118" spans="1:9" x14ac:dyDescent="0.25">
      <c r="A118">
        <v>117</v>
      </c>
      <c r="B118" t="s">
        <v>45</v>
      </c>
      <c r="C118" t="s">
        <v>32</v>
      </c>
      <c r="D118" s="2">
        <v>45077</v>
      </c>
      <c r="E118" t="s">
        <v>18</v>
      </c>
      <c r="F118">
        <v>20</v>
      </c>
      <c r="G118" t="s">
        <v>12</v>
      </c>
      <c r="H118">
        <v>51162.8</v>
      </c>
      <c r="I118" s="3" t="str">
        <f>TEXT(Table1[[#This Row],[Date]],"MMM-YY")</f>
        <v>May-23</v>
      </c>
    </row>
    <row r="119" spans="1:9" x14ac:dyDescent="0.25">
      <c r="A119">
        <v>118</v>
      </c>
      <c r="B119" t="s">
        <v>45</v>
      </c>
      <c r="C119" t="s">
        <v>32</v>
      </c>
      <c r="D119" s="2">
        <v>45077</v>
      </c>
      <c r="E119" t="s">
        <v>33</v>
      </c>
      <c r="F119">
        <v>326</v>
      </c>
      <c r="G119" t="s">
        <v>12</v>
      </c>
      <c r="H119">
        <v>561023.18000000005</v>
      </c>
      <c r="I119" s="3" t="str">
        <f>TEXT(Table1[[#This Row],[Date]],"MMM-YY")</f>
        <v>May-23</v>
      </c>
    </row>
    <row r="120" spans="1:9" x14ac:dyDescent="0.25">
      <c r="A120">
        <v>119</v>
      </c>
      <c r="B120" t="s">
        <v>45</v>
      </c>
      <c r="C120" t="s">
        <v>32</v>
      </c>
      <c r="D120" s="2">
        <v>45016</v>
      </c>
      <c r="E120" t="s">
        <v>18</v>
      </c>
      <c r="F120">
        <v>50</v>
      </c>
      <c r="G120" t="s">
        <v>12</v>
      </c>
      <c r="H120">
        <v>127907</v>
      </c>
      <c r="I120" s="3" t="str">
        <f>TEXT(Table1[[#This Row],[Date]],"MMM-YY")</f>
        <v>Mar-23</v>
      </c>
    </row>
    <row r="121" spans="1:9" x14ac:dyDescent="0.25">
      <c r="A121">
        <v>120</v>
      </c>
      <c r="B121" t="s">
        <v>45</v>
      </c>
      <c r="C121" t="s">
        <v>32</v>
      </c>
      <c r="D121" s="2">
        <v>45016</v>
      </c>
      <c r="E121" t="s">
        <v>18</v>
      </c>
      <c r="F121">
        <v>2</v>
      </c>
      <c r="G121" t="s">
        <v>12</v>
      </c>
      <c r="H121">
        <v>5116.28</v>
      </c>
      <c r="I121" s="3" t="str">
        <f>TEXT(Table1[[#This Row],[Date]],"MMM-YY")</f>
        <v>Mar-23</v>
      </c>
    </row>
    <row r="122" spans="1:9" x14ac:dyDescent="0.25">
      <c r="A122">
        <v>121</v>
      </c>
      <c r="B122" t="s">
        <v>45</v>
      </c>
      <c r="C122" t="s">
        <v>32</v>
      </c>
      <c r="D122" s="2">
        <v>45016</v>
      </c>
      <c r="E122" t="s">
        <v>17</v>
      </c>
      <c r="F122">
        <v>2</v>
      </c>
      <c r="G122" t="s">
        <v>12</v>
      </c>
      <c r="H122">
        <v>3395.348</v>
      </c>
      <c r="I122" s="3" t="str">
        <f>TEXT(Table1[[#This Row],[Date]],"MMM-YY")</f>
        <v>Mar-23</v>
      </c>
    </row>
    <row r="123" spans="1:9" x14ac:dyDescent="0.25">
      <c r="A123">
        <v>122</v>
      </c>
      <c r="B123" t="s">
        <v>45</v>
      </c>
      <c r="C123" t="s">
        <v>32</v>
      </c>
      <c r="D123" s="2">
        <v>45016</v>
      </c>
      <c r="E123" t="s">
        <v>33</v>
      </c>
      <c r="F123">
        <v>74</v>
      </c>
      <c r="G123" t="s">
        <v>12</v>
      </c>
      <c r="H123">
        <v>127348.82</v>
      </c>
      <c r="I123" s="3" t="str">
        <f>TEXT(Table1[[#This Row],[Date]],"MMM-YY")</f>
        <v>Mar-23</v>
      </c>
    </row>
    <row r="124" spans="1:9" x14ac:dyDescent="0.25">
      <c r="A124">
        <v>123</v>
      </c>
      <c r="B124" t="s">
        <v>45</v>
      </c>
      <c r="C124" t="s">
        <v>32</v>
      </c>
      <c r="D124" s="2">
        <v>45016</v>
      </c>
      <c r="E124" t="s">
        <v>13</v>
      </c>
      <c r="F124">
        <v>2</v>
      </c>
      <c r="G124" t="s">
        <v>14</v>
      </c>
      <c r="H124">
        <v>4148.8379999999997</v>
      </c>
      <c r="I124" s="3" t="str">
        <f>TEXT(Table1[[#This Row],[Date]],"MMM-YY")</f>
        <v>Mar-23</v>
      </c>
    </row>
    <row r="125" spans="1:9" x14ac:dyDescent="0.25">
      <c r="A125">
        <v>124</v>
      </c>
      <c r="B125" t="s">
        <v>45</v>
      </c>
      <c r="C125" t="s">
        <v>32</v>
      </c>
      <c r="D125" s="2">
        <v>45016</v>
      </c>
      <c r="E125" t="s">
        <v>17</v>
      </c>
      <c r="F125">
        <v>50</v>
      </c>
      <c r="G125" t="s">
        <v>12</v>
      </c>
      <c r="H125">
        <v>84883.7</v>
      </c>
      <c r="I125" s="3" t="str">
        <f>TEXT(Table1[[#This Row],[Date]],"MMM-YY")</f>
        <v>Mar-23</v>
      </c>
    </row>
    <row r="126" spans="1:9" x14ac:dyDescent="0.25">
      <c r="A126">
        <v>125</v>
      </c>
      <c r="B126" t="s">
        <v>45</v>
      </c>
      <c r="C126" t="s">
        <v>32</v>
      </c>
      <c r="D126" s="2">
        <v>45016</v>
      </c>
      <c r="E126" t="s">
        <v>33</v>
      </c>
      <c r="F126">
        <v>2</v>
      </c>
      <c r="G126" t="s">
        <v>12</v>
      </c>
      <c r="H126">
        <v>3441.86</v>
      </c>
      <c r="I126" s="3" t="str">
        <f>TEXT(Table1[[#This Row],[Date]],"MMM-YY")</f>
        <v>Mar-23</v>
      </c>
    </row>
    <row r="127" spans="1:9" x14ac:dyDescent="0.25">
      <c r="A127">
        <v>126</v>
      </c>
      <c r="B127" t="s">
        <v>45</v>
      </c>
      <c r="C127" t="s">
        <v>32</v>
      </c>
      <c r="D127" s="2">
        <v>45016</v>
      </c>
      <c r="E127" t="s">
        <v>13</v>
      </c>
      <c r="F127">
        <v>100</v>
      </c>
      <c r="G127" t="s">
        <v>14</v>
      </c>
      <c r="H127">
        <v>207441.9</v>
      </c>
      <c r="I127" s="3" t="str">
        <f>TEXT(Table1[[#This Row],[Date]],"MMM-YY")</f>
        <v>Mar-23</v>
      </c>
    </row>
    <row r="128" spans="1:9" x14ac:dyDescent="0.25">
      <c r="A128">
        <v>127</v>
      </c>
      <c r="B128" t="s">
        <v>44</v>
      </c>
      <c r="C128" t="s">
        <v>10</v>
      </c>
      <c r="D128" s="2">
        <v>44988</v>
      </c>
      <c r="E128" t="s">
        <v>17</v>
      </c>
      <c r="F128">
        <v>8</v>
      </c>
      <c r="G128" t="s">
        <v>12</v>
      </c>
      <c r="H128">
        <v>13581.392</v>
      </c>
      <c r="I128" s="3" t="str">
        <f>TEXT(Table1[[#This Row],[Date]],"MMM-YY")</f>
        <v>Mar-23</v>
      </c>
    </row>
    <row r="129" spans="1:9" x14ac:dyDescent="0.25">
      <c r="A129">
        <v>128</v>
      </c>
      <c r="B129" t="s">
        <v>44</v>
      </c>
      <c r="C129" t="s">
        <v>10</v>
      </c>
      <c r="D129" s="2">
        <v>44988</v>
      </c>
      <c r="E129" t="s">
        <v>17</v>
      </c>
      <c r="F129">
        <v>200</v>
      </c>
      <c r="G129" t="s">
        <v>12</v>
      </c>
      <c r="H129">
        <v>339534.8</v>
      </c>
      <c r="I129" s="3" t="str">
        <f>TEXT(Table1[[#This Row],[Date]],"MMM-YY")</f>
        <v>Mar-23</v>
      </c>
    </row>
    <row r="130" spans="1:9" x14ac:dyDescent="0.25">
      <c r="A130">
        <v>129</v>
      </c>
      <c r="B130" t="s">
        <v>46</v>
      </c>
      <c r="C130" t="s">
        <v>47</v>
      </c>
      <c r="D130" s="2">
        <v>45077</v>
      </c>
      <c r="E130" t="s">
        <v>16</v>
      </c>
      <c r="F130">
        <v>1</v>
      </c>
      <c r="G130" t="s">
        <v>12</v>
      </c>
      <c r="H130">
        <v>2558.14</v>
      </c>
      <c r="I130" s="3" t="str">
        <f>TEXT(Table1[[#This Row],[Date]],"MMM-YY")</f>
        <v>May-23</v>
      </c>
    </row>
    <row r="131" spans="1:9" x14ac:dyDescent="0.25">
      <c r="A131">
        <v>130</v>
      </c>
      <c r="B131" t="s">
        <v>34</v>
      </c>
      <c r="C131" t="s">
        <v>35</v>
      </c>
      <c r="D131" s="2">
        <v>45077</v>
      </c>
      <c r="E131" t="s">
        <v>11</v>
      </c>
      <c r="F131">
        <v>1</v>
      </c>
      <c r="G131" t="s">
        <v>12</v>
      </c>
      <c r="H131">
        <v>2837.2089999999998</v>
      </c>
      <c r="I131" s="3" t="str">
        <f>TEXT(Table1[[#This Row],[Date]],"MMM-YY")</f>
        <v>May-23</v>
      </c>
    </row>
    <row r="132" spans="1:9" x14ac:dyDescent="0.25">
      <c r="A132">
        <v>131</v>
      </c>
      <c r="B132" t="s">
        <v>34</v>
      </c>
      <c r="C132" t="s">
        <v>35</v>
      </c>
      <c r="D132" s="2">
        <v>45077</v>
      </c>
      <c r="E132" t="s">
        <v>18</v>
      </c>
      <c r="F132">
        <v>1</v>
      </c>
      <c r="G132" t="s">
        <v>12</v>
      </c>
      <c r="H132">
        <v>2558.14</v>
      </c>
      <c r="I132" s="3" t="str">
        <f>TEXT(Table1[[#This Row],[Date]],"MMM-YY")</f>
        <v>May-23</v>
      </c>
    </row>
    <row r="133" spans="1:9" x14ac:dyDescent="0.25">
      <c r="A133">
        <v>132</v>
      </c>
      <c r="B133" t="s">
        <v>34</v>
      </c>
      <c r="C133" t="s">
        <v>35</v>
      </c>
      <c r="D133" s="2">
        <v>45077</v>
      </c>
      <c r="E133" t="s">
        <v>16</v>
      </c>
      <c r="F133">
        <v>1</v>
      </c>
      <c r="G133" t="s">
        <v>12</v>
      </c>
      <c r="H133">
        <v>2558.14</v>
      </c>
      <c r="I133" s="3" t="str">
        <f>TEXT(Table1[[#This Row],[Date]],"MMM-YY")</f>
        <v>May-23</v>
      </c>
    </row>
    <row r="134" spans="1:9" x14ac:dyDescent="0.25">
      <c r="A134">
        <v>133</v>
      </c>
      <c r="B134" t="s">
        <v>34</v>
      </c>
      <c r="C134" t="s">
        <v>35</v>
      </c>
      <c r="D134" s="2">
        <v>45077</v>
      </c>
      <c r="E134" t="s">
        <v>29</v>
      </c>
      <c r="F134">
        <v>1</v>
      </c>
      <c r="G134" t="s">
        <v>12</v>
      </c>
      <c r="H134">
        <v>2558.14</v>
      </c>
      <c r="I134" s="3" t="str">
        <f>TEXT(Table1[[#This Row],[Date]],"MMM-YY")</f>
        <v>May-23</v>
      </c>
    </row>
    <row r="135" spans="1:9" x14ac:dyDescent="0.25">
      <c r="A135">
        <v>134</v>
      </c>
      <c r="B135" t="s">
        <v>34</v>
      </c>
      <c r="C135" t="s">
        <v>35</v>
      </c>
      <c r="D135" s="2">
        <v>45077</v>
      </c>
      <c r="E135" t="s">
        <v>13</v>
      </c>
      <c r="F135">
        <v>1</v>
      </c>
      <c r="G135" t="s">
        <v>14</v>
      </c>
      <c r="H135">
        <v>2074.4189999999999</v>
      </c>
      <c r="I135" s="3" t="str">
        <f>TEXT(Table1[[#This Row],[Date]],"MMM-YY")</f>
        <v>May-23</v>
      </c>
    </row>
    <row r="136" spans="1:9" x14ac:dyDescent="0.25">
      <c r="A136">
        <v>135</v>
      </c>
      <c r="B136" t="s">
        <v>34</v>
      </c>
      <c r="C136" t="s">
        <v>35</v>
      </c>
      <c r="D136" s="2">
        <v>45077</v>
      </c>
      <c r="E136" t="s">
        <v>33</v>
      </c>
      <c r="F136">
        <v>1</v>
      </c>
      <c r="G136" t="s">
        <v>12</v>
      </c>
      <c r="H136">
        <v>1720.93</v>
      </c>
      <c r="I136" s="3" t="str">
        <f>TEXT(Table1[[#This Row],[Date]],"MMM-YY")</f>
        <v>May-23</v>
      </c>
    </row>
    <row r="137" spans="1:9" x14ac:dyDescent="0.25">
      <c r="A137">
        <v>136</v>
      </c>
      <c r="B137" t="s">
        <v>62</v>
      </c>
      <c r="C137" t="s">
        <v>54</v>
      </c>
      <c r="D137" s="2">
        <v>45072</v>
      </c>
      <c r="E137" t="s">
        <v>18</v>
      </c>
      <c r="F137">
        <v>30</v>
      </c>
      <c r="G137" t="s">
        <v>12</v>
      </c>
      <c r="H137">
        <v>76744.2</v>
      </c>
      <c r="I137" s="3" t="str">
        <f>TEXT(Table1[[#This Row],[Date]],"MMM-YY")</f>
        <v>May-23</v>
      </c>
    </row>
    <row r="138" spans="1:9" x14ac:dyDescent="0.25">
      <c r="A138">
        <v>137</v>
      </c>
      <c r="B138" t="s">
        <v>62</v>
      </c>
      <c r="C138" t="s">
        <v>54</v>
      </c>
      <c r="D138" s="2">
        <v>45072</v>
      </c>
      <c r="E138" t="s">
        <v>16</v>
      </c>
      <c r="F138">
        <v>32</v>
      </c>
      <c r="G138" t="s">
        <v>12</v>
      </c>
      <c r="H138">
        <v>81860.479999999996</v>
      </c>
      <c r="I138" s="3" t="str">
        <f>TEXT(Table1[[#This Row],[Date]],"MMM-YY")</f>
        <v>May-23</v>
      </c>
    </row>
    <row r="139" spans="1:9" x14ac:dyDescent="0.25">
      <c r="A139">
        <v>138</v>
      </c>
      <c r="B139" t="s">
        <v>62</v>
      </c>
      <c r="C139" t="s">
        <v>54</v>
      </c>
      <c r="D139" s="2">
        <v>45072</v>
      </c>
      <c r="E139" t="s">
        <v>33</v>
      </c>
      <c r="F139">
        <v>50</v>
      </c>
      <c r="G139" t="s">
        <v>12</v>
      </c>
      <c r="H139">
        <v>86046.5</v>
      </c>
      <c r="I139" s="3" t="str">
        <f>TEXT(Table1[[#This Row],[Date]],"MMM-YY")</f>
        <v>May-23</v>
      </c>
    </row>
    <row r="140" spans="1:9" x14ac:dyDescent="0.25">
      <c r="A140">
        <v>139</v>
      </c>
      <c r="B140" t="s">
        <v>62</v>
      </c>
      <c r="C140" t="s">
        <v>54</v>
      </c>
      <c r="D140" s="2">
        <v>45072</v>
      </c>
      <c r="E140" t="s">
        <v>29</v>
      </c>
      <c r="F140">
        <v>40</v>
      </c>
      <c r="G140" t="s">
        <v>12</v>
      </c>
      <c r="H140">
        <v>102325.6</v>
      </c>
      <c r="I140" s="3" t="str">
        <f>TEXT(Table1[[#This Row],[Date]],"MMM-YY")</f>
        <v>May-23</v>
      </c>
    </row>
    <row r="141" spans="1:9" x14ac:dyDescent="0.25">
      <c r="A141">
        <v>140</v>
      </c>
      <c r="B141" t="s">
        <v>63</v>
      </c>
      <c r="C141" t="s">
        <v>10</v>
      </c>
      <c r="D141" s="2">
        <v>45077</v>
      </c>
      <c r="E141" t="s">
        <v>33</v>
      </c>
      <c r="F141">
        <v>7</v>
      </c>
      <c r="G141" t="s">
        <v>12</v>
      </c>
      <c r="H141">
        <v>12046.51</v>
      </c>
      <c r="I141" s="3" t="str">
        <f>TEXT(Table1[[#This Row],[Date]],"MMM-YY")</f>
        <v>May-23</v>
      </c>
    </row>
    <row r="142" spans="1:9" x14ac:dyDescent="0.25">
      <c r="A142">
        <v>141</v>
      </c>
      <c r="B142" t="s">
        <v>63</v>
      </c>
      <c r="C142" t="s">
        <v>10</v>
      </c>
      <c r="D142" s="2">
        <v>45077</v>
      </c>
      <c r="E142" t="s">
        <v>18</v>
      </c>
      <c r="F142">
        <v>50</v>
      </c>
      <c r="G142" t="s">
        <v>12</v>
      </c>
      <c r="H142">
        <v>127907</v>
      </c>
      <c r="I142" s="3" t="str">
        <f>TEXT(Table1[[#This Row],[Date]],"MMM-YY")</f>
        <v>May-23</v>
      </c>
    </row>
    <row r="143" spans="1:9" x14ac:dyDescent="0.25">
      <c r="A143">
        <v>142</v>
      </c>
      <c r="B143" t="s">
        <v>63</v>
      </c>
      <c r="C143" t="s">
        <v>10</v>
      </c>
      <c r="D143" s="2">
        <v>45077</v>
      </c>
      <c r="E143" t="s">
        <v>33</v>
      </c>
      <c r="F143">
        <v>250</v>
      </c>
      <c r="G143" t="s">
        <v>12</v>
      </c>
      <c r="H143">
        <v>430232.5</v>
      </c>
      <c r="I143" s="3" t="str">
        <f>TEXT(Table1[[#This Row],[Date]],"MMM-YY")</f>
        <v>May-23</v>
      </c>
    </row>
    <row r="144" spans="1:9" x14ac:dyDescent="0.25">
      <c r="A144">
        <v>143</v>
      </c>
      <c r="B144" t="s">
        <v>63</v>
      </c>
      <c r="C144" t="s">
        <v>10</v>
      </c>
      <c r="D144" s="2">
        <v>45077</v>
      </c>
      <c r="E144" t="s">
        <v>29</v>
      </c>
      <c r="F144">
        <v>180</v>
      </c>
      <c r="G144" t="s">
        <v>12</v>
      </c>
      <c r="H144">
        <v>460465.2</v>
      </c>
      <c r="I144" s="3" t="str">
        <f>TEXT(Table1[[#This Row],[Date]],"MMM-YY")</f>
        <v>May-23</v>
      </c>
    </row>
    <row r="145" spans="1:9" x14ac:dyDescent="0.25">
      <c r="A145">
        <v>144</v>
      </c>
      <c r="B145" t="s">
        <v>63</v>
      </c>
      <c r="C145" t="s">
        <v>10</v>
      </c>
      <c r="D145" s="2">
        <v>45077</v>
      </c>
      <c r="E145" t="s">
        <v>16</v>
      </c>
      <c r="F145">
        <v>20</v>
      </c>
      <c r="G145" t="s">
        <v>12</v>
      </c>
      <c r="H145">
        <v>51162.8</v>
      </c>
      <c r="I145" s="3" t="str">
        <f>TEXT(Table1[[#This Row],[Date]],"MMM-YY")</f>
        <v>May-23</v>
      </c>
    </row>
    <row r="146" spans="1:9" x14ac:dyDescent="0.25">
      <c r="A146">
        <v>145</v>
      </c>
      <c r="B146" t="s">
        <v>64</v>
      </c>
      <c r="C146" t="s">
        <v>37</v>
      </c>
      <c r="D146" s="2">
        <v>45077</v>
      </c>
      <c r="E146" t="s">
        <v>33</v>
      </c>
      <c r="F146">
        <v>100</v>
      </c>
      <c r="G146" t="s">
        <v>12</v>
      </c>
      <c r="H146">
        <v>172093</v>
      </c>
      <c r="I146" s="3" t="str">
        <f>TEXT(Table1[[#This Row],[Date]],"MMM-YY")</f>
        <v>May-23</v>
      </c>
    </row>
    <row r="147" spans="1:9" x14ac:dyDescent="0.25">
      <c r="A147">
        <v>146</v>
      </c>
      <c r="B147" t="s">
        <v>64</v>
      </c>
      <c r="C147" t="s">
        <v>37</v>
      </c>
      <c r="D147" s="2">
        <v>45077</v>
      </c>
      <c r="E147" t="s">
        <v>18</v>
      </c>
      <c r="F147">
        <v>70</v>
      </c>
      <c r="G147" t="s">
        <v>12</v>
      </c>
      <c r="H147">
        <v>179069.8</v>
      </c>
      <c r="I147" s="3" t="str">
        <f>TEXT(Table1[[#This Row],[Date]],"MMM-YY")</f>
        <v>May-23</v>
      </c>
    </row>
    <row r="148" spans="1:9" x14ac:dyDescent="0.25">
      <c r="A148">
        <v>147</v>
      </c>
      <c r="B148" t="s">
        <v>64</v>
      </c>
      <c r="C148" t="s">
        <v>37</v>
      </c>
      <c r="D148" s="2">
        <v>45077</v>
      </c>
      <c r="E148" t="s">
        <v>16</v>
      </c>
      <c r="F148">
        <v>20</v>
      </c>
      <c r="G148" t="s">
        <v>12</v>
      </c>
      <c r="H148">
        <v>51162.8</v>
      </c>
      <c r="I148" s="3" t="str">
        <f>TEXT(Table1[[#This Row],[Date]],"MMM-YY")</f>
        <v>May-23</v>
      </c>
    </row>
    <row r="149" spans="1:9" x14ac:dyDescent="0.25">
      <c r="A149">
        <v>148</v>
      </c>
      <c r="B149" t="s">
        <v>64</v>
      </c>
      <c r="C149" t="s">
        <v>37</v>
      </c>
      <c r="D149" s="2">
        <v>45077</v>
      </c>
      <c r="E149" t="s">
        <v>29</v>
      </c>
      <c r="F149">
        <v>110</v>
      </c>
      <c r="G149" t="s">
        <v>12</v>
      </c>
      <c r="H149">
        <v>281395.40000000002</v>
      </c>
      <c r="I149" s="3" t="str">
        <f>TEXT(Table1[[#This Row],[Date]],"MMM-YY")</f>
        <v>May-23</v>
      </c>
    </row>
    <row r="150" spans="1:9" x14ac:dyDescent="0.25">
      <c r="A150">
        <v>149</v>
      </c>
      <c r="B150" t="s">
        <v>65</v>
      </c>
      <c r="C150" t="s">
        <v>41</v>
      </c>
      <c r="D150" s="2">
        <v>45077</v>
      </c>
      <c r="E150" t="s">
        <v>33</v>
      </c>
      <c r="F150">
        <v>133</v>
      </c>
      <c r="G150" t="s">
        <v>12</v>
      </c>
      <c r="H150">
        <v>228883.69</v>
      </c>
      <c r="I150" s="3" t="str">
        <f>TEXT(Table1[[#This Row],[Date]],"MMM-YY")</f>
        <v>May-23</v>
      </c>
    </row>
    <row r="151" spans="1:9" x14ac:dyDescent="0.25">
      <c r="A151">
        <v>150</v>
      </c>
      <c r="B151" t="s">
        <v>65</v>
      </c>
      <c r="C151" t="s">
        <v>41</v>
      </c>
      <c r="D151" s="2">
        <v>45077</v>
      </c>
      <c r="E151" t="s">
        <v>29</v>
      </c>
      <c r="F151">
        <v>60</v>
      </c>
      <c r="G151" t="s">
        <v>12</v>
      </c>
      <c r="H151">
        <v>153488.4</v>
      </c>
      <c r="I151" s="3" t="str">
        <f>TEXT(Table1[[#This Row],[Date]],"MMM-YY")</f>
        <v>May-23</v>
      </c>
    </row>
    <row r="152" spans="1:9" x14ac:dyDescent="0.25">
      <c r="A152">
        <v>151</v>
      </c>
      <c r="B152" t="s">
        <v>65</v>
      </c>
      <c r="C152" t="s">
        <v>41</v>
      </c>
      <c r="D152" s="2">
        <v>45077</v>
      </c>
      <c r="E152" t="s">
        <v>16</v>
      </c>
      <c r="F152">
        <v>20</v>
      </c>
      <c r="G152" t="s">
        <v>12</v>
      </c>
      <c r="H152">
        <v>51162.8</v>
      </c>
      <c r="I152" s="3" t="str">
        <f>TEXT(Table1[[#This Row],[Date]],"MMM-YY")</f>
        <v>May-23</v>
      </c>
    </row>
    <row r="153" spans="1:9" x14ac:dyDescent="0.25">
      <c r="A153">
        <v>152</v>
      </c>
      <c r="B153" t="s">
        <v>65</v>
      </c>
      <c r="C153" t="s">
        <v>41</v>
      </c>
      <c r="D153" s="2">
        <v>45077</v>
      </c>
      <c r="E153" t="s">
        <v>18</v>
      </c>
      <c r="F153">
        <v>20</v>
      </c>
      <c r="G153" t="s">
        <v>12</v>
      </c>
      <c r="H153">
        <v>51162.8</v>
      </c>
      <c r="I153" s="3" t="str">
        <f>TEXT(Table1[[#This Row],[Date]],"MMM-YY")</f>
        <v>May-23</v>
      </c>
    </row>
    <row r="154" spans="1:9" x14ac:dyDescent="0.25">
      <c r="A154">
        <v>153</v>
      </c>
      <c r="B154" t="s">
        <v>65</v>
      </c>
      <c r="C154" t="s">
        <v>41</v>
      </c>
      <c r="D154" s="2">
        <v>45077</v>
      </c>
      <c r="E154" t="s">
        <v>11</v>
      </c>
      <c r="F154">
        <v>100</v>
      </c>
      <c r="G154" t="s">
        <v>12</v>
      </c>
      <c r="H154">
        <v>283720.90000000002</v>
      </c>
      <c r="I154" s="3" t="str">
        <f>TEXT(Table1[[#This Row],[Date]],"MMM-YY")</f>
        <v>May-23</v>
      </c>
    </row>
    <row r="155" spans="1:9" x14ac:dyDescent="0.25">
      <c r="A155">
        <v>154</v>
      </c>
      <c r="B155" t="s">
        <v>34</v>
      </c>
      <c r="C155" t="s">
        <v>35</v>
      </c>
      <c r="D155" s="2">
        <v>45076</v>
      </c>
      <c r="E155" t="s">
        <v>18</v>
      </c>
      <c r="F155">
        <v>1</v>
      </c>
      <c r="G155" t="s">
        <v>12</v>
      </c>
      <c r="H155">
        <v>2558.14</v>
      </c>
      <c r="I155" s="3" t="str">
        <f>TEXT(Table1[[#This Row],[Date]],"MMM-YY")</f>
        <v>May-23</v>
      </c>
    </row>
    <row r="156" spans="1:9" x14ac:dyDescent="0.25">
      <c r="A156">
        <v>155</v>
      </c>
      <c r="B156" t="s">
        <v>34</v>
      </c>
      <c r="C156" t="s">
        <v>35</v>
      </c>
      <c r="D156" s="2">
        <v>45076</v>
      </c>
      <c r="E156" t="s">
        <v>15</v>
      </c>
      <c r="F156">
        <v>1</v>
      </c>
      <c r="G156" t="s">
        <v>12</v>
      </c>
      <c r="H156">
        <v>2558.14</v>
      </c>
      <c r="I156" s="3" t="str">
        <f>TEXT(Table1[[#This Row],[Date]],"MMM-YY")</f>
        <v>May-23</v>
      </c>
    </row>
    <row r="157" spans="1:9" x14ac:dyDescent="0.25">
      <c r="A157">
        <v>156</v>
      </c>
      <c r="B157" t="s">
        <v>46</v>
      </c>
      <c r="C157" t="s">
        <v>47</v>
      </c>
      <c r="D157" s="2">
        <v>45076</v>
      </c>
      <c r="E157" t="s">
        <v>15</v>
      </c>
      <c r="F157">
        <v>1</v>
      </c>
      <c r="G157" t="s">
        <v>12</v>
      </c>
      <c r="H157">
        <v>2558.14</v>
      </c>
      <c r="I157" s="3" t="str">
        <f>TEXT(Table1[[#This Row],[Date]],"MMM-YY")</f>
        <v>May-23</v>
      </c>
    </row>
    <row r="158" spans="1:9" x14ac:dyDescent="0.25">
      <c r="A158">
        <v>157</v>
      </c>
      <c r="B158" t="s">
        <v>66</v>
      </c>
      <c r="C158" t="s">
        <v>67</v>
      </c>
      <c r="D158" s="2">
        <v>45076</v>
      </c>
      <c r="E158" t="s">
        <v>16</v>
      </c>
      <c r="F158">
        <v>500</v>
      </c>
      <c r="G158" t="s">
        <v>12</v>
      </c>
      <c r="H158">
        <v>1279070</v>
      </c>
      <c r="I158" s="3" t="str">
        <f>TEXT(Table1[[#This Row],[Date]],"MMM-YY")</f>
        <v>May-23</v>
      </c>
    </row>
    <row r="159" spans="1:9" x14ac:dyDescent="0.25">
      <c r="A159">
        <v>158</v>
      </c>
      <c r="B159" t="s">
        <v>66</v>
      </c>
      <c r="C159" t="s">
        <v>67</v>
      </c>
      <c r="D159" s="2">
        <v>45076</v>
      </c>
      <c r="E159" t="s">
        <v>33</v>
      </c>
      <c r="F159">
        <v>20</v>
      </c>
      <c r="G159" t="s">
        <v>12</v>
      </c>
      <c r="H159">
        <v>34418.6</v>
      </c>
      <c r="I159" s="3" t="str">
        <f>TEXT(Table1[[#This Row],[Date]],"MMM-YY")</f>
        <v>May-23</v>
      </c>
    </row>
    <row r="160" spans="1:9" x14ac:dyDescent="0.25">
      <c r="A160">
        <v>159</v>
      </c>
      <c r="B160" t="s">
        <v>66</v>
      </c>
      <c r="C160" t="s">
        <v>67</v>
      </c>
      <c r="D160" s="2">
        <v>45076</v>
      </c>
      <c r="E160" t="s">
        <v>11</v>
      </c>
      <c r="F160">
        <v>100</v>
      </c>
      <c r="G160" t="s">
        <v>12</v>
      </c>
      <c r="H160">
        <v>283720.90000000002</v>
      </c>
      <c r="I160" s="3" t="str">
        <f>TEXT(Table1[[#This Row],[Date]],"MMM-YY")</f>
        <v>May-23</v>
      </c>
    </row>
    <row r="161" spans="1:9" x14ac:dyDescent="0.25">
      <c r="A161">
        <v>160</v>
      </c>
      <c r="B161" t="s">
        <v>66</v>
      </c>
      <c r="C161" t="s">
        <v>67</v>
      </c>
      <c r="D161" s="2">
        <v>45076</v>
      </c>
      <c r="E161" t="s">
        <v>33</v>
      </c>
      <c r="F161">
        <v>500</v>
      </c>
      <c r="G161" t="s">
        <v>12</v>
      </c>
      <c r="H161">
        <v>860465</v>
      </c>
      <c r="I161" s="3" t="str">
        <f>TEXT(Table1[[#This Row],[Date]],"MMM-YY")</f>
        <v>May-23</v>
      </c>
    </row>
    <row r="162" spans="1:9" x14ac:dyDescent="0.25">
      <c r="A162">
        <v>161</v>
      </c>
      <c r="B162" t="s">
        <v>66</v>
      </c>
      <c r="C162" t="s">
        <v>67</v>
      </c>
      <c r="D162" s="2">
        <v>45076</v>
      </c>
      <c r="E162" t="s">
        <v>18</v>
      </c>
      <c r="F162">
        <v>600</v>
      </c>
      <c r="G162" t="s">
        <v>12</v>
      </c>
      <c r="H162">
        <v>1534884</v>
      </c>
      <c r="I162" s="3" t="str">
        <f>TEXT(Table1[[#This Row],[Date]],"MMM-YY")</f>
        <v>May-23</v>
      </c>
    </row>
    <row r="163" spans="1:9" x14ac:dyDescent="0.25">
      <c r="A163">
        <v>162</v>
      </c>
      <c r="B163" t="s">
        <v>66</v>
      </c>
      <c r="C163" t="s">
        <v>67</v>
      </c>
      <c r="D163" s="2">
        <v>45076</v>
      </c>
      <c r="E163" t="s">
        <v>15</v>
      </c>
      <c r="F163">
        <v>800</v>
      </c>
      <c r="G163" t="s">
        <v>12</v>
      </c>
      <c r="H163">
        <v>2046512</v>
      </c>
      <c r="I163" s="3" t="str">
        <f>TEXT(Table1[[#This Row],[Date]],"MMM-YY")</f>
        <v>May-23</v>
      </c>
    </row>
    <row r="164" spans="1:9" x14ac:dyDescent="0.25">
      <c r="A164">
        <v>163</v>
      </c>
      <c r="B164" t="s">
        <v>68</v>
      </c>
      <c r="C164" t="s">
        <v>69</v>
      </c>
      <c r="D164" s="2">
        <v>45076</v>
      </c>
      <c r="E164" t="s">
        <v>15</v>
      </c>
      <c r="F164">
        <v>400</v>
      </c>
      <c r="G164" t="s">
        <v>12</v>
      </c>
      <c r="H164">
        <v>1023256</v>
      </c>
      <c r="I164" s="3" t="str">
        <f>TEXT(Table1[[#This Row],[Date]],"MMM-YY")</f>
        <v>May-23</v>
      </c>
    </row>
    <row r="165" spans="1:9" x14ac:dyDescent="0.25">
      <c r="A165">
        <v>164</v>
      </c>
      <c r="B165" t="s">
        <v>68</v>
      </c>
      <c r="C165" t="s">
        <v>69</v>
      </c>
      <c r="D165" s="2">
        <v>45076</v>
      </c>
      <c r="E165" t="s">
        <v>33</v>
      </c>
      <c r="F165">
        <v>160</v>
      </c>
      <c r="G165" t="s">
        <v>12</v>
      </c>
      <c r="H165">
        <v>275348.8</v>
      </c>
      <c r="I165" s="3" t="str">
        <f>TEXT(Table1[[#This Row],[Date]],"MMM-YY")</f>
        <v>May-23</v>
      </c>
    </row>
    <row r="166" spans="1:9" x14ac:dyDescent="0.25">
      <c r="A166">
        <v>165</v>
      </c>
      <c r="B166" t="s">
        <v>68</v>
      </c>
      <c r="C166" t="s">
        <v>69</v>
      </c>
      <c r="D166" s="2">
        <v>45076</v>
      </c>
      <c r="E166" t="s">
        <v>18</v>
      </c>
      <c r="F166">
        <v>200</v>
      </c>
      <c r="G166" t="s">
        <v>12</v>
      </c>
      <c r="H166">
        <v>511628</v>
      </c>
      <c r="I166" s="3" t="str">
        <f>TEXT(Table1[[#This Row],[Date]],"MMM-YY")</f>
        <v>May-23</v>
      </c>
    </row>
    <row r="167" spans="1:9" x14ac:dyDescent="0.25">
      <c r="A167">
        <v>166</v>
      </c>
      <c r="B167" t="s">
        <v>68</v>
      </c>
      <c r="C167" t="s">
        <v>69</v>
      </c>
      <c r="D167" s="2">
        <v>45076</v>
      </c>
      <c r="E167" t="s">
        <v>16</v>
      </c>
      <c r="F167">
        <v>200</v>
      </c>
      <c r="G167" t="s">
        <v>12</v>
      </c>
      <c r="H167">
        <v>511628</v>
      </c>
      <c r="I167" s="3" t="str">
        <f>TEXT(Table1[[#This Row],[Date]],"MMM-YY")</f>
        <v>May-23</v>
      </c>
    </row>
    <row r="168" spans="1:9" x14ac:dyDescent="0.25">
      <c r="A168">
        <v>167</v>
      </c>
      <c r="B168" t="s">
        <v>68</v>
      </c>
      <c r="C168" t="s">
        <v>69</v>
      </c>
      <c r="D168" s="2">
        <v>45076</v>
      </c>
      <c r="E168" t="s">
        <v>33</v>
      </c>
      <c r="F168">
        <v>4000</v>
      </c>
      <c r="G168" t="s">
        <v>12</v>
      </c>
      <c r="H168">
        <v>6883720</v>
      </c>
      <c r="I168" s="3" t="str">
        <f>TEXT(Table1[[#This Row],[Date]],"MMM-YY")</f>
        <v>May-23</v>
      </c>
    </row>
    <row r="169" spans="1:9" x14ac:dyDescent="0.25">
      <c r="A169">
        <v>168</v>
      </c>
      <c r="B169" t="s">
        <v>70</v>
      </c>
      <c r="C169" t="s">
        <v>71</v>
      </c>
      <c r="D169" s="2">
        <v>45076</v>
      </c>
      <c r="E169" t="s">
        <v>18</v>
      </c>
      <c r="F169">
        <v>50</v>
      </c>
      <c r="G169" t="s">
        <v>12</v>
      </c>
      <c r="H169">
        <v>127907</v>
      </c>
      <c r="I169" s="3" t="str">
        <f>TEXT(Table1[[#This Row],[Date]],"MMM-YY")</f>
        <v>May-23</v>
      </c>
    </row>
    <row r="170" spans="1:9" x14ac:dyDescent="0.25">
      <c r="A170">
        <v>169</v>
      </c>
      <c r="B170" t="s">
        <v>70</v>
      </c>
      <c r="C170" t="s">
        <v>71</v>
      </c>
      <c r="D170" s="2">
        <v>45076</v>
      </c>
      <c r="E170" t="s">
        <v>11</v>
      </c>
      <c r="F170">
        <v>150</v>
      </c>
      <c r="G170" t="s">
        <v>12</v>
      </c>
      <c r="H170">
        <v>425581.35</v>
      </c>
      <c r="I170" s="3" t="str">
        <f>TEXT(Table1[[#This Row],[Date]],"MMM-YY")</f>
        <v>May-23</v>
      </c>
    </row>
    <row r="171" spans="1:9" x14ac:dyDescent="0.25">
      <c r="A171">
        <v>170</v>
      </c>
      <c r="B171" t="s">
        <v>70</v>
      </c>
      <c r="C171" t="s">
        <v>71</v>
      </c>
      <c r="D171" s="2">
        <v>45076</v>
      </c>
      <c r="E171" t="s">
        <v>33</v>
      </c>
      <c r="F171">
        <v>1</v>
      </c>
      <c r="G171" t="s">
        <v>12</v>
      </c>
      <c r="H171">
        <v>1720.93</v>
      </c>
      <c r="I171" s="3" t="str">
        <f>TEXT(Table1[[#This Row],[Date]],"MMM-YY")</f>
        <v>May-23</v>
      </c>
    </row>
    <row r="172" spans="1:9" x14ac:dyDescent="0.25">
      <c r="A172">
        <v>171</v>
      </c>
      <c r="B172" t="s">
        <v>70</v>
      </c>
      <c r="C172" t="s">
        <v>71</v>
      </c>
      <c r="D172" s="2">
        <v>45076</v>
      </c>
      <c r="E172" t="s">
        <v>16</v>
      </c>
      <c r="F172">
        <v>50</v>
      </c>
      <c r="G172" t="s">
        <v>12</v>
      </c>
      <c r="H172">
        <v>127907</v>
      </c>
      <c r="I172" s="3" t="str">
        <f>TEXT(Table1[[#This Row],[Date]],"MMM-YY")</f>
        <v>May-23</v>
      </c>
    </row>
    <row r="173" spans="1:9" x14ac:dyDescent="0.25">
      <c r="A173">
        <v>172</v>
      </c>
      <c r="B173" t="s">
        <v>70</v>
      </c>
      <c r="C173" t="s">
        <v>71</v>
      </c>
      <c r="D173" s="2">
        <v>45076</v>
      </c>
      <c r="E173" t="s">
        <v>33</v>
      </c>
      <c r="F173">
        <v>109</v>
      </c>
      <c r="G173" t="s">
        <v>12</v>
      </c>
      <c r="H173">
        <v>187581.37</v>
      </c>
      <c r="I173" s="3" t="str">
        <f>TEXT(Table1[[#This Row],[Date]],"MMM-YY")</f>
        <v>May-23</v>
      </c>
    </row>
    <row r="174" spans="1:9" x14ac:dyDescent="0.25">
      <c r="A174">
        <v>173</v>
      </c>
      <c r="B174" t="s">
        <v>70</v>
      </c>
      <c r="C174" t="s">
        <v>71</v>
      </c>
      <c r="D174" s="2">
        <v>45076</v>
      </c>
      <c r="E174" t="s">
        <v>15</v>
      </c>
      <c r="F174">
        <v>150</v>
      </c>
      <c r="G174" t="s">
        <v>12</v>
      </c>
      <c r="H174">
        <v>383721</v>
      </c>
      <c r="I174" s="3" t="str">
        <f>TEXT(Table1[[#This Row],[Date]],"MMM-YY")</f>
        <v>May-23</v>
      </c>
    </row>
    <row r="175" spans="1:9" x14ac:dyDescent="0.25">
      <c r="A175">
        <v>174</v>
      </c>
      <c r="B175" t="s">
        <v>34</v>
      </c>
      <c r="C175" t="s">
        <v>35</v>
      </c>
      <c r="D175" s="2">
        <v>45076</v>
      </c>
      <c r="E175" t="s">
        <v>33</v>
      </c>
      <c r="F175">
        <v>1</v>
      </c>
      <c r="G175" t="s">
        <v>12</v>
      </c>
      <c r="H175">
        <v>1720.93</v>
      </c>
      <c r="I175" s="3" t="str">
        <f>TEXT(Table1[[#This Row],[Date]],"MMM-YY")</f>
        <v>May-23</v>
      </c>
    </row>
    <row r="176" spans="1:9" x14ac:dyDescent="0.25">
      <c r="A176">
        <v>175</v>
      </c>
      <c r="B176" t="s">
        <v>72</v>
      </c>
      <c r="C176" t="s">
        <v>73</v>
      </c>
      <c r="D176" s="2">
        <v>45073</v>
      </c>
      <c r="E176" t="s">
        <v>33</v>
      </c>
      <c r="F176">
        <v>750</v>
      </c>
      <c r="G176" t="s">
        <v>12</v>
      </c>
      <c r="H176">
        <v>1290697.5</v>
      </c>
      <c r="I176" s="3" t="str">
        <f>TEXT(Table1[[#This Row],[Date]],"MMM-YY")</f>
        <v>May-23</v>
      </c>
    </row>
    <row r="177" spans="1:9" x14ac:dyDescent="0.25">
      <c r="A177">
        <v>176</v>
      </c>
      <c r="B177" t="s">
        <v>72</v>
      </c>
      <c r="C177" t="s">
        <v>73</v>
      </c>
      <c r="D177" s="2">
        <v>45073</v>
      </c>
      <c r="E177" t="s">
        <v>33</v>
      </c>
      <c r="F177">
        <v>27</v>
      </c>
      <c r="G177" t="s">
        <v>12</v>
      </c>
      <c r="H177">
        <v>46465.11</v>
      </c>
      <c r="I177" s="3" t="str">
        <f>TEXT(Table1[[#This Row],[Date]],"MMM-YY")</f>
        <v>May-23</v>
      </c>
    </row>
    <row r="178" spans="1:9" x14ac:dyDescent="0.25">
      <c r="A178">
        <v>177</v>
      </c>
      <c r="B178" t="s">
        <v>72</v>
      </c>
      <c r="C178" t="s">
        <v>73</v>
      </c>
      <c r="D178" s="2">
        <v>45073</v>
      </c>
      <c r="E178" t="s">
        <v>15</v>
      </c>
      <c r="F178">
        <v>50</v>
      </c>
      <c r="G178" t="s">
        <v>12</v>
      </c>
      <c r="H178">
        <v>127907</v>
      </c>
      <c r="I178" s="3" t="str">
        <f>TEXT(Table1[[#This Row],[Date]],"MMM-YY")</f>
        <v>May-23</v>
      </c>
    </row>
    <row r="179" spans="1:9" x14ac:dyDescent="0.25">
      <c r="A179">
        <v>178</v>
      </c>
      <c r="B179" t="s">
        <v>72</v>
      </c>
      <c r="C179" t="s">
        <v>73</v>
      </c>
      <c r="D179" s="2">
        <v>45073</v>
      </c>
      <c r="E179" t="s">
        <v>18</v>
      </c>
      <c r="F179">
        <v>50</v>
      </c>
      <c r="G179" t="s">
        <v>12</v>
      </c>
      <c r="H179">
        <v>127907</v>
      </c>
      <c r="I179" s="3" t="str">
        <f>TEXT(Table1[[#This Row],[Date]],"MMM-YY")</f>
        <v>May-23</v>
      </c>
    </row>
    <row r="180" spans="1:9" x14ac:dyDescent="0.25">
      <c r="A180">
        <v>179</v>
      </c>
      <c r="B180" t="s">
        <v>72</v>
      </c>
      <c r="C180" t="s">
        <v>73</v>
      </c>
      <c r="D180" s="2">
        <v>45073</v>
      </c>
      <c r="E180" t="s">
        <v>33</v>
      </c>
      <c r="F180">
        <v>16</v>
      </c>
      <c r="G180" t="s">
        <v>12</v>
      </c>
      <c r="H180">
        <v>27534.880000000001</v>
      </c>
      <c r="I180" s="3" t="str">
        <f>TEXT(Table1[[#This Row],[Date]],"MMM-YY")</f>
        <v>May-23</v>
      </c>
    </row>
    <row r="181" spans="1:9" x14ac:dyDescent="0.25">
      <c r="A181">
        <v>180</v>
      </c>
      <c r="B181" t="s">
        <v>74</v>
      </c>
      <c r="C181" t="s">
        <v>67</v>
      </c>
      <c r="D181" s="2">
        <v>45072</v>
      </c>
      <c r="E181" t="s">
        <v>33</v>
      </c>
      <c r="F181">
        <v>800</v>
      </c>
      <c r="G181" t="s">
        <v>12</v>
      </c>
      <c r="H181">
        <v>1376744</v>
      </c>
      <c r="I181" s="3" t="str">
        <f>TEXT(Table1[[#This Row],[Date]],"MMM-YY")</f>
        <v>May-23</v>
      </c>
    </row>
    <row r="182" spans="1:9" x14ac:dyDescent="0.25">
      <c r="A182">
        <v>181</v>
      </c>
      <c r="B182" t="s">
        <v>74</v>
      </c>
      <c r="C182" t="s">
        <v>67</v>
      </c>
      <c r="D182" s="2">
        <v>45072</v>
      </c>
      <c r="E182" t="s">
        <v>11</v>
      </c>
      <c r="F182">
        <v>200</v>
      </c>
      <c r="G182" t="s">
        <v>12</v>
      </c>
      <c r="H182">
        <v>567441.80000000005</v>
      </c>
      <c r="I182" s="3" t="str">
        <f>TEXT(Table1[[#This Row],[Date]],"MMM-YY")</f>
        <v>May-23</v>
      </c>
    </row>
    <row r="183" spans="1:9" x14ac:dyDescent="0.25">
      <c r="A183">
        <v>182</v>
      </c>
      <c r="B183" t="s">
        <v>74</v>
      </c>
      <c r="C183" t="s">
        <v>67</v>
      </c>
      <c r="D183" s="2">
        <v>45072</v>
      </c>
      <c r="E183" t="s">
        <v>33</v>
      </c>
      <c r="F183">
        <v>32</v>
      </c>
      <c r="G183" t="s">
        <v>12</v>
      </c>
      <c r="H183">
        <v>55069.760000000002</v>
      </c>
      <c r="I183" s="3" t="str">
        <f>TEXT(Table1[[#This Row],[Date]],"MMM-YY")</f>
        <v>May-23</v>
      </c>
    </row>
    <row r="184" spans="1:9" x14ac:dyDescent="0.25">
      <c r="A184">
        <v>183</v>
      </c>
      <c r="B184" t="s">
        <v>74</v>
      </c>
      <c r="C184" t="s">
        <v>67</v>
      </c>
      <c r="D184" s="2">
        <v>45072</v>
      </c>
      <c r="E184" t="s">
        <v>15</v>
      </c>
      <c r="F184">
        <v>1000</v>
      </c>
      <c r="G184" t="s">
        <v>12</v>
      </c>
      <c r="H184">
        <v>2558140</v>
      </c>
      <c r="I184" s="3" t="str">
        <f>TEXT(Table1[[#This Row],[Date]],"MMM-YY")</f>
        <v>May-23</v>
      </c>
    </row>
    <row r="185" spans="1:9" x14ac:dyDescent="0.25">
      <c r="A185">
        <v>184</v>
      </c>
      <c r="B185" t="s">
        <v>74</v>
      </c>
      <c r="C185" t="s">
        <v>67</v>
      </c>
      <c r="D185" s="2">
        <v>45072</v>
      </c>
      <c r="E185" t="s">
        <v>16</v>
      </c>
      <c r="F185">
        <v>262</v>
      </c>
      <c r="G185" t="s">
        <v>12</v>
      </c>
      <c r="H185">
        <v>670232.68000000005</v>
      </c>
      <c r="I185" s="3" t="str">
        <f>TEXT(Table1[[#This Row],[Date]],"MMM-YY")</f>
        <v>May-23</v>
      </c>
    </row>
    <row r="186" spans="1:9" x14ac:dyDescent="0.25">
      <c r="A186">
        <v>185</v>
      </c>
      <c r="B186" t="s">
        <v>74</v>
      </c>
      <c r="C186" t="s">
        <v>67</v>
      </c>
      <c r="D186" s="2">
        <v>45072</v>
      </c>
      <c r="E186" t="s">
        <v>18</v>
      </c>
      <c r="F186">
        <v>600</v>
      </c>
      <c r="G186" t="s">
        <v>12</v>
      </c>
      <c r="H186">
        <v>1534884</v>
      </c>
      <c r="I186" s="3" t="str">
        <f>TEXT(Table1[[#This Row],[Date]],"MMM-YY")</f>
        <v>May-23</v>
      </c>
    </row>
    <row r="187" spans="1:9" x14ac:dyDescent="0.25">
      <c r="A187">
        <v>186</v>
      </c>
      <c r="B187" t="s">
        <v>75</v>
      </c>
      <c r="C187" t="s">
        <v>47</v>
      </c>
      <c r="D187" s="2">
        <v>45072</v>
      </c>
      <c r="E187" t="s">
        <v>29</v>
      </c>
      <c r="F187">
        <v>160</v>
      </c>
      <c r="G187" t="s">
        <v>12</v>
      </c>
      <c r="H187">
        <v>409302.4</v>
      </c>
      <c r="I187" s="3" t="str">
        <f>TEXT(Table1[[#This Row],[Date]],"MMM-YY")</f>
        <v>May-23</v>
      </c>
    </row>
    <row r="188" spans="1:9" x14ac:dyDescent="0.25">
      <c r="A188">
        <v>187</v>
      </c>
      <c r="B188" t="s">
        <v>75</v>
      </c>
      <c r="C188" t="s">
        <v>47</v>
      </c>
      <c r="D188" s="2">
        <v>45072</v>
      </c>
      <c r="E188" t="s">
        <v>18</v>
      </c>
      <c r="F188">
        <v>40</v>
      </c>
      <c r="G188" t="s">
        <v>12</v>
      </c>
      <c r="H188">
        <v>102325.6</v>
      </c>
      <c r="I188" s="3" t="str">
        <f>TEXT(Table1[[#This Row],[Date]],"MMM-YY")</f>
        <v>May-23</v>
      </c>
    </row>
    <row r="189" spans="1:9" x14ac:dyDescent="0.25">
      <c r="A189">
        <v>188</v>
      </c>
      <c r="B189" t="s">
        <v>75</v>
      </c>
      <c r="C189" t="s">
        <v>47</v>
      </c>
      <c r="D189" s="2">
        <v>45072</v>
      </c>
      <c r="E189" t="s">
        <v>33</v>
      </c>
      <c r="F189">
        <v>600</v>
      </c>
      <c r="G189" t="s">
        <v>12</v>
      </c>
      <c r="H189">
        <v>1032558</v>
      </c>
      <c r="I189" s="3" t="str">
        <f>TEXT(Table1[[#This Row],[Date]],"MMM-YY")</f>
        <v>May-23</v>
      </c>
    </row>
    <row r="190" spans="1:9" x14ac:dyDescent="0.25">
      <c r="A190">
        <v>189</v>
      </c>
      <c r="B190" t="s">
        <v>76</v>
      </c>
      <c r="C190" t="s">
        <v>41</v>
      </c>
      <c r="D190" s="2">
        <v>45072</v>
      </c>
      <c r="E190" t="s">
        <v>11</v>
      </c>
      <c r="F190">
        <v>1</v>
      </c>
      <c r="G190" t="s">
        <v>12</v>
      </c>
      <c r="H190">
        <v>2837.2089999999998</v>
      </c>
      <c r="I190" s="3" t="str">
        <f>TEXT(Table1[[#This Row],[Date]],"MMM-YY")</f>
        <v>May-23</v>
      </c>
    </row>
    <row r="191" spans="1:9" x14ac:dyDescent="0.25">
      <c r="A191">
        <v>190</v>
      </c>
      <c r="B191" t="s">
        <v>76</v>
      </c>
      <c r="C191" t="s">
        <v>41</v>
      </c>
      <c r="D191" s="2">
        <v>45072</v>
      </c>
      <c r="E191" t="s">
        <v>33</v>
      </c>
      <c r="F191">
        <v>29</v>
      </c>
      <c r="G191" t="s">
        <v>12</v>
      </c>
      <c r="H191">
        <v>49906.97</v>
      </c>
      <c r="I191" s="3" t="str">
        <f>TEXT(Table1[[#This Row],[Date]],"MMM-YY")</f>
        <v>May-23</v>
      </c>
    </row>
    <row r="192" spans="1:9" x14ac:dyDescent="0.25">
      <c r="A192">
        <v>191</v>
      </c>
      <c r="B192" t="s">
        <v>77</v>
      </c>
      <c r="C192" t="s">
        <v>41</v>
      </c>
      <c r="D192" s="2">
        <v>45072</v>
      </c>
      <c r="E192" t="s">
        <v>11</v>
      </c>
      <c r="F192">
        <v>25</v>
      </c>
      <c r="G192" t="s">
        <v>12</v>
      </c>
      <c r="H192">
        <v>70930.225000000006</v>
      </c>
      <c r="I192" s="3" t="str">
        <f>TEXT(Table1[[#This Row],[Date]],"MMM-YY")</f>
        <v>May-23</v>
      </c>
    </row>
    <row r="193" spans="1:9" x14ac:dyDescent="0.25">
      <c r="A193">
        <v>192</v>
      </c>
      <c r="B193" t="s">
        <v>46</v>
      </c>
      <c r="C193" t="s">
        <v>47</v>
      </c>
      <c r="D193" s="2">
        <v>45072</v>
      </c>
      <c r="E193" t="s">
        <v>18</v>
      </c>
      <c r="F193">
        <v>8</v>
      </c>
      <c r="G193" t="s">
        <v>12</v>
      </c>
      <c r="H193">
        <v>20465.12</v>
      </c>
      <c r="I193" s="3" t="str">
        <f>TEXT(Table1[[#This Row],[Date]],"MMM-YY")</f>
        <v>May-23</v>
      </c>
    </row>
    <row r="194" spans="1:9" x14ac:dyDescent="0.25">
      <c r="A194">
        <v>193</v>
      </c>
      <c r="B194" t="s">
        <v>46</v>
      </c>
      <c r="C194" t="s">
        <v>47</v>
      </c>
      <c r="D194" s="2">
        <v>45072</v>
      </c>
      <c r="E194" t="s">
        <v>33</v>
      </c>
      <c r="F194">
        <v>20</v>
      </c>
      <c r="G194" t="s">
        <v>12</v>
      </c>
      <c r="H194">
        <v>34418.6</v>
      </c>
      <c r="I194" s="3" t="str">
        <f>TEXT(Table1[[#This Row],[Date]],"MMM-YY")</f>
        <v>May-23</v>
      </c>
    </row>
    <row r="195" spans="1:9" x14ac:dyDescent="0.25">
      <c r="A195">
        <v>194</v>
      </c>
      <c r="B195" t="s">
        <v>46</v>
      </c>
      <c r="C195" t="s">
        <v>47</v>
      </c>
      <c r="D195" s="2">
        <v>45072</v>
      </c>
      <c r="E195" t="s">
        <v>15</v>
      </c>
      <c r="F195">
        <v>7</v>
      </c>
      <c r="G195" t="s">
        <v>12</v>
      </c>
      <c r="H195">
        <v>17906.98</v>
      </c>
      <c r="I195" s="3" t="str">
        <f>TEXT(Table1[[#This Row],[Date]],"MMM-YY")</f>
        <v>May-23</v>
      </c>
    </row>
    <row r="196" spans="1:9" x14ac:dyDescent="0.25">
      <c r="A196">
        <v>195</v>
      </c>
      <c r="B196" t="s">
        <v>34</v>
      </c>
      <c r="C196" t="s">
        <v>35</v>
      </c>
      <c r="D196" s="2">
        <v>45072</v>
      </c>
      <c r="E196" t="s">
        <v>18</v>
      </c>
      <c r="F196">
        <v>5</v>
      </c>
      <c r="G196" t="s">
        <v>12</v>
      </c>
      <c r="H196">
        <v>12790.7</v>
      </c>
      <c r="I196" s="3" t="str">
        <f>TEXT(Table1[[#This Row],[Date]],"MMM-YY")</f>
        <v>May-23</v>
      </c>
    </row>
    <row r="197" spans="1:9" x14ac:dyDescent="0.25">
      <c r="A197">
        <v>196</v>
      </c>
      <c r="B197" t="s">
        <v>34</v>
      </c>
      <c r="C197" t="s">
        <v>35</v>
      </c>
      <c r="D197" s="2">
        <v>45072</v>
      </c>
      <c r="E197" t="s">
        <v>11</v>
      </c>
      <c r="F197">
        <v>5</v>
      </c>
      <c r="G197" t="s">
        <v>12</v>
      </c>
      <c r="H197">
        <v>14186.045</v>
      </c>
      <c r="I197" s="3" t="str">
        <f>TEXT(Table1[[#This Row],[Date]],"MMM-YY")</f>
        <v>May-23</v>
      </c>
    </row>
    <row r="198" spans="1:9" x14ac:dyDescent="0.25">
      <c r="A198">
        <v>197</v>
      </c>
      <c r="B198" t="s">
        <v>34</v>
      </c>
      <c r="C198" t="s">
        <v>35</v>
      </c>
      <c r="D198" s="2">
        <v>45072</v>
      </c>
      <c r="E198" t="s">
        <v>13</v>
      </c>
      <c r="F198">
        <v>5</v>
      </c>
      <c r="G198" t="s">
        <v>14</v>
      </c>
      <c r="H198">
        <v>10372.094999999999</v>
      </c>
      <c r="I198" s="3" t="str">
        <f>TEXT(Table1[[#This Row],[Date]],"MMM-YY")</f>
        <v>May-23</v>
      </c>
    </row>
    <row r="199" spans="1:9" x14ac:dyDescent="0.25">
      <c r="A199">
        <v>198</v>
      </c>
      <c r="B199" t="s">
        <v>34</v>
      </c>
      <c r="C199" t="s">
        <v>35</v>
      </c>
      <c r="D199" s="2">
        <v>45072</v>
      </c>
      <c r="E199" t="s">
        <v>48</v>
      </c>
      <c r="F199">
        <v>5</v>
      </c>
      <c r="G199" t="s">
        <v>12</v>
      </c>
      <c r="H199">
        <v>8837.2099999999991</v>
      </c>
      <c r="I199" s="3" t="str">
        <f>TEXT(Table1[[#This Row],[Date]],"MMM-YY")</f>
        <v>May-23</v>
      </c>
    </row>
    <row r="200" spans="1:9" x14ac:dyDescent="0.25">
      <c r="A200">
        <v>199</v>
      </c>
      <c r="B200" t="s">
        <v>34</v>
      </c>
      <c r="C200" t="s">
        <v>35</v>
      </c>
      <c r="D200" s="2">
        <v>45072</v>
      </c>
      <c r="E200" t="s">
        <v>16</v>
      </c>
      <c r="F200">
        <v>5</v>
      </c>
      <c r="G200" t="s">
        <v>12</v>
      </c>
      <c r="H200">
        <v>12790.7</v>
      </c>
      <c r="I200" s="3" t="str">
        <f>TEXT(Table1[[#This Row],[Date]],"MMM-YY")</f>
        <v>May-23</v>
      </c>
    </row>
    <row r="201" spans="1:9" x14ac:dyDescent="0.25">
      <c r="A201">
        <v>200</v>
      </c>
      <c r="B201" t="s">
        <v>34</v>
      </c>
      <c r="C201" t="s">
        <v>35</v>
      </c>
      <c r="D201" s="2">
        <v>45072</v>
      </c>
      <c r="E201" t="s">
        <v>15</v>
      </c>
      <c r="F201">
        <v>5</v>
      </c>
      <c r="G201" t="s">
        <v>12</v>
      </c>
      <c r="H201">
        <v>12790.7</v>
      </c>
      <c r="I201" s="3" t="str">
        <f>TEXT(Table1[[#This Row],[Date]],"MMM-YY")</f>
        <v>May-23</v>
      </c>
    </row>
    <row r="202" spans="1:9" x14ac:dyDescent="0.25">
      <c r="A202">
        <v>201</v>
      </c>
      <c r="B202" t="s">
        <v>34</v>
      </c>
      <c r="C202" t="s">
        <v>35</v>
      </c>
      <c r="D202" s="2">
        <v>45072</v>
      </c>
      <c r="E202" t="s">
        <v>48</v>
      </c>
      <c r="F202">
        <v>10</v>
      </c>
      <c r="G202" t="s">
        <v>12</v>
      </c>
      <c r="H202">
        <v>17674.419999999998</v>
      </c>
      <c r="I202" s="3" t="str">
        <f>TEXT(Table1[[#This Row],[Date]],"MMM-YY")</f>
        <v>May-23</v>
      </c>
    </row>
    <row r="203" spans="1:9" x14ac:dyDescent="0.25">
      <c r="A203">
        <v>202</v>
      </c>
      <c r="B203" t="s">
        <v>34</v>
      </c>
      <c r="C203" t="s">
        <v>35</v>
      </c>
      <c r="D203" s="2">
        <v>45072</v>
      </c>
      <c r="E203" t="s">
        <v>33</v>
      </c>
      <c r="F203">
        <v>5</v>
      </c>
      <c r="G203" t="s">
        <v>12</v>
      </c>
      <c r="H203">
        <v>8604.65</v>
      </c>
      <c r="I203" s="3" t="str">
        <f>TEXT(Table1[[#This Row],[Date]],"MMM-YY")</f>
        <v>May-23</v>
      </c>
    </row>
    <row r="204" spans="1:9" x14ac:dyDescent="0.25">
      <c r="A204">
        <v>203</v>
      </c>
      <c r="B204" t="s">
        <v>78</v>
      </c>
      <c r="C204" t="s">
        <v>41</v>
      </c>
      <c r="D204" s="2">
        <v>45072</v>
      </c>
      <c r="E204" t="s">
        <v>33</v>
      </c>
      <c r="F204">
        <v>7</v>
      </c>
      <c r="G204" t="s">
        <v>12</v>
      </c>
      <c r="H204">
        <v>12046.51</v>
      </c>
      <c r="I204" s="3" t="str">
        <f>TEXT(Table1[[#This Row],[Date]],"MMM-YY")</f>
        <v>May-23</v>
      </c>
    </row>
    <row r="205" spans="1:9" x14ac:dyDescent="0.25">
      <c r="A205">
        <v>204</v>
      </c>
      <c r="B205" t="s">
        <v>78</v>
      </c>
      <c r="C205" t="s">
        <v>41</v>
      </c>
      <c r="D205" s="2">
        <v>45072</v>
      </c>
      <c r="E205" t="s">
        <v>33</v>
      </c>
      <c r="F205">
        <v>250</v>
      </c>
      <c r="G205" t="s">
        <v>12</v>
      </c>
      <c r="H205">
        <v>430232.5</v>
      </c>
      <c r="I205" s="3" t="str">
        <f>TEXT(Table1[[#This Row],[Date]],"MMM-YY")</f>
        <v>May-23</v>
      </c>
    </row>
    <row r="206" spans="1:9" x14ac:dyDescent="0.25">
      <c r="A206">
        <v>205</v>
      </c>
      <c r="B206" t="s">
        <v>74</v>
      </c>
      <c r="C206" t="s">
        <v>67</v>
      </c>
      <c r="D206" s="2">
        <v>45072</v>
      </c>
      <c r="E206" t="s">
        <v>15</v>
      </c>
      <c r="F206">
        <v>1000</v>
      </c>
      <c r="G206" t="s">
        <v>12</v>
      </c>
      <c r="H206">
        <v>2558140</v>
      </c>
      <c r="I206" s="3" t="str">
        <f>TEXT(Table1[[#This Row],[Date]],"MMM-YY")</f>
        <v>May-23</v>
      </c>
    </row>
    <row r="207" spans="1:9" x14ac:dyDescent="0.25">
      <c r="A207">
        <v>206</v>
      </c>
      <c r="B207" t="s">
        <v>74</v>
      </c>
      <c r="C207" t="s">
        <v>67</v>
      </c>
      <c r="D207" s="2">
        <v>45072</v>
      </c>
      <c r="E207" t="s">
        <v>33</v>
      </c>
      <c r="F207">
        <v>32</v>
      </c>
      <c r="G207" t="s">
        <v>12</v>
      </c>
      <c r="H207">
        <v>55069.760000000002</v>
      </c>
      <c r="I207" s="3" t="str">
        <f>TEXT(Table1[[#This Row],[Date]],"MMM-YY")</f>
        <v>May-23</v>
      </c>
    </row>
    <row r="208" spans="1:9" x14ac:dyDescent="0.25">
      <c r="A208">
        <v>207</v>
      </c>
      <c r="B208" t="s">
        <v>74</v>
      </c>
      <c r="C208" t="s">
        <v>67</v>
      </c>
      <c r="D208" s="2">
        <v>45072</v>
      </c>
      <c r="E208" t="s">
        <v>11</v>
      </c>
      <c r="F208">
        <v>200</v>
      </c>
      <c r="G208" t="s">
        <v>12</v>
      </c>
      <c r="H208">
        <v>567441.80000000005</v>
      </c>
      <c r="I208" s="3" t="str">
        <f>TEXT(Table1[[#This Row],[Date]],"MMM-YY")</f>
        <v>May-23</v>
      </c>
    </row>
    <row r="209" spans="1:9" x14ac:dyDescent="0.25">
      <c r="A209">
        <v>208</v>
      </c>
      <c r="B209" t="s">
        <v>74</v>
      </c>
      <c r="C209" t="s">
        <v>67</v>
      </c>
      <c r="D209" s="2">
        <v>45072</v>
      </c>
      <c r="E209" t="s">
        <v>33</v>
      </c>
      <c r="F209">
        <v>800</v>
      </c>
      <c r="G209" t="s">
        <v>12</v>
      </c>
      <c r="H209">
        <v>1376744</v>
      </c>
      <c r="I209" s="3" t="str">
        <f>TEXT(Table1[[#This Row],[Date]],"MMM-YY")</f>
        <v>May-23</v>
      </c>
    </row>
    <row r="210" spans="1:9" x14ac:dyDescent="0.25">
      <c r="A210">
        <v>209</v>
      </c>
      <c r="B210" t="s">
        <v>74</v>
      </c>
      <c r="C210" t="s">
        <v>67</v>
      </c>
      <c r="D210" s="2">
        <v>45072</v>
      </c>
      <c r="E210" t="s">
        <v>18</v>
      </c>
      <c r="F210">
        <v>500</v>
      </c>
      <c r="G210" t="s">
        <v>12</v>
      </c>
      <c r="H210">
        <v>1279070</v>
      </c>
      <c r="I210" s="3" t="str">
        <f>TEXT(Table1[[#This Row],[Date]],"MMM-YY")</f>
        <v>May-23</v>
      </c>
    </row>
    <row r="211" spans="1:9" x14ac:dyDescent="0.25">
      <c r="A211">
        <v>210</v>
      </c>
      <c r="B211" t="s">
        <v>74</v>
      </c>
      <c r="C211" t="s">
        <v>67</v>
      </c>
      <c r="D211" s="2">
        <v>45072</v>
      </c>
      <c r="E211" t="s">
        <v>16</v>
      </c>
      <c r="F211">
        <v>362</v>
      </c>
      <c r="G211" t="s">
        <v>12</v>
      </c>
      <c r="H211">
        <v>926046.68</v>
      </c>
      <c r="I211" s="3" t="str">
        <f>TEXT(Table1[[#This Row],[Date]],"MMM-YY")</f>
        <v>May-23</v>
      </c>
    </row>
    <row r="212" spans="1:9" x14ac:dyDescent="0.25">
      <c r="A212">
        <v>211</v>
      </c>
      <c r="B212" t="s">
        <v>46</v>
      </c>
      <c r="C212" t="s">
        <v>47</v>
      </c>
      <c r="D212" s="2">
        <v>45071</v>
      </c>
      <c r="E212" t="s">
        <v>33</v>
      </c>
      <c r="F212">
        <v>1</v>
      </c>
      <c r="G212" t="s">
        <v>12</v>
      </c>
      <c r="H212">
        <v>1720.93</v>
      </c>
      <c r="I212" s="3" t="str">
        <f>TEXT(Table1[[#This Row],[Date]],"MMM-YY")</f>
        <v>May-23</v>
      </c>
    </row>
    <row r="213" spans="1:9" x14ac:dyDescent="0.25">
      <c r="A213">
        <v>212</v>
      </c>
      <c r="B213" t="s">
        <v>79</v>
      </c>
      <c r="C213" t="s">
        <v>73</v>
      </c>
      <c r="D213" s="2">
        <v>45071</v>
      </c>
      <c r="E213" t="s">
        <v>15</v>
      </c>
      <c r="F213">
        <v>130</v>
      </c>
      <c r="G213" t="s">
        <v>12</v>
      </c>
      <c r="H213">
        <v>332558.2</v>
      </c>
      <c r="I213" s="3" t="str">
        <f>TEXT(Table1[[#This Row],[Date]],"MMM-YY")</f>
        <v>May-23</v>
      </c>
    </row>
    <row r="214" spans="1:9" x14ac:dyDescent="0.25">
      <c r="A214">
        <v>213</v>
      </c>
      <c r="B214" t="s">
        <v>79</v>
      </c>
      <c r="C214" t="s">
        <v>73</v>
      </c>
      <c r="D214" s="2">
        <v>45071</v>
      </c>
      <c r="E214" t="s">
        <v>33</v>
      </c>
      <c r="F214">
        <v>500</v>
      </c>
      <c r="G214" t="s">
        <v>12</v>
      </c>
      <c r="H214">
        <v>860465</v>
      </c>
      <c r="I214" s="3" t="str">
        <f>TEXT(Table1[[#This Row],[Date]],"MMM-YY")</f>
        <v>May-23</v>
      </c>
    </row>
    <row r="215" spans="1:9" x14ac:dyDescent="0.25">
      <c r="A215">
        <v>214</v>
      </c>
      <c r="B215" t="s">
        <v>79</v>
      </c>
      <c r="C215" t="s">
        <v>73</v>
      </c>
      <c r="D215" s="2">
        <v>45071</v>
      </c>
      <c r="E215" t="s">
        <v>18</v>
      </c>
      <c r="F215">
        <v>20</v>
      </c>
      <c r="G215" t="s">
        <v>12</v>
      </c>
      <c r="H215">
        <v>51162.8</v>
      </c>
      <c r="I215" s="3" t="str">
        <f>TEXT(Table1[[#This Row],[Date]],"MMM-YY")</f>
        <v>May-23</v>
      </c>
    </row>
    <row r="216" spans="1:9" x14ac:dyDescent="0.25">
      <c r="A216">
        <v>215</v>
      </c>
      <c r="B216" t="s">
        <v>79</v>
      </c>
      <c r="C216" t="s">
        <v>73</v>
      </c>
      <c r="D216" s="2">
        <v>45071</v>
      </c>
      <c r="E216" t="s">
        <v>33</v>
      </c>
      <c r="F216">
        <v>20</v>
      </c>
      <c r="G216" t="s">
        <v>12</v>
      </c>
      <c r="H216">
        <v>34418.6</v>
      </c>
      <c r="I216" s="3" t="str">
        <f>TEXT(Table1[[#This Row],[Date]],"MMM-YY")</f>
        <v>May-23</v>
      </c>
    </row>
    <row r="217" spans="1:9" x14ac:dyDescent="0.25">
      <c r="A217">
        <v>216</v>
      </c>
      <c r="B217" t="s">
        <v>80</v>
      </c>
      <c r="C217" t="s">
        <v>37</v>
      </c>
      <c r="D217" s="2">
        <v>45071</v>
      </c>
      <c r="E217" t="s">
        <v>16</v>
      </c>
      <c r="F217">
        <v>25</v>
      </c>
      <c r="G217" t="s">
        <v>12</v>
      </c>
      <c r="H217">
        <v>63953.5</v>
      </c>
      <c r="I217" s="3" t="str">
        <f>TEXT(Table1[[#This Row],[Date]],"MMM-YY")</f>
        <v>May-23</v>
      </c>
    </row>
    <row r="218" spans="1:9" x14ac:dyDescent="0.25">
      <c r="A218">
        <v>217</v>
      </c>
      <c r="B218" t="s">
        <v>80</v>
      </c>
      <c r="C218" t="s">
        <v>37</v>
      </c>
      <c r="D218" s="2">
        <v>45071</v>
      </c>
      <c r="E218" t="s">
        <v>15</v>
      </c>
      <c r="F218">
        <v>150</v>
      </c>
      <c r="G218" t="s">
        <v>12</v>
      </c>
      <c r="H218">
        <v>383721</v>
      </c>
      <c r="I218" s="3" t="str">
        <f>TEXT(Table1[[#This Row],[Date]],"MMM-YY")</f>
        <v>May-23</v>
      </c>
    </row>
    <row r="219" spans="1:9" x14ac:dyDescent="0.25">
      <c r="A219">
        <v>218</v>
      </c>
      <c r="B219" t="s">
        <v>80</v>
      </c>
      <c r="C219" t="s">
        <v>37</v>
      </c>
      <c r="D219" s="2">
        <v>45071</v>
      </c>
      <c r="E219" t="s">
        <v>18</v>
      </c>
      <c r="F219">
        <v>25</v>
      </c>
      <c r="G219" t="s">
        <v>12</v>
      </c>
      <c r="H219">
        <v>63953.5</v>
      </c>
      <c r="I219" s="3" t="str">
        <f>TEXT(Table1[[#This Row],[Date]],"MMM-YY")</f>
        <v>May-23</v>
      </c>
    </row>
    <row r="220" spans="1:9" x14ac:dyDescent="0.25">
      <c r="A220">
        <v>219</v>
      </c>
      <c r="B220" t="s">
        <v>44</v>
      </c>
      <c r="C220" t="s">
        <v>10</v>
      </c>
      <c r="D220" s="2">
        <v>45071</v>
      </c>
      <c r="E220" t="s">
        <v>29</v>
      </c>
      <c r="F220">
        <v>50</v>
      </c>
      <c r="G220" t="s">
        <v>12</v>
      </c>
      <c r="H220">
        <v>127907</v>
      </c>
      <c r="I220" s="3" t="str">
        <f>TEXT(Table1[[#This Row],[Date]],"MMM-YY")</f>
        <v>May-23</v>
      </c>
    </row>
    <row r="221" spans="1:9" x14ac:dyDescent="0.25">
      <c r="A221">
        <v>220</v>
      </c>
      <c r="B221" t="s">
        <v>44</v>
      </c>
      <c r="C221" t="s">
        <v>10</v>
      </c>
      <c r="D221" s="2">
        <v>45071</v>
      </c>
      <c r="E221" t="s">
        <v>33</v>
      </c>
      <c r="F221">
        <v>50</v>
      </c>
      <c r="G221" t="s">
        <v>12</v>
      </c>
      <c r="H221">
        <v>86046.5</v>
      </c>
      <c r="I221" s="3" t="str">
        <f>TEXT(Table1[[#This Row],[Date]],"MMM-YY")</f>
        <v>May-23</v>
      </c>
    </row>
    <row r="222" spans="1:9" x14ac:dyDescent="0.25">
      <c r="A222">
        <v>221</v>
      </c>
      <c r="B222" t="s">
        <v>81</v>
      </c>
      <c r="C222" t="s">
        <v>41</v>
      </c>
      <c r="D222" s="2">
        <v>45071</v>
      </c>
      <c r="E222" t="s">
        <v>29</v>
      </c>
      <c r="F222">
        <v>30</v>
      </c>
      <c r="G222" t="s">
        <v>12</v>
      </c>
      <c r="H222">
        <v>76744.2</v>
      </c>
      <c r="I222" s="3" t="str">
        <f>TEXT(Table1[[#This Row],[Date]],"MMM-YY")</f>
        <v>May-23</v>
      </c>
    </row>
    <row r="223" spans="1:9" x14ac:dyDescent="0.25">
      <c r="A223">
        <v>222</v>
      </c>
      <c r="B223" t="s">
        <v>81</v>
      </c>
      <c r="C223" t="s">
        <v>41</v>
      </c>
      <c r="D223" s="2">
        <v>45071</v>
      </c>
      <c r="E223" t="s">
        <v>33</v>
      </c>
      <c r="F223">
        <v>7</v>
      </c>
      <c r="G223" t="s">
        <v>12</v>
      </c>
      <c r="H223">
        <v>12046.51</v>
      </c>
      <c r="I223" s="3" t="str">
        <f>TEXT(Table1[[#This Row],[Date]],"MMM-YY")</f>
        <v>May-23</v>
      </c>
    </row>
    <row r="224" spans="1:9" x14ac:dyDescent="0.25">
      <c r="A224">
        <v>223</v>
      </c>
      <c r="B224" t="s">
        <v>81</v>
      </c>
      <c r="C224" t="s">
        <v>41</v>
      </c>
      <c r="D224" s="2">
        <v>45071</v>
      </c>
      <c r="E224" t="s">
        <v>33</v>
      </c>
      <c r="F224">
        <v>250</v>
      </c>
      <c r="G224" t="s">
        <v>12</v>
      </c>
      <c r="H224">
        <v>430232.5</v>
      </c>
      <c r="I224" s="3" t="str">
        <f>TEXT(Table1[[#This Row],[Date]],"MMM-YY")</f>
        <v>May-23</v>
      </c>
    </row>
    <row r="225" spans="1:9" x14ac:dyDescent="0.25">
      <c r="A225">
        <v>224</v>
      </c>
      <c r="B225" t="s">
        <v>81</v>
      </c>
      <c r="C225" t="s">
        <v>41</v>
      </c>
      <c r="D225" s="2">
        <v>45071</v>
      </c>
      <c r="E225" t="s">
        <v>18</v>
      </c>
      <c r="F225">
        <v>20</v>
      </c>
      <c r="G225" t="s">
        <v>12</v>
      </c>
      <c r="H225">
        <v>51162.8</v>
      </c>
      <c r="I225" s="3" t="str">
        <f>TEXT(Table1[[#This Row],[Date]],"MMM-YY")</f>
        <v>May-23</v>
      </c>
    </row>
    <row r="226" spans="1:9" x14ac:dyDescent="0.25">
      <c r="A226">
        <v>225</v>
      </c>
      <c r="B226" t="s">
        <v>82</v>
      </c>
      <c r="C226" t="s">
        <v>41</v>
      </c>
      <c r="D226" s="2">
        <v>45071</v>
      </c>
      <c r="E226" t="s">
        <v>33</v>
      </c>
      <c r="F226">
        <v>250</v>
      </c>
      <c r="G226" t="s">
        <v>12</v>
      </c>
      <c r="H226">
        <v>430232.5</v>
      </c>
      <c r="I226" s="3" t="str">
        <f>TEXT(Table1[[#This Row],[Date]],"MMM-YY")</f>
        <v>May-23</v>
      </c>
    </row>
    <row r="227" spans="1:9" x14ac:dyDescent="0.25">
      <c r="A227">
        <v>226</v>
      </c>
      <c r="B227" t="s">
        <v>82</v>
      </c>
      <c r="C227" t="s">
        <v>41</v>
      </c>
      <c r="D227" s="2">
        <v>45071</v>
      </c>
      <c r="E227" t="s">
        <v>29</v>
      </c>
      <c r="F227">
        <v>30</v>
      </c>
      <c r="G227" t="s">
        <v>12</v>
      </c>
      <c r="H227">
        <v>76744.2</v>
      </c>
      <c r="I227" s="3" t="str">
        <f>TEXT(Table1[[#This Row],[Date]],"MMM-YY")</f>
        <v>May-23</v>
      </c>
    </row>
    <row r="228" spans="1:9" x14ac:dyDescent="0.25">
      <c r="A228">
        <v>227</v>
      </c>
      <c r="B228" t="s">
        <v>82</v>
      </c>
      <c r="C228" t="s">
        <v>41</v>
      </c>
      <c r="D228" s="2">
        <v>45071</v>
      </c>
      <c r="E228" t="s">
        <v>11</v>
      </c>
      <c r="F228">
        <v>10</v>
      </c>
      <c r="G228" t="s">
        <v>12</v>
      </c>
      <c r="H228">
        <v>28372.09</v>
      </c>
      <c r="I228" s="3" t="str">
        <f>TEXT(Table1[[#This Row],[Date]],"MMM-YY")</f>
        <v>May-23</v>
      </c>
    </row>
    <row r="229" spans="1:9" x14ac:dyDescent="0.25">
      <c r="A229">
        <v>228</v>
      </c>
      <c r="B229" t="s">
        <v>82</v>
      </c>
      <c r="C229" t="s">
        <v>41</v>
      </c>
      <c r="D229" s="2">
        <v>45071</v>
      </c>
      <c r="E229" t="s">
        <v>16</v>
      </c>
      <c r="F229">
        <v>10</v>
      </c>
      <c r="G229" t="s">
        <v>12</v>
      </c>
      <c r="H229">
        <v>25581.4</v>
      </c>
      <c r="I229" s="3" t="str">
        <f>TEXT(Table1[[#This Row],[Date]],"MMM-YY")</f>
        <v>May-23</v>
      </c>
    </row>
    <row r="230" spans="1:9" x14ac:dyDescent="0.25">
      <c r="A230">
        <v>229</v>
      </c>
      <c r="B230" t="s">
        <v>82</v>
      </c>
      <c r="C230" t="s">
        <v>41</v>
      </c>
      <c r="D230" s="2">
        <v>45071</v>
      </c>
      <c r="E230" t="s">
        <v>33</v>
      </c>
      <c r="F230">
        <v>7</v>
      </c>
      <c r="G230" t="s">
        <v>12</v>
      </c>
      <c r="H230">
        <v>12046.51</v>
      </c>
      <c r="I230" s="3" t="str">
        <f>TEXT(Table1[[#This Row],[Date]],"MMM-YY")</f>
        <v>May-23</v>
      </c>
    </row>
    <row r="231" spans="1:9" x14ac:dyDescent="0.25">
      <c r="A231">
        <v>230</v>
      </c>
      <c r="B231" t="s">
        <v>82</v>
      </c>
      <c r="C231" t="s">
        <v>41</v>
      </c>
      <c r="D231" s="2">
        <v>45071</v>
      </c>
      <c r="E231" t="s">
        <v>18</v>
      </c>
      <c r="F231">
        <v>20</v>
      </c>
      <c r="G231" t="s">
        <v>12</v>
      </c>
      <c r="H231">
        <v>51162.8</v>
      </c>
      <c r="I231" s="3" t="str">
        <f>TEXT(Table1[[#This Row],[Date]],"MMM-YY")</f>
        <v>May-23</v>
      </c>
    </row>
    <row r="232" spans="1:9" x14ac:dyDescent="0.25">
      <c r="A232">
        <v>231</v>
      </c>
      <c r="B232" t="s">
        <v>83</v>
      </c>
      <c r="C232" t="s">
        <v>20</v>
      </c>
      <c r="D232" s="2">
        <v>45071</v>
      </c>
      <c r="E232" t="s">
        <v>23</v>
      </c>
      <c r="F232">
        <v>1</v>
      </c>
      <c r="G232" t="s">
        <v>12</v>
      </c>
      <c r="H232">
        <v>3069.7669999999998</v>
      </c>
      <c r="I232" s="3" t="str">
        <f>TEXT(Table1[[#This Row],[Date]],"MMM-YY")</f>
        <v>May-23</v>
      </c>
    </row>
    <row r="233" spans="1:9" x14ac:dyDescent="0.25">
      <c r="A233">
        <v>232</v>
      </c>
      <c r="B233" t="s">
        <v>83</v>
      </c>
      <c r="C233" t="s">
        <v>20</v>
      </c>
      <c r="D233" s="2">
        <v>45071</v>
      </c>
      <c r="E233" t="s">
        <v>26</v>
      </c>
      <c r="F233">
        <v>1</v>
      </c>
      <c r="G233" t="s">
        <v>12</v>
      </c>
      <c r="H233">
        <v>3069.7669999999998</v>
      </c>
      <c r="I233" s="3" t="str">
        <f>TEXT(Table1[[#This Row],[Date]],"MMM-YY")</f>
        <v>May-23</v>
      </c>
    </row>
    <row r="234" spans="1:9" x14ac:dyDescent="0.25">
      <c r="A234">
        <v>233</v>
      </c>
      <c r="B234" t="s">
        <v>83</v>
      </c>
      <c r="C234" t="s">
        <v>20</v>
      </c>
      <c r="D234" s="2">
        <v>45071</v>
      </c>
      <c r="E234" t="s">
        <v>22</v>
      </c>
      <c r="F234">
        <v>2</v>
      </c>
      <c r="G234" t="s">
        <v>12</v>
      </c>
      <c r="H234">
        <v>7162.7179999999998</v>
      </c>
      <c r="I234" s="3" t="str">
        <f>TEXT(Table1[[#This Row],[Date]],"MMM-YY")</f>
        <v>May-23</v>
      </c>
    </row>
    <row r="235" spans="1:9" x14ac:dyDescent="0.25">
      <c r="A235">
        <v>234</v>
      </c>
      <c r="B235" t="s">
        <v>84</v>
      </c>
      <c r="C235" t="s">
        <v>47</v>
      </c>
      <c r="D235" s="2">
        <v>45071</v>
      </c>
      <c r="E235" t="s">
        <v>48</v>
      </c>
      <c r="F235">
        <v>1</v>
      </c>
      <c r="G235" t="s">
        <v>12</v>
      </c>
      <c r="H235">
        <v>1767.442</v>
      </c>
      <c r="I235" s="3" t="str">
        <f>TEXT(Table1[[#This Row],[Date]],"MMM-YY")</f>
        <v>May-23</v>
      </c>
    </row>
    <row r="236" spans="1:9" x14ac:dyDescent="0.25">
      <c r="A236">
        <v>235</v>
      </c>
      <c r="B236" t="s">
        <v>84</v>
      </c>
      <c r="C236" t="s">
        <v>47</v>
      </c>
      <c r="D236" s="2">
        <v>45071</v>
      </c>
      <c r="E236" t="s">
        <v>33</v>
      </c>
      <c r="F236">
        <v>1</v>
      </c>
      <c r="G236" t="s">
        <v>12</v>
      </c>
      <c r="H236">
        <v>1720.93</v>
      </c>
      <c r="I236" s="3" t="str">
        <f>TEXT(Table1[[#This Row],[Date]],"MMM-YY")</f>
        <v>May-23</v>
      </c>
    </row>
    <row r="237" spans="1:9" x14ac:dyDescent="0.25">
      <c r="A237">
        <v>236</v>
      </c>
      <c r="B237" t="s">
        <v>43</v>
      </c>
      <c r="C237" t="s">
        <v>10</v>
      </c>
      <c r="D237" s="2">
        <v>45012</v>
      </c>
      <c r="E237" t="s">
        <v>29</v>
      </c>
      <c r="F237">
        <v>70</v>
      </c>
      <c r="G237" t="s">
        <v>12</v>
      </c>
      <c r="H237">
        <v>179069.8</v>
      </c>
      <c r="I237" s="3" t="str">
        <f>TEXT(Table1[[#This Row],[Date]],"MMM-YY")</f>
        <v>Mar-23</v>
      </c>
    </row>
    <row r="238" spans="1:9" x14ac:dyDescent="0.25">
      <c r="A238">
        <v>237</v>
      </c>
      <c r="B238" t="s">
        <v>43</v>
      </c>
      <c r="C238" t="s">
        <v>10</v>
      </c>
      <c r="D238" s="2">
        <v>45012</v>
      </c>
      <c r="E238" t="s">
        <v>23</v>
      </c>
      <c r="F238">
        <v>80</v>
      </c>
      <c r="G238" t="s">
        <v>12</v>
      </c>
      <c r="H238">
        <v>204651.2</v>
      </c>
      <c r="I238" s="3" t="str">
        <f>TEXT(Table1[[#This Row],[Date]],"MMM-YY")</f>
        <v>Mar-23</v>
      </c>
    </row>
    <row r="239" spans="1:9" x14ac:dyDescent="0.25">
      <c r="A239">
        <v>238</v>
      </c>
      <c r="B239" t="s">
        <v>43</v>
      </c>
      <c r="C239" t="s">
        <v>10</v>
      </c>
      <c r="D239" s="2">
        <v>45012</v>
      </c>
      <c r="E239" t="s">
        <v>17</v>
      </c>
      <c r="F239">
        <v>100</v>
      </c>
      <c r="G239" t="s">
        <v>12</v>
      </c>
      <c r="H239">
        <v>169767.4</v>
      </c>
      <c r="I239" s="3" t="str">
        <f>TEXT(Table1[[#This Row],[Date]],"MMM-YY")</f>
        <v>Mar-23</v>
      </c>
    </row>
    <row r="240" spans="1:9" x14ac:dyDescent="0.25">
      <c r="A240">
        <v>239</v>
      </c>
      <c r="B240" t="s">
        <v>43</v>
      </c>
      <c r="C240" t="s">
        <v>10</v>
      </c>
      <c r="D240" s="2">
        <v>45012</v>
      </c>
      <c r="E240" t="s">
        <v>17</v>
      </c>
      <c r="F240">
        <v>4</v>
      </c>
      <c r="G240" t="s">
        <v>12</v>
      </c>
      <c r="H240">
        <v>6790.6959999999999</v>
      </c>
      <c r="I240" s="3" t="str">
        <f>TEXT(Table1[[#This Row],[Date]],"MMM-YY")</f>
        <v>Mar-23</v>
      </c>
    </row>
    <row r="241" spans="1:9" x14ac:dyDescent="0.25">
      <c r="A241">
        <v>240</v>
      </c>
      <c r="B241" t="s">
        <v>43</v>
      </c>
      <c r="C241" t="s">
        <v>10</v>
      </c>
      <c r="D241" s="2">
        <v>45012</v>
      </c>
      <c r="E241" t="s">
        <v>26</v>
      </c>
      <c r="F241">
        <v>50</v>
      </c>
      <c r="G241" t="s">
        <v>12</v>
      </c>
      <c r="H241">
        <v>127907</v>
      </c>
      <c r="I241" s="3" t="str">
        <f>TEXT(Table1[[#This Row],[Date]],"MMM-YY")</f>
        <v>Mar-23</v>
      </c>
    </row>
    <row r="242" spans="1:9" x14ac:dyDescent="0.25">
      <c r="A242">
        <v>241</v>
      </c>
      <c r="B242" t="s">
        <v>42</v>
      </c>
      <c r="C242" t="s">
        <v>10</v>
      </c>
      <c r="D242" s="2">
        <v>45016</v>
      </c>
      <c r="E242" t="s">
        <v>18</v>
      </c>
      <c r="F242">
        <v>95</v>
      </c>
      <c r="G242" t="s">
        <v>12</v>
      </c>
      <c r="H242">
        <v>243023.3</v>
      </c>
      <c r="I242" s="3" t="str">
        <f>TEXT(Table1[[#This Row],[Date]],"MMM-YY")</f>
        <v>Mar-23</v>
      </c>
    </row>
    <row r="243" spans="1:9" x14ac:dyDescent="0.25">
      <c r="A243">
        <v>242</v>
      </c>
      <c r="B243" t="s">
        <v>42</v>
      </c>
      <c r="C243" t="s">
        <v>10</v>
      </c>
      <c r="D243" s="2">
        <v>45016</v>
      </c>
      <c r="E243" t="s">
        <v>16</v>
      </c>
      <c r="F243">
        <v>50</v>
      </c>
      <c r="G243" t="s">
        <v>12</v>
      </c>
      <c r="H243">
        <v>127907</v>
      </c>
      <c r="I243" s="3" t="str">
        <f>TEXT(Table1[[#This Row],[Date]],"MMM-YY")</f>
        <v>Mar-23</v>
      </c>
    </row>
    <row r="244" spans="1:9" x14ac:dyDescent="0.25">
      <c r="A244">
        <v>243</v>
      </c>
      <c r="B244" t="s">
        <v>42</v>
      </c>
      <c r="C244" t="s">
        <v>10</v>
      </c>
      <c r="D244" s="2">
        <v>45016</v>
      </c>
      <c r="E244" t="s">
        <v>17</v>
      </c>
      <c r="F244">
        <v>4</v>
      </c>
      <c r="G244" t="s">
        <v>12</v>
      </c>
      <c r="H244">
        <v>6790.6959999999999</v>
      </c>
      <c r="I244" s="3" t="str">
        <f>TEXT(Table1[[#This Row],[Date]],"MMM-YY")</f>
        <v>Mar-23</v>
      </c>
    </row>
    <row r="245" spans="1:9" x14ac:dyDescent="0.25">
      <c r="A245">
        <v>244</v>
      </c>
      <c r="B245" t="s">
        <v>42</v>
      </c>
      <c r="C245" t="s">
        <v>10</v>
      </c>
      <c r="D245" s="2">
        <v>45016</v>
      </c>
      <c r="E245" t="s">
        <v>29</v>
      </c>
      <c r="F245">
        <v>255</v>
      </c>
      <c r="G245" t="s">
        <v>12</v>
      </c>
      <c r="H245">
        <v>652325.69999999995</v>
      </c>
      <c r="I245" s="3" t="str">
        <f>TEXT(Table1[[#This Row],[Date]],"MMM-YY")</f>
        <v>Mar-23</v>
      </c>
    </row>
    <row r="246" spans="1:9" x14ac:dyDescent="0.25">
      <c r="A246">
        <v>245</v>
      </c>
      <c r="B246" t="s">
        <v>42</v>
      </c>
      <c r="C246" t="s">
        <v>10</v>
      </c>
      <c r="D246" s="2">
        <v>45016</v>
      </c>
      <c r="E246" t="s">
        <v>17</v>
      </c>
      <c r="F246">
        <v>100</v>
      </c>
      <c r="G246" t="s">
        <v>12</v>
      </c>
      <c r="H246">
        <v>169767.4</v>
      </c>
      <c r="I246" s="3" t="str">
        <f>TEXT(Table1[[#This Row],[Date]],"MMM-YY")</f>
        <v>Mar-23</v>
      </c>
    </row>
    <row r="247" spans="1:9" x14ac:dyDescent="0.25">
      <c r="A247">
        <v>246</v>
      </c>
      <c r="B247" t="s">
        <v>40</v>
      </c>
      <c r="C247" t="s">
        <v>41</v>
      </c>
      <c r="D247" s="2">
        <v>45008</v>
      </c>
      <c r="E247" t="s">
        <v>17</v>
      </c>
      <c r="F247">
        <v>100</v>
      </c>
      <c r="G247" t="s">
        <v>12</v>
      </c>
      <c r="H247">
        <v>169767.4</v>
      </c>
      <c r="I247" s="3" t="str">
        <f>TEXT(Table1[[#This Row],[Date]],"MMM-YY")</f>
        <v>Mar-23</v>
      </c>
    </row>
    <row r="248" spans="1:9" x14ac:dyDescent="0.25">
      <c r="A248">
        <v>247</v>
      </c>
      <c r="B248" t="s">
        <v>40</v>
      </c>
      <c r="C248" t="s">
        <v>41</v>
      </c>
      <c r="D248" s="2">
        <v>45008</v>
      </c>
      <c r="E248" t="s">
        <v>23</v>
      </c>
      <c r="F248">
        <v>40</v>
      </c>
      <c r="G248" t="s">
        <v>12</v>
      </c>
      <c r="H248">
        <v>102325.6</v>
      </c>
      <c r="I248" s="3" t="str">
        <f>TEXT(Table1[[#This Row],[Date]],"MMM-YY")</f>
        <v>Mar-23</v>
      </c>
    </row>
    <row r="249" spans="1:9" x14ac:dyDescent="0.25">
      <c r="A249">
        <v>248</v>
      </c>
      <c r="B249" t="s">
        <v>40</v>
      </c>
      <c r="C249" t="s">
        <v>41</v>
      </c>
      <c r="D249" s="2">
        <v>45008</v>
      </c>
      <c r="E249" t="s">
        <v>26</v>
      </c>
      <c r="F249">
        <v>25</v>
      </c>
      <c r="G249" t="s">
        <v>12</v>
      </c>
      <c r="H249">
        <v>63953.5</v>
      </c>
      <c r="I249" s="3" t="str">
        <f>TEXT(Table1[[#This Row],[Date]],"MMM-YY")</f>
        <v>Mar-23</v>
      </c>
    </row>
    <row r="250" spans="1:9" x14ac:dyDescent="0.25">
      <c r="A250">
        <v>249</v>
      </c>
      <c r="B250" t="s">
        <v>40</v>
      </c>
      <c r="C250" t="s">
        <v>41</v>
      </c>
      <c r="D250" s="2">
        <v>45008</v>
      </c>
      <c r="E250" t="s">
        <v>17</v>
      </c>
      <c r="F250">
        <v>4</v>
      </c>
      <c r="G250" t="s">
        <v>12</v>
      </c>
      <c r="H250">
        <v>6790.6959999999999</v>
      </c>
      <c r="I250" s="3" t="str">
        <f>TEXT(Table1[[#This Row],[Date]],"MMM-YY")</f>
        <v>Mar-23</v>
      </c>
    </row>
    <row r="251" spans="1:9" x14ac:dyDescent="0.25">
      <c r="A251">
        <v>250</v>
      </c>
      <c r="B251" t="s">
        <v>40</v>
      </c>
      <c r="C251" t="s">
        <v>41</v>
      </c>
      <c r="D251" s="2">
        <v>45008</v>
      </c>
      <c r="E251" t="s">
        <v>29</v>
      </c>
      <c r="F251">
        <v>35</v>
      </c>
      <c r="G251" t="s">
        <v>12</v>
      </c>
      <c r="H251">
        <v>89534.9</v>
      </c>
      <c r="I251" s="3" t="str">
        <f>TEXT(Table1[[#This Row],[Date]],"MMM-YY")</f>
        <v>Mar-23</v>
      </c>
    </row>
    <row r="252" spans="1:9" x14ac:dyDescent="0.25">
      <c r="A252">
        <v>251</v>
      </c>
      <c r="B252" t="s">
        <v>39</v>
      </c>
      <c r="C252" t="s">
        <v>20</v>
      </c>
      <c r="D252" s="2">
        <v>45044</v>
      </c>
      <c r="E252" t="s">
        <v>33</v>
      </c>
      <c r="F252">
        <v>1</v>
      </c>
      <c r="G252" t="s">
        <v>12</v>
      </c>
      <c r="H252">
        <v>2000</v>
      </c>
      <c r="I252" s="3" t="str">
        <f>TEXT(Table1[[#This Row],[Date]],"MMM-YY")</f>
        <v>Apr-23</v>
      </c>
    </row>
    <row r="253" spans="1:9" x14ac:dyDescent="0.25">
      <c r="A253">
        <v>252</v>
      </c>
      <c r="B253" t="s">
        <v>39</v>
      </c>
      <c r="C253" t="s">
        <v>20</v>
      </c>
      <c r="D253" s="2">
        <v>45044</v>
      </c>
      <c r="E253" t="s">
        <v>17</v>
      </c>
      <c r="F253">
        <v>1</v>
      </c>
      <c r="G253" t="s">
        <v>12</v>
      </c>
      <c r="H253">
        <v>1953.4880000000001</v>
      </c>
      <c r="I253" s="3" t="str">
        <f>TEXT(Table1[[#This Row],[Date]],"MMM-YY")</f>
        <v>Apr-23</v>
      </c>
    </row>
    <row r="254" spans="1:9" x14ac:dyDescent="0.25">
      <c r="A254">
        <v>253</v>
      </c>
      <c r="B254" t="s">
        <v>39</v>
      </c>
      <c r="C254" t="s">
        <v>20</v>
      </c>
      <c r="D254" s="2">
        <v>45044</v>
      </c>
      <c r="E254" t="s">
        <v>21</v>
      </c>
      <c r="F254">
        <v>1</v>
      </c>
      <c r="G254" t="s">
        <v>12</v>
      </c>
      <c r="H254">
        <v>3023.2559999999999</v>
      </c>
      <c r="I254" s="3" t="str">
        <f>TEXT(Table1[[#This Row],[Date]],"MMM-YY")</f>
        <v>Apr-23</v>
      </c>
    </row>
    <row r="255" spans="1:9" x14ac:dyDescent="0.25">
      <c r="A255">
        <v>254</v>
      </c>
      <c r="B255" t="s">
        <v>39</v>
      </c>
      <c r="C255" t="s">
        <v>20</v>
      </c>
      <c r="D255" s="2">
        <v>45044</v>
      </c>
      <c r="E255" t="s">
        <v>29</v>
      </c>
      <c r="F255">
        <v>1</v>
      </c>
      <c r="G255" t="s">
        <v>12</v>
      </c>
      <c r="H255">
        <v>3069.7669999999998</v>
      </c>
      <c r="I255" s="3" t="str">
        <f>TEXT(Table1[[#This Row],[Date]],"MMM-YY")</f>
        <v>Apr-23</v>
      </c>
    </row>
    <row r="256" spans="1:9" x14ac:dyDescent="0.25">
      <c r="A256">
        <v>255</v>
      </c>
      <c r="B256" t="s">
        <v>39</v>
      </c>
      <c r="C256" t="s">
        <v>20</v>
      </c>
      <c r="D256" s="2">
        <v>45044</v>
      </c>
      <c r="E256" t="s">
        <v>23</v>
      </c>
      <c r="F256">
        <v>1</v>
      </c>
      <c r="G256" t="s">
        <v>12</v>
      </c>
      <c r="H256">
        <v>3069.7669999999998</v>
      </c>
      <c r="I256" s="3" t="str">
        <f>TEXT(Table1[[#This Row],[Date]],"MMM-YY")</f>
        <v>Apr-23</v>
      </c>
    </row>
    <row r="257" spans="1:9" x14ac:dyDescent="0.25">
      <c r="A257">
        <v>256</v>
      </c>
      <c r="B257" t="s">
        <v>39</v>
      </c>
      <c r="C257" t="s">
        <v>20</v>
      </c>
      <c r="D257" s="2">
        <v>45044</v>
      </c>
      <c r="E257" t="s">
        <v>27</v>
      </c>
      <c r="F257">
        <v>1</v>
      </c>
      <c r="G257" t="s">
        <v>12</v>
      </c>
      <c r="H257">
        <v>4511.6279999999997</v>
      </c>
      <c r="I257" s="3" t="str">
        <f>TEXT(Table1[[#This Row],[Date]],"MMM-YY")</f>
        <v>Apr-23</v>
      </c>
    </row>
    <row r="258" spans="1:9" x14ac:dyDescent="0.25">
      <c r="A258">
        <v>257</v>
      </c>
      <c r="B258" t="s">
        <v>39</v>
      </c>
      <c r="C258" t="s">
        <v>20</v>
      </c>
      <c r="D258" s="2">
        <v>45044</v>
      </c>
      <c r="E258" t="s">
        <v>11</v>
      </c>
      <c r="F258">
        <v>1</v>
      </c>
      <c r="G258" t="s">
        <v>12</v>
      </c>
      <c r="H258">
        <v>3023.2559999999999</v>
      </c>
      <c r="I258" s="3" t="str">
        <f>TEXT(Table1[[#This Row],[Date]],"MMM-YY")</f>
        <v>Apr-23</v>
      </c>
    </row>
    <row r="259" spans="1:9" x14ac:dyDescent="0.25">
      <c r="A259">
        <v>258</v>
      </c>
      <c r="B259" t="s">
        <v>39</v>
      </c>
      <c r="C259" t="s">
        <v>20</v>
      </c>
      <c r="D259" s="2">
        <v>45044</v>
      </c>
      <c r="E259" t="s">
        <v>25</v>
      </c>
      <c r="F259">
        <v>1</v>
      </c>
      <c r="G259" t="s">
        <v>12</v>
      </c>
      <c r="H259">
        <v>5627.9070000000002</v>
      </c>
      <c r="I259" s="3" t="str">
        <f>TEXT(Table1[[#This Row],[Date]],"MMM-YY")</f>
        <v>Apr-23</v>
      </c>
    </row>
    <row r="260" spans="1:9" x14ac:dyDescent="0.25">
      <c r="A260">
        <v>259</v>
      </c>
      <c r="B260" t="s">
        <v>38</v>
      </c>
      <c r="C260" t="s">
        <v>37</v>
      </c>
      <c r="D260" s="2">
        <v>45044</v>
      </c>
      <c r="E260" t="s">
        <v>17</v>
      </c>
      <c r="F260">
        <v>10</v>
      </c>
      <c r="G260" t="s">
        <v>12</v>
      </c>
      <c r="H260">
        <v>16976.740000000002</v>
      </c>
      <c r="I260" s="3" t="str">
        <f>TEXT(Table1[[#This Row],[Date]],"MMM-YY")</f>
        <v>Apr-23</v>
      </c>
    </row>
    <row r="261" spans="1:9" x14ac:dyDescent="0.25">
      <c r="A261">
        <v>260</v>
      </c>
      <c r="B261" t="s">
        <v>38</v>
      </c>
      <c r="C261" t="s">
        <v>37</v>
      </c>
      <c r="D261" s="2">
        <v>45044</v>
      </c>
      <c r="E261" t="s">
        <v>29</v>
      </c>
      <c r="F261">
        <v>60</v>
      </c>
      <c r="G261" t="s">
        <v>12</v>
      </c>
      <c r="H261">
        <v>153488.4</v>
      </c>
      <c r="I261" s="3" t="str">
        <f>TEXT(Table1[[#This Row],[Date]],"MMM-YY")</f>
        <v>Apr-23</v>
      </c>
    </row>
    <row r="262" spans="1:9" x14ac:dyDescent="0.25">
      <c r="A262">
        <v>261</v>
      </c>
      <c r="B262" t="s">
        <v>38</v>
      </c>
      <c r="C262" t="s">
        <v>37</v>
      </c>
      <c r="D262" s="2">
        <v>45044</v>
      </c>
      <c r="E262" t="s">
        <v>18</v>
      </c>
      <c r="F262">
        <v>40</v>
      </c>
      <c r="G262" t="s">
        <v>12</v>
      </c>
      <c r="H262">
        <v>102325.6</v>
      </c>
      <c r="I262" s="3" t="str">
        <f>TEXT(Table1[[#This Row],[Date]],"MMM-YY")</f>
        <v>Apr-23</v>
      </c>
    </row>
    <row r="263" spans="1:9" x14ac:dyDescent="0.25">
      <c r="A263">
        <v>262</v>
      </c>
      <c r="B263" t="s">
        <v>38</v>
      </c>
      <c r="C263" t="s">
        <v>37</v>
      </c>
      <c r="D263" s="2">
        <v>45044</v>
      </c>
      <c r="E263" t="s">
        <v>11</v>
      </c>
      <c r="F263">
        <v>50</v>
      </c>
      <c r="G263" t="s">
        <v>12</v>
      </c>
      <c r="H263">
        <v>141860.45000000001</v>
      </c>
      <c r="I263" s="3" t="str">
        <f>TEXT(Table1[[#This Row],[Date]],"MMM-YY")</f>
        <v>Apr-23</v>
      </c>
    </row>
    <row r="264" spans="1:9" x14ac:dyDescent="0.25">
      <c r="A264">
        <v>263</v>
      </c>
      <c r="B264" t="s">
        <v>36</v>
      </c>
      <c r="C264" t="s">
        <v>37</v>
      </c>
      <c r="D264" s="2">
        <v>44988</v>
      </c>
      <c r="E264" t="s">
        <v>26</v>
      </c>
      <c r="F264">
        <v>10</v>
      </c>
      <c r="G264" t="s">
        <v>12</v>
      </c>
      <c r="H264">
        <v>25581.4</v>
      </c>
      <c r="I264" s="3" t="str">
        <f>TEXT(Table1[[#This Row],[Date]],"MMM-YY")</f>
        <v>Mar-23</v>
      </c>
    </row>
    <row r="265" spans="1:9" x14ac:dyDescent="0.25">
      <c r="A265">
        <v>264</v>
      </c>
      <c r="B265" t="s">
        <v>36</v>
      </c>
      <c r="C265" t="s">
        <v>37</v>
      </c>
      <c r="D265" s="2">
        <v>44988</v>
      </c>
      <c r="E265" t="s">
        <v>23</v>
      </c>
      <c r="F265">
        <v>5</v>
      </c>
      <c r="G265" t="s">
        <v>12</v>
      </c>
      <c r="H265">
        <v>12790.7</v>
      </c>
      <c r="I265" s="3" t="str">
        <f>TEXT(Table1[[#This Row],[Date]],"MMM-YY")</f>
        <v>Mar-23</v>
      </c>
    </row>
    <row r="266" spans="1:9" x14ac:dyDescent="0.25">
      <c r="A266">
        <v>265</v>
      </c>
      <c r="B266" t="s">
        <v>36</v>
      </c>
      <c r="C266" t="s">
        <v>37</v>
      </c>
      <c r="D266" s="2">
        <v>44988</v>
      </c>
      <c r="E266" t="s">
        <v>17</v>
      </c>
      <c r="F266">
        <v>200</v>
      </c>
      <c r="G266" t="s">
        <v>12</v>
      </c>
      <c r="H266">
        <v>339534.8</v>
      </c>
      <c r="I266" s="3" t="str">
        <f>TEXT(Table1[[#This Row],[Date]],"MMM-YY")</f>
        <v>Mar-23</v>
      </c>
    </row>
    <row r="267" spans="1:9" x14ac:dyDescent="0.25">
      <c r="A267">
        <v>266</v>
      </c>
      <c r="B267" t="s">
        <v>36</v>
      </c>
      <c r="C267" t="s">
        <v>37</v>
      </c>
      <c r="D267" s="2">
        <v>44988</v>
      </c>
      <c r="E267" t="s">
        <v>17</v>
      </c>
      <c r="F267">
        <v>8</v>
      </c>
      <c r="G267" t="s">
        <v>12</v>
      </c>
      <c r="H267">
        <v>13581.392</v>
      </c>
      <c r="I267" s="3" t="str">
        <f>TEXT(Table1[[#This Row],[Date]],"MMM-YY")</f>
        <v>Mar-23</v>
      </c>
    </row>
    <row r="268" spans="1:9" x14ac:dyDescent="0.25">
      <c r="A268">
        <v>267</v>
      </c>
      <c r="B268" t="s">
        <v>36</v>
      </c>
      <c r="C268" t="s">
        <v>37</v>
      </c>
      <c r="D268" s="2">
        <v>44988</v>
      </c>
      <c r="E268" t="s">
        <v>29</v>
      </c>
      <c r="F268">
        <v>85</v>
      </c>
      <c r="G268" t="s">
        <v>12</v>
      </c>
      <c r="H268">
        <v>217441.9</v>
      </c>
      <c r="I268" s="3" t="str">
        <f>TEXT(Table1[[#This Row],[Date]],"MMM-YY")</f>
        <v>Mar-23</v>
      </c>
    </row>
    <row r="269" spans="1:9" x14ac:dyDescent="0.25">
      <c r="A269">
        <v>268</v>
      </c>
      <c r="B269" t="s">
        <v>46</v>
      </c>
      <c r="C269" t="s">
        <v>47</v>
      </c>
      <c r="D269" s="2">
        <v>45070</v>
      </c>
      <c r="E269" t="s">
        <v>48</v>
      </c>
      <c r="F269">
        <v>1</v>
      </c>
      <c r="G269" t="s">
        <v>12</v>
      </c>
      <c r="H269">
        <v>1767.442</v>
      </c>
      <c r="I269" s="3" t="str">
        <f>TEXT(Table1[[#This Row],[Date]],"MMM-YY")</f>
        <v>May-23</v>
      </c>
    </row>
    <row r="270" spans="1:9" x14ac:dyDescent="0.25">
      <c r="A270">
        <v>269</v>
      </c>
      <c r="B270" t="s">
        <v>84</v>
      </c>
      <c r="C270" t="s">
        <v>47</v>
      </c>
      <c r="D270" s="2">
        <v>45070</v>
      </c>
      <c r="E270" t="s">
        <v>33</v>
      </c>
      <c r="F270">
        <v>1</v>
      </c>
      <c r="G270" t="s">
        <v>12</v>
      </c>
      <c r="H270">
        <v>1720.93</v>
      </c>
      <c r="I270" s="3" t="str">
        <f>TEXT(Table1[[#This Row],[Date]],"MMM-YY")</f>
        <v>May-23</v>
      </c>
    </row>
    <row r="271" spans="1:9" x14ac:dyDescent="0.25">
      <c r="A271">
        <v>270</v>
      </c>
      <c r="B271" t="s">
        <v>84</v>
      </c>
      <c r="C271" t="s">
        <v>47</v>
      </c>
      <c r="D271" s="2">
        <v>45070</v>
      </c>
      <c r="E271" t="s">
        <v>11</v>
      </c>
      <c r="F271">
        <v>1</v>
      </c>
      <c r="G271" t="s">
        <v>12</v>
      </c>
      <c r="H271">
        <v>2837.2089999999998</v>
      </c>
      <c r="I271" s="3" t="str">
        <f>TEXT(Table1[[#This Row],[Date]],"MMM-YY")</f>
        <v>May-23</v>
      </c>
    </row>
    <row r="272" spans="1:9" x14ac:dyDescent="0.25">
      <c r="A272">
        <v>271</v>
      </c>
      <c r="B272" t="s">
        <v>84</v>
      </c>
      <c r="C272" t="s">
        <v>47</v>
      </c>
      <c r="D272" s="2">
        <v>45070</v>
      </c>
      <c r="E272" t="s">
        <v>33</v>
      </c>
      <c r="F272">
        <v>1</v>
      </c>
      <c r="G272" t="s">
        <v>12</v>
      </c>
      <c r="H272">
        <v>1720.93</v>
      </c>
      <c r="I272" s="3" t="str">
        <f>TEXT(Table1[[#This Row],[Date]],"MMM-YY")</f>
        <v>May-23</v>
      </c>
    </row>
    <row r="273" spans="1:9" x14ac:dyDescent="0.25">
      <c r="A273">
        <v>272</v>
      </c>
      <c r="B273" t="s">
        <v>84</v>
      </c>
      <c r="C273" t="s">
        <v>47</v>
      </c>
      <c r="D273" s="2">
        <v>45070</v>
      </c>
      <c r="E273" t="s">
        <v>11</v>
      </c>
      <c r="F273">
        <v>1</v>
      </c>
      <c r="G273" t="s">
        <v>12</v>
      </c>
      <c r="H273">
        <v>2837.2089999999998</v>
      </c>
      <c r="I273" s="3" t="str">
        <f>TEXT(Table1[[#This Row],[Date]],"MMM-YY")</f>
        <v>May-23</v>
      </c>
    </row>
    <row r="274" spans="1:9" x14ac:dyDescent="0.25">
      <c r="A274">
        <v>273</v>
      </c>
      <c r="B274" t="s">
        <v>84</v>
      </c>
      <c r="C274" t="s">
        <v>47</v>
      </c>
      <c r="D274" s="2">
        <v>45070</v>
      </c>
      <c r="E274" t="s">
        <v>33</v>
      </c>
      <c r="F274">
        <v>1</v>
      </c>
      <c r="G274" t="s">
        <v>12</v>
      </c>
      <c r="H274">
        <v>1720.93</v>
      </c>
      <c r="I274" s="3" t="str">
        <f>TEXT(Table1[[#This Row],[Date]],"MMM-YY")</f>
        <v>May-23</v>
      </c>
    </row>
    <row r="275" spans="1:9" x14ac:dyDescent="0.25">
      <c r="A275">
        <v>274</v>
      </c>
      <c r="B275" t="s">
        <v>34</v>
      </c>
      <c r="C275" t="s">
        <v>35</v>
      </c>
      <c r="D275" s="2">
        <v>45068</v>
      </c>
      <c r="E275" t="s">
        <v>16</v>
      </c>
      <c r="F275">
        <v>3</v>
      </c>
      <c r="G275" t="s">
        <v>12</v>
      </c>
      <c r="H275">
        <v>7674.42</v>
      </c>
      <c r="I275" s="3" t="str">
        <f>TEXT(Table1[[#This Row],[Date]],"MMM-YY")</f>
        <v>May-23</v>
      </c>
    </row>
    <row r="276" spans="1:9" x14ac:dyDescent="0.25">
      <c r="A276">
        <v>275</v>
      </c>
      <c r="B276" t="s">
        <v>34</v>
      </c>
      <c r="C276" t="s">
        <v>35</v>
      </c>
      <c r="D276" s="2">
        <v>45068</v>
      </c>
      <c r="E276" t="s">
        <v>11</v>
      </c>
      <c r="F276">
        <v>3</v>
      </c>
      <c r="G276" t="s">
        <v>12</v>
      </c>
      <c r="H276">
        <v>8511.6270000000004</v>
      </c>
      <c r="I276" s="3" t="str">
        <f>TEXT(Table1[[#This Row],[Date]],"MMM-YY")</f>
        <v>May-23</v>
      </c>
    </row>
    <row r="277" spans="1:9" x14ac:dyDescent="0.25">
      <c r="A277">
        <v>276</v>
      </c>
      <c r="B277" t="s">
        <v>34</v>
      </c>
      <c r="C277" t="s">
        <v>35</v>
      </c>
      <c r="D277" s="2">
        <v>45068</v>
      </c>
      <c r="E277" t="s">
        <v>13</v>
      </c>
      <c r="F277">
        <v>3</v>
      </c>
      <c r="G277" t="s">
        <v>14</v>
      </c>
      <c r="H277">
        <v>6223.2569999999996</v>
      </c>
      <c r="I277" s="3" t="str">
        <f>TEXT(Table1[[#This Row],[Date]],"MMM-YY")</f>
        <v>May-23</v>
      </c>
    </row>
    <row r="278" spans="1:9" x14ac:dyDescent="0.25">
      <c r="A278">
        <v>277</v>
      </c>
      <c r="B278" t="s">
        <v>34</v>
      </c>
      <c r="C278" t="s">
        <v>35</v>
      </c>
      <c r="D278" s="2">
        <v>45068</v>
      </c>
      <c r="E278" t="s">
        <v>15</v>
      </c>
      <c r="F278">
        <v>3</v>
      </c>
      <c r="G278" t="s">
        <v>12</v>
      </c>
      <c r="H278">
        <v>7674.42</v>
      </c>
      <c r="I278" s="3" t="str">
        <f>TEXT(Table1[[#This Row],[Date]],"MMM-YY")</f>
        <v>May-23</v>
      </c>
    </row>
    <row r="279" spans="1:9" x14ac:dyDescent="0.25">
      <c r="A279">
        <v>278</v>
      </c>
      <c r="B279" t="s">
        <v>34</v>
      </c>
      <c r="C279" t="s">
        <v>35</v>
      </c>
      <c r="D279" s="2">
        <v>45068</v>
      </c>
      <c r="E279" t="s">
        <v>18</v>
      </c>
      <c r="F279">
        <v>3</v>
      </c>
      <c r="G279" t="s">
        <v>12</v>
      </c>
      <c r="H279">
        <v>7674.42</v>
      </c>
      <c r="I279" s="3" t="str">
        <f>TEXT(Table1[[#This Row],[Date]],"MMM-YY")</f>
        <v>May-23</v>
      </c>
    </row>
    <row r="280" spans="1:9" x14ac:dyDescent="0.25">
      <c r="A280">
        <v>279</v>
      </c>
      <c r="B280" t="s">
        <v>34</v>
      </c>
      <c r="C280" t="s">
        <v>35</v>
      </c>
      <c r="D280" s="2">
        <v>45068</v>
      </c>
      <c r="E280" t="s">
        <v>33</v>
      </c>
      <c r="F280">
        <v>3</v>
      </c>
      <c r="G280" t="s">
        <v>12</v>
      </c>
      <c r="H280">
        <v>5162.79</v>
      </c>
      <c r="I280" s="3" t="str">
        <f>TEXT(Table1[[#This Row],[Date]],"MMM-YY")</f>
        <v>May-23</v>
      </c>
    </row>
    <row r="281" spans="1:9" x14ac:dyDescent="0.25">
      <c r="A281">
        <v>280</v>
      </c>
      <c r="B281" t="s">
        <v>46</v>
      </c>
      <c r="C281" t="s">
        <v>47</v>
      </c>
      <c r="D281" s="2">
        <v>45068</v>
      </c>
      <c r="E281" t="s">
        <v>33</v>
      </c>
      <c r="F281">
        <v>1</v>
      </c>
      <c r="G281" t="s">
        <v>12</v>
      </c>
      <c r="H281">
        <v>1720.93</v>
      </c>
      <c r="I281" s="3" t="str">
        <f>TEXT(Table1[[#This Row],[Date]],"MMM-YY")</f>
        <v>May-23</v>
      </c>
    </row>
    <row r="282" spans="1:9" x14ac:dyDescent="0.25">
      <c r="A282">
        <v>281</v>
      </c>
      <c r="B282" t="s">
        <v>46</v>
      </c>
      <c r="C282" t="s">
        <v>47</v>
      </c>
      <c r="D282" s="2">
        <v>45068</v>
      </c>
      <c r="E282" t="s">
        <v>15</v>
      </c>
      <c r="F282">
        <v>1</v>
      </c>
      <c r="G282" t="s">
        <v>12</v>
      </c>
      <c r="H282">
        <v>2558.14</v>
      </c>
      <c r="I282" s="3" t="str">
        <f>TEXT(Table1[[#This Row],[Date]],"MMM-YY")</f>
        <v>May-23</v>
      </c>
    </row>
    <row r="283" spans="1:9" x14ac:dyDescent="0.25">
      <c r="A283">
        <v>282</v>
      </c>
      <c r="B283" t="s">
        <v>46</v>
      </c>
      <c r="C283" t="s">
        <v>47</v>
      </c>
      <c r="D283" s="2">
        <v>45068</v>
      </c>
      <c r="E283" t="s">
        <v>13</v>
      </c>
      <c r="F283">
        <v>1</v>
      </c>
      <c r="G283" t="s">
        <v>14</v>
      </c>
      <c r="H283">
        <v>2074.4189999999999</v>
      </c>
      <c r="I283" s="3" t="str">
        <f>TEXT(Table1[[#This Row],[Date]],"MMM-YY")</f>
        <v>May-23</v>
      </c>
    </row>
    <row r="284" spans="1:9" x14ac:dyDescent="0.25">
      <c r="A284">
        <v>283</v>
      </c>
      <c r="B284" t="s">
        <v>85</v>
      </c>
      <c r="C284" t="s">
        <v>86</v>
      </c>
      <c r="D284" s="2">
        <v>45068</v>
      </c>
      <c r="E284" t="s">
        <v>11</v>
      </c>
      <c r="F284">
        <v>2000</v>
      </c>
      <c r="G284" t="s">
        <v>12</v>
      </c>
      <c r="H284">
        <v>5674418</v>
      </c>
      <c r="I284" s="3" t="str">
        <f>TEXT(Table1[[#This Row],[Date]],"MMM-YY")</f>
        <v>May-23</v>
      </c>
    </row>
    <row r="285" spans="1:9" x14ac:dyDescent="0.25">
      <c r="A285">
        <v>284</v>
      </c>
      <c r="B285" t="s">
        <v>85</v>
      </c>
      <c r="C285" t="s">
        <v>86</v>
      </c>
      <c r="D285" s="2">
        <v>45068</v>
      </c>
      <c r="E285" t="s">
        <v>15</v>
      </c>
      <c r="F285">
        <v>800</v>
      </c>
      <c r="G285" t="s">
        <v>12</v>
      </c>
      <c r="H285">
        <v>2046512</v>
      </c>
      <c r="I285" s="3" t="str">
        <f>TEXT(Table1[[#This Row],[Date]],"MMM-YY")</f>
        <v>May-23</v>
      </c>
    </row>
    <row r="286" spans="1:9" x14ac:dyDescent="0.25">
      <c r="A286">
        <v>285</v>
      </c>
      <c r="B286" t="s">
        <v>85</v>
      </c>
      <c r="C286" t="s">
        <v>86</v>
      </c>
      <c r="D286" s="2">
        <v>45068</v>
      </c>
      <c r="E286" t="s">
        <v>18</v>
      </c>
      <c r="F286">
        <v>100</v>
      </c>
      <c r="G286" t="s">
        <v>12</v>
      </c>
      <c r="H286">
        <v>255814</v>
      </c>
      <c r="I286" s="3" t="str">
        <f>TEXT(Table1[[#This Row],[Date]],"MMM-YY")</f>
        <v>May-23</v>
      </c>
    </row>
    <row r="287" spans="1:9" x14ac:dyDescent="0.25">
      <c r="A287">
        <v>286</v>
      </c>
      <c r="B287" t="s">
        <v>85</v>
      </c>
      <c r="C287" t="s">
        <v>86</v>
      </c>
      <c r="D287" s="2">
        <v>45068</v>
      </c>
      <c r="E287" t="s">
        <v>33</v>
      </c>
      <c r="F287">
        <v>1380</v>
      </c>
      <c r="G287" t="s">
        <v>12</v>
      </c>
      <c r="H287">
        <v>2374883.4</v>
      </c>
      <c r="I287" s="3" t="str">
        <f>TEXT(Table1[[#This Row],[Date]],"MMM-YY")</f>
        <v>May-23</v>
      </c>
    </row>
    <row r="288" spans="1:9" x14ac:dyDescent="0.25">
      <c r="A288">
        <v>287</v>
      </c>
      <c r="B288" t="s">
        <v>85</v>
      </c>
      <c r="C288" t="s">
        <v>86</v>
      </c>
      <c r="D288" s="2">
        <v>45068</v>
      </c>
      <c r="E288" t="s">
        <v>33</v>
      </c>
      <c r="F288">
        <v>55</v>
      </c>
      <c r="G288" t="s">
        <v>12</v>
      </c>
      <c r="H288">
        <v>94651.15</v>
      </c>
      <c r="I288" s="3" t="str">
        <f>TEXT(Table1[[#This Row],[Date]],"MMM-YY")</f>
        <v>May-23</v>
      </c>
    </row>
    <row r="289" spans="1:9" x14ac:dyDescent="0.25">
      <c r="A289">
        <v>288</v>
      </c>
      <c r="B289" t="s">
        <v>85</v>
      </c>
      <c r="C289" t="s">
        <v>86</v>
      </c>
      <c r="D289" s="2">
        <v>45068</v>
      </c>
      <c r="E289" t="s">
        <v>16</v>
      </c>
      <c r="F289">
        <v>100</v>
      </c>
      <c r="G289" t="s">
        <v>12</v>
      </c>
      <c r="H289">
        <v>255814</v>
      </c>
      <c r="I289" s="3" t="str">
        <f>TEXT(Table1[[#This Row],[Date]],"MMM-YY")</f>
        <v>May-23</v>
      </c>
    </row>
    <row r="290" spans="1:9" x14ac:dyDescent="0.25">
      <c r="A290">
        <v>289</v>
      </c>
      <c r="B290" t="s">
        <v>87</v>
      </c>
      <c r="C290" t="s">
        <v>10</v>
      </c>
      <c r="D290" s="2">
        <v>45069</v>
      </c>
      <c r="E290" t="s">
        <v>23</v>
      </c>
      <c r="F290">
        <v>2</v>
      </c>
      <c r="G290" t="s">
        <v>12</v>
      </c>
      <c r="H290">
        <v>5116.28</v>
      </c>
      <c r="I290" s="3" t="str">
        <f>TEXT(Table1[[#This Row],[Date]],"MMM-YY")</f>
        <v>May-23</v>
      </c>
    </row>
    <row r="291" spans="1:9" x14ac:dyDescent="0.25">
      <c r="A291">
        <v>290</v>
      </c>
      <c r="B291" t="s">
        <v>87</v>
      </c>
      <c r="C291" t="s">
        <v>10</v>
      </c>
      <c r="D291" s="2">
        <v>45069</v>
      </c>
      <c r="E291" t="s">
        <v>18</v>
      </c>
      <c r="F291">
        <v>28</v>
      </c>
      <c r="G291" t="s">
        <v>12</v>
      </c>
      <c r="H291">
        <v>71627.92</v>
      </c>
      <c r="I291" s="3" t="str">
        <f>TEXT(Table1[[#This Row],[Date]],"MMM-YY")</f>
        <v>May-23</v>
      </c>
    </row>
    <row r="292" spans="1:9" x14ac:dyDescent="0.25">
      <c r="A292">
        <v>291</v>
      </c>
      <c r="B292" t="s">
        <v>87</v>
      </c>
      <c r="C292" t="s">
        <v>10</v>
      </c>
      <c r="D292" s="2">
        <v>45069</v>
      </c>
      <c r="E292" t="s">
        <v>15</v>
      </c>
      <c r="F292">
        <v>41</v>
      </c>
      <c r="G292" t="s">
        <v>12</v>
      </c>
      <c r="H292">
        <v>104883.74</v>
      </c>
      <c r="I292" s="3" t="str">
        <f>TEXT(Table1[[#This Row],[Date]],"MMM-YY")</f>
        <v>May-23</v>
      </c>
    </row>
    <row r="293" spans="1:9" x14ac:dyDescent="0.25">
      <c r="A293">
        <v>292</v>
      </c>
      <c r="B293" t="s">
        <v>87</v>
      </c>
      <c r="C293" t="s">
        <v>10</v>
      </c>
      <c r="D293" s="2">
        <v>45069</v>
      </c>
      <c r="E293" t="s">
        <v>29</v>
      </c>
      <c r="F293">
        <v>29</v>
      </c>
      <c r="G293" t="s">
        <v>12</v>
      </c>
      <c r="H293">
        <v>74186.06</v>
      </c>
      <c r="I293" s="3" t="str">
        <f>TEXT(Table1[[#This Row],[Date]],"MMM-YY")</f>
        <v>May-23</v>
      </c>
    </row>
    <row r="294" spans="1:9" x14ac:dyDescent="0.25">
      <c r="A294">
        <v>293</v>
      </c>
      <c r="B294" t="s">
        <v>34</v>
      </c>
      <c r="C294" t="s">
        <v>35</v>
      </c>
      <c r="D294" s="2">
        <v>45068</v>
      </c>
      <c r="E294" t="s">
        <v>18</v>
      </c>
      <c r="F294">
        <v>1</v>
      </c>
      <c r="G294" t="s">
        <v>12</v>
      </c>
      <c r="H294">
        <v>2558.14</v>
      </c>
      <c r="I294" s="3" t="str">
        <f>TEXT(Table1[[#This Row],[Date]],"MMM-YY")</f>
        <v>May-23</v>
      </c>
    </row>
    <row r="295" spans="1:9" x14ac:dyDescent="0.25">
      <c r="A295">
        <v>294</v>
      </c>
      <c r="B295" t="s">
        <v>34</v>
      </c>
      <c r="C295" t="s">
        <v>35</v>
      </c>
      <c r="D295" s="2">
        <v>45068</v>
      </c>
      <c r="E295" t="s">
        <v>33</v>
      </c>
      <c r="F295">
        <v>1</v>
      </c>
      <c r="G295" t="s">
        <v>12</v>
      </c>
      <c r="H295">
        <v>1720.93</v>
      </c>
      <c r="I295" s="3" t="str">
        <f>TEXT(Table1[[#This Row],[Date]],"MMM-YY")</f>
        <v>May-23</v>
      </c>
    </row>
    <row r="296" spans="1:9" x14ac:dyDescent="0.25">
      <c r="A296">
        <v>295</v>
      </c>
      <c r="B296" t="s">
        <v>34</v>
      </c>
      <c r="C296" t="s">
        <v>35</v>
      </c>
      <c r="D296" s="2">
        <v>45068</v>
      </c>
      <c r="E296" t="s">
        <v>17</v>
      </c>
      <c r="F296">
        <v>1</v>
      </c>
      <c r="G296" t="s">
        <v>12</v>
      </c>
      <c r="H296">
        <v>1697.674</v>
      </c>
      <c r="I296" s="3" t="str">
        <f>TEXT(Table1[[#This Row],[Date]],"MMM-YY")</f>
        <v>May-23</v>
      </c>
    </row>
    <row r="297" spans="1:9" x14ac:dyDescent="0.25">
      <c r="A297">
        <v>296</v>
      </c>
      <c r="B297" t="s">
        <v>34</v>
      </c>
      <c r="C297" t="s">
        <v>35</v>
      </c>
      <c r="D297" s="2">
        <v>45068</v>
      </c>
      <c r="E297" t="s">
        <v>29</v>
      </c>
      <c r="F297">
        <v>2</v>
      </c>
      <c r="G297" t="s">
        <v>12</v>
      </c>
      <c r="H297">
        <v>5116.28</v>
      </c>
      <c r="I297" s="3" t="str">
        <f>TEXT(Table1[[#This Row],[Date]],"MMM-YY")</f>
        <v>May-23</v>
      </c>
    </row>
    <row r="298" spans="1:9" x14ac:dyDescent="0.25">
      <c r="A298">
        <v>297</v>
      </c>
      <c r="B298" t="s">
        <v>34</v>
      </c>
      <c r="C298" t="s">
        <v>35</v>
      </c>
      <c r="D298" s="2">
        <v>45068</v>
      </c>
      <c r="E298" t="s">
        <v>18</v>
      </c>
      <c r="F298">
        <v>1</v>
      </c>
      <c r="G298" t="s">
        <v>12</v>
      </c>
      <c r="H298">
        <v>2558.14</v>
      </c>
      <c r="I298" s="3" t="str">
        <f>TEXT(Table1[[#This Row],[Date]],"MMM-YY")</f>
        <v>May-23</v>
      </c>
    </row>
    <row r="299" spans="1:9" x14ac:dyDescent="0.25">
      <c r="A299">
        <v>298</v>
      </c>
      <c r="B299" t="s">
        <v>34</v>
      </c>
      <c r="C299" t="s">
        <v>35</v>
      </c>
      <c r="D299" s="2">
        <v>45068</v>
      </c>
      <c r="E299" t="s">
        <v>29</v>
      </c>
      <c r="F299">
        <v>2</v>
      </c>
      <c r="G299" t="s">
        <v>12</v>
      </c>
      <c r="H299">
        <v>5116.28</v>
      </c>
      <c r="I299" s="3" t="str">
        <f>TEXT(Table1[[#This Row],[Date]],"MMM-YY")</f>
        <v>May-23</v>
      </c>
    </row>
    <row r="300" spans="1:9" x14ac:dyDescent="0.25">
      <c r="A300">
        <v>299</v>
      </c>
      <c r="B300" t="s">
        <v>34</v>
      </c>
      <c r="C300" t="s">
        <v>35</v>
      </c>
      <c r="D300" s="2">
        <v>45068</v>
      </c>
      <c r="E300" t="s">
        <v>17</v>
      </c>
      <c r="F300">
        <v>1</v>
      </c>
      <c r="G300" t="s">
        <v>12</v>
      </c>
      <c r="H300">
        <v>1697.674</v>
      </c>
      <c r="I300" s="3" t="str">
        <f>TEXT(Table1[[#This Row],[Date]],"MMM-YY")</f>
        <v>May-23</v>
      </c>
    </row>
    <row r="301" spans="1:9" x14ac:dyDescent="0.25">
      <c r="A301">
        <v>300</v>
      </c>
      <c r="B301" t="s">
        <v>34</v>
      </c>
      <c r="C301" t="s">
        <v>35</v>
      </c>
      <c r="D301" s="2">
        <v>45068</v>
      </c>
      <c r="E301" t="s">
        <v>33</v>
      </c>
      <c r="F301">
        <v>1</v>
      </c>
      <c r="G301" t="s">
        <v>12</v>
      </c>
      <c r="H301">
        <v>1720.93</v>
      </c>
      <c r="I301" s="3" t="str">
        <f>TEXT(Table1[[#This Row],[Date]],"MMM-YY")</f>
        <v>May-23</v>
      </c>
    </row>
    <row r="302" spans="1:9" x14ac:dyDescent="0.25">
      <c r="A302">
        <v>301</v>
      </c>
      <c r="B302" t="s">
        <v>34</v>
      </c>
      <c r="C302" t="s">
        <v>35</v>
      </c>
      <c r="D302" s="2">
        <v>45068</v>
      </c>
      <c r="E302" t="s">
        <v>17</v>
      </c>
      <c r="F302">
        <v>1</v>
      </c>
      <c r="G302" t="s">
        <v>12</v>
      </c>
      <c r="H302">
        <v>1697.674</v>
      </c>
      <c r="I302" s="3" t="str">
        <f>TEXT(Table1[[#This Row],[Date]],"MMM-YY")</f>
        <v>May-23</v>
      </c>
    </row>
    <row r="303" spans="1:9" x14ac:dyDescent="0.25">
      <c r="A303">
        <v>302</v>
      </c>
      <c r="B303" t="s">
        <v>34</v>
      </c>
      <c r="C303" t="s">
        <v>35</v>
      </c>
      <c r="D303" s="2">
        <v>45068</v>
      </c>
      <c r="E303" t="s">
        <v>18</v>
      </c>
      <c r="F303">
        <v>2</v>
      </c>
      <c r="G303" t="s">
        <v>12</v>
      </c>
      <c r="H303">
        <v>5116.28</v>
      </c>
      <c r="I303" s="3" t="str">
        <f>TEXT(Table1[[#This Row],[Date]],"MMM-YY")</f>
        <v>May-23</v>
      </c>
    </row>
    <row r="304" spans="1:9" x14ac:dyDescent="0.25">
      <c r="A304">
        <v>303</v>
      </c>
      <c r="B304" t="s">
        <v>34</v>
      </c>
      <c r="C304" t="s">
        <v>35</v>
      </c>
      <c r="D304" s="2">
        <v>45068</v>
      </c>
      <c r="E304" t="s">
        <v>29</v>
      </c>
      <c r="F304">
        <v>2</v>
      </c>
      <c r="G304" t="s">
        <v>12</v>
      </c>
      <c r="H304">
        <v>5116.28</v>
      </c>
      <c r="I304" s="3" t="str">
        <f>TEXT(Table1[[#This Row],[Date]],"MMM-YY")</f>
        <v>May-23</v>
      </c>
    </row>
    <row r="305" spans="1:9" x14ac:dyDescent="0.25">
      <c r="A305">
        <v>304</v>
      </c>
      <c r="B305" t="s">
        <v>34</v>
      </c>
      <c r="C305" t="s">
        <v>35</v>
      </c>
      <c r="D305" s="2">
        <v>45068</v>
      </c>
      <c r="E305" t="s">
        <v>33</v>
      </c>
      <c r="F305">
        <v>1</v>
      </c>
      <c r="G305" t="s">
        <v>12</v>
      </c>
      <c r="H305">
        <v>1720.93</v>
      </c>
      <c r="I305" s="3" t="str">
        <f>TEXT(Table1[[#This Row],[Date]],"MMM-YY")</f>
        <v>May-23</v>
      </c>
    </row>
    <row r="306" spans="1:9" x14ac:dyDescent="0.25">
      <c r="A306">
        <v>305</v>
      </c>
      <c r="B306" t="s">
        <v>46</v>
      </c>
      <c r="C306" t="s">
        <v>47</v>
      </c>
      <c r="D306" s="2">
        <v>45068</v>
      </c>
      <c r="E306" t="s">
        <v>33</v>
      </c>
      <c r="F306">
        <v>1</v>
      </c>
      <c r="G306" t="s">
        <v>12</v>
      </c>
      <c r="H306">
        <v>1720.93</v>
      </c>
      <c r="I306" s="3" t="str">
        <f>TEXT(Table1[[#This Row],[Date]],"MMM-YY")</f>
        <v>May-23</v>
      </c>
    </row>
    <row r="307" spans="1:9" x14ac:dyDescent="0.25">
      <c r="A307">
        <v>306</v>
      </c>
      <c r="B307" t="s">
        <v>84</v>
      </c>
      <c r="C307" t="s">
        <v>47</v>
      </c>
      <c r="D307" s="2">
        <v>45068</v>
      </c>
      <c r="E307" t="s">
        <v>13</v>
      </c>
      <c r="F307">
        <v>2</v>
      </c>
      <c r="G307" t="s">
        <v>14</v>
      </c>
      <c r="H307">
        <v>4148.8379999999997</v>
      </c>
      <c r="I307" s="3" t="str">
        <f>TEXT(Table1[[#This Row],[Date]],"MMM-YY")</f>
        <v>May-23</v>
      </c>
    </row>
    <row r="308" spans="1:9" x14ac:dyDescent="0.25">
      <c r="A308">
        <v>307</v>
      </c>
      <c r="B308" t="s">
        <v>51</v>
      </c>
      <c r="C308" t="s">
        <v>41</v>
      </c>
      <c r="D308" s="2">
        <v>45069</v>
      </c>
      <c r="E308" t="s">
        <v>33</v>
      </c>
      <c r="F308">
        <v>300</v>
      </c>
      <c r="G308" t="s">
        <v>12</v>
      </c>
      <c r="H308">
        <v>516279</v>
      </c>
      <c r="I308" s="3" t="str">
        <f>TEXT(Table1[[#This Row],[Date]],"MMM-YY")</f>
        <v>May-23</v>
      </c>
    </row>
    <row r="309" spans="1:9" x14ac:dyDescent="0.25">
      <c r="A309">
        <v>308</v>
      </c>
      <c r="B309" t="s">
        <v>51</v>
      </c>
      <c r="C309" t="s">
        <v>41</v>
      </c>
      <c r="D309" s="2">
        <v>45069</v>
      </c>
      <c r="E309" t="s">
        <v>33</v>
      </c>
      <c r="F309">
        <v>20</v>
      </c>
      <c r="G309" t="s">
        <v>12</v>
      </c>
      <c r="H309">
        <v>34418.6</v>
      </c>
      <c r="I309" s="3" t="str">
        <f>TEXT(Table1[[#This Row],[Date]],"MMM-YY")</f>
        <v>May-23</v>
      </c>
    </row>
    <row r="310" spans="1:9" x14ac:dyDescent="0.25">
      <c r="A310">
        <v>309</v>
      </c>
      <c r="B310" t="s">
        <v>88</v>
      </c>
      <c r="C310" t="s">
        <v>20</v>
      </c>
      <c r="D310" s="2">
        <v>45068</v>
      </c>
      <c r="E310" t="s">
        <v>29</v>
      </c>
      <c r="F310">
        <v>2</v>
      </c>
      <c r="G310" t="s">
        <v>12</v>
      </c>
      <c r="H310">
        <v>6139.5339999999997</v>
      </c>
      <c r="I310" s="3" t="str">
        <f>TEXT(Table1[[#This Row],[Date]],"MMM-YY")</f>
        <v>May-23</v>
      </c>
    </row>
    <row r="311" spans="1:9" x14ac:dyDescent="0.25">
      <c r="A311">
        <v>310</v>
      </c>
      <c r="B311" t="s">
        <v>88</v>
      </c>
      <c r="C311" t="s">
        <v>20</v>
      </c>
      <c r="D311" s="2">
        <v>45068</v>
      </c>
      <c r="E311" t="s">
        <v>33</v>
      </c>
      <c r="F311">
        <v>10</v>
      </c>
      <c r="G311" t="s">
        <v>12</v>
      </c>
      <c r="H311">
        <v>20000</v>
      </c>
      <c r="I311" s="3" t="str">
        <f>TEXT(Table1[[#This Row],[Date]],"MMM-YY")</f>
        <v>May-23</v>
      </c>
    </row>
    <row r="312" spans="1:9" x14ac:dyDescent="0.25">
      <c r="A312">
        <v>311</v>
      </c>
      <c r="B312" t="s">
        <v>88</v>
      </c>
      <c r="C312" t="s">
        <v>20</v>
      </c>
      <c r="D312" s="2">
        <v>45068</v>
      </c>
      <c r="E312" t="s">
        <v>26</v>
      </c>
      <c r="F312">
        <v>1</v>
      </c>
      <c r="G312" t="s">
        <v>12</v>
      </c>
      <c r="H312">
        <v>3069.7669999999998</v>
      </c>
      <c r="I312" s="3" t="str">
        <f>TEXT(Table1[[#This Row],[Date]],"MMM-YY")</f>
        <v>May-23</v>
      </c>
    </row>
    <row r="313" spans="1:9" x14ac:dyDescent="0.25">
      <c r="A313">
        <v>312</v>
      </c>
      <c r="B313" t="s">
        <v>88</v>
      </c>
      <c r="C313" t="s">
        <v>20</v>
      </c>
      <c r="D313" s="2">
        <v>45068</v>
      </c>
      <c r="E313" t="s">
        <v>18</v>
      </c>
      <c r="F313">
        <v>7</v>
      </c>
      <c r="G313" t="s">
        <v>12</v>
      </c>
      <c r="H313">
        <v>21488.368999999999</v>
      </c>
      <c r="I313" s="3" t="str">
        <f>TEXT(Table1[[#This Row],[Date]],"MMM-YY")</f>
        <v>May-23</v>
      </c>
    </row>
    <row r="314" spans="1:9" x14ac:dyDescent="0.25">
      <c r="A314">
        <v>313</v>
      </c>
      <c r="B314" t="s">
        <v>9</v>
      </c>
      <c r="C314" t="s">
        <v>10</v>
      </c>
      <c r="D314" s="2">
        <v>45068</v>
      </c>
      <c r="E314" t="s">
        <v>13</v>
      </c>
      <c r="F314">
        <v>100</v>
      </c>
      <c r="G314" t="s">
        <v>14</v>
      </c>
      <c r="H314">
        <v>207441.9</v>
      </c>
      <c r="I314" s="3" t="str">
        <f>TEXT(Table1[[#This Row],[Date]],"MMM-YY")</f>
        <v>May-23</v>
      </c>
    </row>
    <row r="315" spans="1:9" x14ac:dyDescent="0.25">
      <c r="A315">
        <v>314</v>
      </c>
      <c r="B315" t="s">
        <v>36</v>
      </c>
      <c r="C315" t="s">
        <v>37</v>
      </c>
      <c r="D315" s="2">
        <v>45068</v>
      </c>
      <c r="E315" t="s">
        <v>18</v>
      </c>
      <c r="F315">
        <v>20</v>
      </c>
      <c r="G315" t="s">
        <v>12</v>
      </c>
      <c r="H315">
        <v>51162.8</v>
      </c>
      <c r="I315" s="3" t="str">
        <f>TEXT(Table1[[#This Row],[Date]],"MMM-YY")</f>
        <v>May-23</v>
      </c>
    </row>
    <row r="316" spans="1:9" x14ac:dyDescent="0.25">
      <c r="A316">
        <v>315</v>
      </c>
      <c r="B316" t="s">
        <v>36</v>
      </c>
      <c r="C316" t="s">
        <v>37</v>
      </c>
      <c r="D316" s="2">
        <v>45068</v>
      </c>
      <c r="E316" t="s">
        <v>29</v>
      </c>
      <c r="F316">
        <v>130</v>
      </c>
      <c r="G316" t="s">
        <v>12</v>
      </c>
      <c r="H316">
        <v>332558.2</v>
      </c>
      <c r="I316" s="3" t="str">
        <f>TEXT(Table1[[#This Row],[Date]],"MMM-YY")</f>
        <v>May-23</v>
      </c>
    </row>
    <row r="317" spans="1:9" x14ac:dyDescent="0.25">
      <c r="A317">
        <v>316</v>
      </c>
      <c r="B317" t="s">
        <v>89</v>
      </c>
      <c r="C317" t="s">
        <v>37</v>
      </c>
      <c r="D317" s="2">
        <v>45068</v>
      </c>
      <c r="E317" t="s">
        <v>29</v>
      </c>
      <c r="F317">
        <v>130</v>
      </c>
      <c r="G317" t="s">
        <v>12</v>
      </c>
      <c r="H317">
        <v>332558.2</v>
      </c>
      <c r="I317" s="3" t="str">
        <f>TEXT(Table1[[#This Row],[Date]],"MMM-YY")</f>
        <v>May-23</v>
      </c>
    </row>
    <row r="318" spans="1:9" x14ac:dyDescent="0.25">
      <c r="A318">
        <v>317</v>
      </c>
      <c r="B318" t="s">
        <v>89</v>
      </c>
      <c r="C318" t="s">
        <v>37</v>
      </c>
      <c r="D318" s="2">
        <v>45068</v>
      </c>
      <c r="E318" t="s">
        <v>26</v>
      </c>
      <c r="F318">
        <v>10</v>
      </c>
      <c r="G318" t="s">
        <v>12</v>
      </c>
      <c r="H318">
        <v>25581.4</v>
      </c>
      <c r="I318" s="3" t="str">
        <f>TEXT(Table1[[#This Row],[Date]],"MMM-YY")</f>
        <v>May-23</v>
      </c>
    </row>
    <row r="319" spans="1:9" x14ac:dyDescent="0.25">
      <c r="A319">
        <v>318</v>
      </c>
      <c r="B319" t="s">
        <v>89</v>
      </c>
      <c r="C319" t="s">
        <v>37</v>
      </c>
      <c r="D319" s="2">
        <v>45068</v>
      </c>
      <c r="E319" t="s">
        <v>18</v>
      </c>
      <c r="F319">
        <v>60</v>
      </c>
      <c r="G319" t="s">
        <v>12</v>
      </c>
      <c r="H319">
        <v>153488.4</v>
      </c>
      <c r="I319" s="3" t="str">
        <f>TEXT(Table1[[#This Row],[Date]],"MMM-YY")</f>
        <v>May-23</v>
      </c>
    </row>
    <row r="320" spans="1:9" x14ac:dyDescent="0.25">
      <c r="A320">
        <v>319</v>
      </c>
      <c r="B320" t="s">
        <v>77</v>
      </c>
      <c r="C320" t="s">
        <v>41</v>
      </c>
      <c r="D320" s="2">
        <v>45068</v>
      </c>
      <c r="E320" t="s">
        <v>33</v>
      </c>
      <c r="F320">
        <v>7</v>
      </c>
      <c r="G320" t="s">
        <v>12</v>
      </c>
      <c r="H320">
        <v>12046.51</v>
      </c>
      <c r="I320" s="3" t="str">
        <f>TEXT(Table1[[#This Row],[Date]],"MMM-YY")</f>
        <v>May-23</v>
      </c>
    </row>
    <row r="321" spans="1:9" x14ac:dyDescent="0.25">
      <c r="A321">
        <v>320</v>
      </c>
      <c r="B321" t="s">
        <v>9</v>
      </c>
      <c r="C321" t="s">
        <v>10</v>
      </c>
      <c r="D321" s="2">
        <v>45068</v>
      </c>
      <c r="E321" t="s">
        <v>26</v>
      </c>
      <c r="F321">
        <v>20</v>
      </c>
      <c r="G321" t="s">
        <v>12</v>
      </c>
      <c r="H321">
        <v>51162.8</v>
      </c>
      <c r="I321" s="3" t="str">
        <f>TEXT(Table1[[#This Row],[Date]],"MMM-YY")</f>
        <v>May-23</v>
      </c>
    </row>
    <row r="322" spans="1:9" x14ac:dyDescent="0.25">
      <c r="A322">
        <v>321</v>
      </c>
      <c r="B322" t="s">
        <v>9</v>
      </c>
      <c r="C322" t="s">
        <v>10</v>
      </c>
      <c r="D322" s="2">
        <v>45068</v>
      </c>
      <c r="E322" t="s">
        <v>18</v>
      </c>
      <c r="F322">
        <v>50</v>
      </c>
      <c r="G322" t="s">
        <v>12</v>
      </c>
      <c r="H322">
        <v>127907</v>
      </c>
      <c r="I322" s="3" t="str">
        <f>TEXT(Table1[[#This Row],[Date]],"MMM-YY")</f>
        <v>May-23</v>
      </c>
    </row>
    <row r="323" spans="1:9" x14ac:dyDescent="0.25">
      <c r="A323">
        <v>322</v>
      </c>
      <c r="B323" t="s">
        <v>9</v>
      </c>
      <c r="C323" t="s">
        <v>10</v>
      </c>
      <c r="D323" s="2">
        <v>45068</v>
      </c>
      <c r="E323" t="s">
        <v>29</v>
      </c>
      <c r="F323">
        <v>180</v>
      </c>
      <c r="G323" t="s">
        <v>12</v>
      </c>
      <c r="H323">
        <v>460465.2</v>
      </c>
      <c r="I323" s="3" t="str">
        <f>TEXT(Table1[[#This Row],[Date]],"MMM-YY")</f>
        <v>May-23</v>
      </c>
    </row>
    <row r="324" spans="1:9" x14ac:dyDescent="0.25">
      <c r="A324">
        <v>323</v>
      </c>
      <c r="B324" t="s">
        <v>9</v>
      </c>
      <c r="C324" t="s">
        <v>10</v>
      </c>
      <c r="D324" s="2">
        <v>45068</v>
      </c>
      <c r="E324" t="s">
        <v>11</v>
      </c>
      <c r="F324">
        <v>150</v>
      </c>
      <c r="G324" t="s">
        <v>12</v>
      </c>
      <c r="H324">
        <v>425581.35</v>
      </c>
      <c r="I324" s="3" t="str">
        <f>TEXT(Table1[[#This Row],[Date]],"MMM-YY")</f>
        <v>May-23</v>
      </c>
    </row>
    <row r="325" spans="1:9" x14ac:dyDescent="0.25">
      <c r="A325">
        <v>324</v>
      </c>
      <c r="B325" t="s">
        <v>40</v>
      </c>
      <c r="C325" t="s">
        <v>41</v>
      </c>
      <c r="D325" s="2">
        <v>45068</v>
      </c>
      <c r="E325" t="s">
        <v>33</v>
      </c>
      <c r="F325">
        <v>250</v>
      </c>
      <c r="G325" t="s">
        <v>12</v>
      </c>
      <c r="H325">
        <v>430232.5</v>
      </c>
      <c r="I325" s="3" t="str">
        <f>TEXT(Table1[[#This Row],[Date]],"MMM-YY")</f>
        <v>May-23</v>
      </c>
    </row>
    <row r="326" spans="1:9" x14ac:dyDescent="0.25">
      <c r="A326">
        <v>325</v>
      </c>
      <c r="B326" t="s">
        <v>40</v>
      </c>
      <c r="C326" t="s">
        <v>41</v>
      </c>
      <c r="D326" s="2">
        <v>45068</v>
      </c>
      <c r="E326" t="s">
        <v>18</v>
      </c>
      <c r="F326">
        <v>70</v>
      </c>
      <c r="G326" t="s">
        <v>12</v>
      </c>
      <c r="H326">
        <v>179069.8</v>
      </c>
      <c r="I326" s="3" t="str">
        <f>TEXT(Table1[[#This Row],[Date]],"MMM-YY")</f>
        <v>May-23</v>
      </c>
    </row>
    <row r="327" spans="1:9" x14ac:dyDescent="0.25">
      <c r="A327">
        <v>326</v>
      </c>
      <c r="B327" t="s">
        <v>40</v>
      </c>
      <c r="C327" t="s">
        <v>41</v>
      </c>
      <c r="D327" s="2">
        <v>45068</v>
      </c>
      <c r="E327" t="s">
        <v>33</v>
      </c>
      <c r="F327">
        <v>7</v>
      </c>
      <c r="G327" t="s">
        <v>12</v>
      </c>
      <c r="H327">
        <v>12046.51</v>
      </c>
      <c r="I327" s="3" t="str">
        <f>TEXT(Table1[[#This Row],[Date]],"MMM-YY")</f>
        <v>May-23</v>
      </c>
    </row>
    <row r="328" spans="1:9" x14ac:dyDescent="0.25">
      <c r="A328">
        <v>327</v>
      </c>
      <c r="B328" t="s">
        <v>40</v>
      </c>
      <c r="C328" t="s">
        <v>41</v>
      </c>
      <c r="D328" s="2">
        <v>45068</v>
      </c>
      <c r="E328" t="s">
        <v>29</v>
      </c>
      <c r="F328">
        <v>130</v>
      </c>
      <c r="G328" t="s">
        <v>12</v>
      </c>
      <c r="H328">
        <v>332558.2</v>
      </c>
      <c r="I328" s="3" t="str">
        <f>TEXT(Table1[[#This Row],[Date]],"MMM-YY")</f>
        <v>May-23</v>
      </c>
    </row>
    <row r="329" spans="1:9" x14ac:dyDescent="0.25">
      <c r="A329">
        <v>328</v>
      </c>
      <c r="B329" t="s">
        <v>57</v>
      </c>
      <c r="C329" t="s">
        <v>47</v>
      </c>
      <c r="D329" s="2">
        <v>45068</v>
      </c>
      <c r="E329" t="s">
        <v>15</v>
      </c>
      <c r="F329">
        <v>140</v>
      </c>
      <c r="G329" t="s">
        <v>12</v>
      </c>
      <c r="H329">
        <v>358139.6</v>
      </c>
      <c r="I329" s="3" t="str">
        <f>TEXT(Table1[[#This Row],[Date]],"MMM-YY")</f>
        <v>May-23</v>
      </c>
    </row>
    <row r="330" spans="1:9" x14ac:dyDescent="0.25">
      <c r="A330">
        <v>329</v>
      </c>
      <c r="B330" t="s">
        <v>57</v>
      </c>
      <c r="C330" t="s">
        <v>47</v>
      </c>
      <c r="D330" s="2">
        <v>45068</v>
      </c>
      <c r="E330" t="s">
        <v>18</v>
      </c>
      <c r="F330">
        <v>40</v>
      </c>
      <c r="G330" t="s">
        <v>12</v>
      </c>
      <c r="H330">
        <v>102325.6</v>
      </c>
      <c r="I330" s="3" t="str">
        <f>TEXT(Table1[[#This Row],[Date]],"MMM-YY")</f>
        <v>May-23</v>
      </c>
    </row>
    <row r="331" spans="1:9" x14ac:dyDescent="0.25">
      <c r="A331">
        <v>330</v>
      </c>
      <c r="B331" t="s">
        <v>57</v>
      </c>
      <c r="C331" t="s">
        <v>47</v>
      </c>
      <c r="D331" s="2">
        <v>45068</v>
      </c>
      <c r="E331" t="s">
        <v>33</v>
      </c>
      <c r="F331">
        <v>20</v>
      </c>
      <c r="G331" t="s">
        <v>12</v>
      </c>
      <c r="H331">
        <v>34418.6</v>
      </c>
      <c r="I331" s="3" t="str">
        <f>TEXT(Table1[[#This Row],[Date]],"MMM-YY")</f>
        <v>May-23</v>
      </c>
    </row>
    <row r="332" spans="1:9" x14ac:dyDescent="0.25">
      <c r="A332">
        <v>331</v>
      </c>
      <c r="B332" t="s">
        <v>57</v>
      </c>
      <c r="C332" t="s">
        <v>47</v>
      </c>
      <c r="D332" s="2">
        <v>45068</v>
      </c>
      <c r="E332" t="s">
        <v>33</v>
      </c>
      <c r="F332">
        <v>500</v>
      </c>
      <c r="G332" t="s">
        <v>12</v>
      </c>
      <c r="H332">
        <v>860465</v>
      </c>
      <c r="I332" s="3" t="str">
        <f>TEXT(Table1[[#This Row],[Date]],"MMM-YY")</f>
        <v>May-23</v>
      </c>
    </row>
    <row r="333" spans="1:9" x14ac:dyDescent="0.25">
      <c r="A333">
        <v>332</v>
      </c>
      <c r="B333" t="s">
        <v>90</v>
      </c>
      <c r="C333" t="s">
        <v>71</v>
      </c>
      <c r="D333" s="2">
        <v>45068</v>
      </c>
      <c r="E333" t="s">
        <v>15</v>
      </c>
      <c r="F333">
        <v>200</v>
      </c>
      <c r="G333" t="s">
        <v>12</v>
      </c>
      <c r="H333">
        <v>511628</v>
      </c>
      <c r="I333" s="3" t="str">
        <f>TEXT(Table1[[#This Row],[Date]],"MMM-YY")</f>
        <v>May-23</v>
      </c>
    </row>
    <row r="334" spans="1:9" x14ac:dyDescent="0.25">
      <c r="A334">
        <v>333</v>
      </c>
      <c r="B334" t="s">
        <v>90</v>
      </c>
      <c r="C334" t="s">
        <v>71</v>
      </c>
      <c r="D334" s="2">
        <v>45068</v>
      </c>
      <c r="E334" t="s">
        <v>16</v>
      </c>
      <c r="F334">
        <v>200</v>
      </c>
      <c r="G334" t="s">
        <v>12</v>
      </c>
      <c r="H334">
        <v>511628</v>
      </c>
      <c r="I334" s="3" t="str">
        <f>TEXT(Table1[[#This Row],[Date]],"MMM-YY")</f>
        <v>May-23</v>
      </c>
    </row>
    <row r="335" spans="1:9" x14ac:dyDescent="0.25">
      <c r="A335">
        <v>334</v>
      </c>
      <c r="B335" t="s">
        <v>90</v>
      </c>
      <c r="C335" t="s">
        <v>71</v>
      </c>
      <c r="D335" s="2">
        <v>45068</v>
      </c>
      <c r="E335" t="s">
        <v>18</v>
      </c>
      <c r="F335">
        <v>210</v>
      </c>
      <c r="G335" t="s">
        <v>12</v>
      </c>
      <c r="H335">
        <v>537209.4</v>
      </c>
      <c r="I335" s="3" t="str">
        <f>TEXT(Table1[[#This Row],[Date]],"MMM-YY")</f>
        <v>May-23</v>
      </c>
    </row>
    <row r="336" spans="1:9" x14ac:dyDescent="0.25">
      <c r="A336">
        <v>335</v>
      </c>
      <c r="B336" t="s">
        <v>91</v>
      </c>
      <c r="C336" t="s">
        <v>92</v>
      </c>
      <c r="D336" s="2">
        <v>45068</v>
      </c>
      <c r="E336" t="s">
        <v>33</v>
      </c>
      <c r="F336">
        <v>121</v>
      </c>
      <c r="G336" t="s">
        <v>12</v>
      </c>
      <c r="H336">
        <v>208232.53</v>
      </c>
      <c r="I336" s="3" t="str">
        <f>TEXT(Table1[[#This Row],[Date]],"MMM-YY")</f>
        <v>May-23</v>
      </c>
    </row>
    <row r="337" spans="1:9" x14ac:dyDescent="0.25">
      <c r="A337">
        <v>336</v>
      </c>
      <c r="B337" t="s">
        <v>91</v>
      </c>
      <c r="C337" t="s">
        <v>92</v>
      </c>
      <c r="D337" s="2">
        <v>45068</v>
      </c>
      <c r="E337" t="s">
        <v>16</v>
      </c>
      <c r="F337">
        <v>200</v>
      </c>
      <c r="G337" t="s">
        <v>12</v>
      </c>
      <c r="H337">
        <v>511628</v>
      </c>
      <c r="I337" s="3" t="str">
        <f>TEXT(Table1[[#This Row],[Date]],"MMM-YY")</f>
        <v>May-23</v>
      </c>
    </row>
    <row r="338" spans="1:9" x14ac:dyDescent="0.25">
      <c r="A338">
        <v>337</v>
      </c>
      <c r="B338" t="s">
        <v>91</v>
      </c>
      <c r="C338" t="s">
        <v>92</v>
      </c>
      <c r="D338" s="2">
        <v>45068</v>
      </c>
      <c r="E338" t="s">
        <v>15</v>
      </c>
      <c r="F338">
        <v>15</v>
      </c>
      <c r="G338" t="s">
        <v>12</v>
      </c>
      <c r="H338">
        <v>38372.1</v>
      </c>
      <c r="I338" s="3" t="str">
        <f>TEXT(Table1[[#This Row],[Date]],"MMM-YY")</f>
        <v>May-23</v>
      </c>
    </row>
    <row r="339" spans="1:9" x14ac:dyDescent="0.25">
      <c r="A339">
        <v>338</v>
      </c>
      <c r="B339" t="s">
        <v>91</v>
      </c>
      <c r="C339" t="s">
        <v>92</v>
      </c>
      <c r="D339" s="2">
        <v>45068</v>
      </c>
      <c r="E339" t="s">
        <v>33</v>
      </c>
      <c r="F339">
        <v>2350</v>
      </c>
      <c r="G339" t="s">
        <v>12</v>
      </c>
      <c r="H339">
        <v>4044185.5</v>
      </c>
      <c r="I339" s="3" t="str">
        <f>TEXT(Table1[[#This Row],[Date]],"MMM-YY")</f>
        <v>May-23</v>
      </c>
    </row>
    <row r="340" spans="1:9" x14ac:dyDescent="0.25">
      <c r="A340">
        <v>339</v>
      </c>
      <c r="B340" t="s">
        <v>91</v>
      </c>
      <c r="C340" t="s">
        <v>92</v>
      </c>
      <c r="D340" s="2">
        <v>45068</v>
      </c>
      <c r="E340" t="s">
        <v>18</v>
      </c>
      <c r="F340">
        <v>200</v>
      </c>
      <c r="G340" t="s">
        <v>93</v>
      </c>
      <c r="H340">
        <v>511628</v>
      </c>
      <c r="I340" s="3" t="str">
        <f>TEXT(Table1[[#This Row],[Date]],"MMM-YY")</f>
        <v>May-23</v>
      </c>
    </row>
    <row r="341" spans="1:9" x14ac:dyDescent="0.25">
      <c r="A341">
        <v>340</v>
      </c>
      <c r="B341" t="s">
        <v>91</v>
      </c>
      <c r="C341" t="s">
        <v>92</v>
      </c>
      <c r="D341" s="2">
        <v>45068</v>
      </c>
      <c r="E341" t="s">
        <v>11</v>
      </c>
      <c r="F341">
        <v>100</v>
      </c>
      <c r="G341" t="s">
        <v>12</v>
      </c>
      <c r="H341">
        <v>283720.90000000002</v>
      </c>
      <c r="I341" s="3" t="str">
        <f>TEXT(Table1[[#This Row],[Date]],"MMM-YY")</f>
        <v>May-23</v>
      </c>
    </row>
    <row r="342" spans="1:9" x14ac:dyDescent="0.25">
      <c r="A342">
        <v>341</v>
      </c>
      <c r="B342" t="s">
        <v>91</v>
      </c>
      <c r="C342" t="s">
        <v>92</v>
      </c>
      <c r="D342" s="2">
        <v>45068</v>
      </c>
      <c r="E342" t="s">
        <v>15</v>
      </c>
      <c r="F342">
        <v>900</v>
      </c>
      <c r="G342" t="s">
        <v>12</v>
      </c>
      <c r="H342">
        <v>2302326</v>
      </c>
      <c r="I342" s="3" t="str">
        <f>TEXT(Table1[[#This Row],[Date]],"MMM-YY")</f>
        <v>May-23</v>
      </c>
    </row>
    <row r="343" spans="1:9" x14ac:dyDescent="0.25">
      <c r="A343">
        <v>342</v>
      </c>
      <c r="B343" t="s">
        <v>94</v>
      </c>
      <c r="C343" t="s">
        <v>67</v>
      </c>
      <c r="D343" s="2">
        <v>45068</v>
      </c>
      <c r="E343" t="s">
        <v>15</v>
      </c>
      <c r="F343">
        <v>600</v>
      </c>
      <c r="G343" t="s">
        <v>12</v>
      </c>
      <c r="H343">
        <v>1534884</v>
      </c>
      <c r="I343" s="3" t="str">
        <f>TEXT(Table1[[#This Row],[Date]],"MMM-YY")</f>
        <v>May-23</v>
      </c>
    </row>
    <row r="344" spans="1:9" x14ac:dyDescent="0.25">
      <c r="A344">
        <v>343</v>
      </c>
      <c r="B344" t="s">
        <v>94</v>
      </c>
      <c r="C344" t="s">
        <v>67</v>
      </c>
      <c r="D344" s="2">
        <v>45068</v>
      </c>
      <c r="E344" t="s">
        <v>18</v>
      </c>
      <c r="F344">
        <v>400</v>
      </c>
      <c r="G344" t="s">
        <v>12</v>
      </c>
      <c r="H344">
        <v>1023256</v>
      </c>
      <c r="I344" s="3" t="str">
        <f>TEXT(Table1[[#This Row],[Date]],"MMM-YY")</f>
        <v>May-23</v>
      </c>
    </row>
    <row r="345" spans="1:9" x14ac:dyDescent="0.25">
      <c r="A345">
        <v>344</v>
      </c>
      <c r="B345" t="s">
        <v>94</v>
      </c>
      <c r="C345" t="s">
        <v>67</v>
      </c>
      <c r="D345" s="2">
        <v>45068</v>
      </c>
      <c r="E345" t="s">
        <v>16</v>
      </c>
      <c r="F345">
        <v>500</v>
      </c>
      <c r="G345" t="s">
        <v>12</v>
      </c>
      <c r="H345">
        <v>1279070</v>
      </c>
      <c r="I345" s="3" t="str">
        <f>TEXT(Table1[[#This Row],[Date]],"MMM-YY")</f>
        <v>May-23</v>
      </c>
    </row>
    <row r="346" spans="1:9" x14ac:dyDescent="0.25">
      <c r="A346">
        <v>345</v>
      </c>
      <c r="B346" t="s">
        <v>94</v>
      </c>
      <c r="C346" t="s">
        <v>67</v>
      </c>
      <c r="D346" s="2">
        <v>45068</v>
      </c>
      <c r="E346" t="s">
        <v>33</v>
      </c>
      <c r="F346">
        <v>500</v>
      </c>
      <c r="G346" t="s">
        <v>12</v>
      </c>
      <c r="H346">
        <v>860465</v>
      </c>
      <c r="I346" s="3" t="str">
        <f>TEXT(Table1[[#This Row],[Date]],"MMM-YY")</f>
        <v>May-23</v>
      </c>
    </row>
    <row r="347" spans="1:9" x14ac:dyDescent="0.25">
      <c r="A347">
        <v>346</v>
      </c>
      <c r="B347" t="s">
        <v>94</v>
      </c>
      <c r="C347" t="s">
        <v>67</v>
      </c>
      <c r="D347" s="2">
        <v>45068</v>
      </c>
      <c r="E347" t="s">
        <v>11</v>
      </c>
      <c r="F347">
        <v>400</v>
      </c>
      <c r="G347" t="s">
        <v>12</v>
      </c>
      <c r="H347">
        <v>1134883.6000000001</v>
      </c>
      <c r="I347" s="3" t="str">
        <f>TEXT(Table1[[#This Row],[Date]],"MMM-YY")</f>
        <v>May-23</v>
      </c>
    </row>
    <row r="348" spans="1:9" x14ac:dyDescent="0.25">
      <c r="A348">
        <v>347</v>
      </c>
      <c r="B348" t="s">
        <v>95</v>
      </c>
      <c r="C348" t="s">
        <v>20</v>
      </c>
      <c r="D348" s="2">
        <v>45068</v>
      </c>
      <c r="E348" t="s">
        <v>23</v>
      </c>
      <c r="F348">
        <v>5</v>
      </c>
      <c r="G348" t="s">
        <v>12</v>
      </c>
      <c r="H348">
        <v>15348.834999999999</v>
      </c>
      <c r="I348" s="3" t="str">
        <f>TEXT(Table1[[#This Row],[Date]],"MMM-YY")</f>
        <v>May-23</v>
      </c>
    </row>
    <row r="349" spans="1:9" x14ac:dyDescent="0.25">
      <c r="A349">
        <v>348</v>
      </c>
      <c r="B349" t="s">
        <v>95</v>
      </c>
      <c r="C349" t="s">
        <v>20</v>
      </c>
      <c r="D349" s="2">
        <v>45068</v>
      </c>
      <c r="E349" t="s">
        <v>29</v>
      </c>
      <c r="F349">
        <v>5</v>
      </c>
      <c r="G349" t="s">
        <v>12</v>
      </c>
      <c r="H349">
        <v>15348.834999999999</v>
      </c>
      <c r="I349" s="3" t="str">
        <f>TEXT(Table1[[#This Row],[Date]],"MMM-YY")</f>
        <v>May-23</v>
      </c>
    </row>
    <row r="350" spans="1:9" x14ac:dyDescent="0.25">
      <c r="A350">
        <v>349</v>
      </c>
      <c r="B350" t="s">
        <v>95</v>
      </c>
      <c r="C350" t="s">
        <v>20</v>
      </c>
      <c r="D350" s="2">
        <v>45068</v>
      </c>
      <c r="E350" t="s">
        <v>26</v>
      </c>
      <c r="F350">
        <v>5</v>
      </c>
      <c r="G350" t="s">
        <v>12</v>
      </c>
      <c r="H350">
        <v>15348.834999999999</v>
      </c>
      <c r="I350" s="3" t="str">
        <f>TEXT(Table1[[#This Row],[Date]],"MMM-YY")</f>
        <v>May-23</v>
      </c>
    </row>
    <row r="351" spans="1:9" x14ac:dyDescent="0.25">
      <c r="A351">
        <v>350</v>
      </c>
      <c r="B351" t="s">
        <v>95</v>
      </c>
      <c r="C351" t="s">
        <v>20</v>
      </c>
      <c r="D351" s="2">
        <v>45068</v>
      </c>
      <c r="E351" t="s">
        <v>11</v>
      </c>
      <c r="F351">
        <v>5</v>
      </c>
      <c r="G351" t="s">
        <v>12</v>
      </c>
      <c r="H351">
        <v>15116.28</v>
      </c>
      <c r="I351" s="3" t="str">
        <f>TEXT(Table1[[#This Row],[Date]],"MMM-YY")</f>
        <v>May-23</v>
      </c>
    </row>
    <row r="352" spans="1:9" x14ac:dyDescent="0.25">
      <c r="A352">
        <v>351</v>
      </c>
      <c r="B352" t="s">
        <v>96</v>
      </c>
      <c r="C352" t="s">
        <v>20</v>
      </c>
      <c r="D352" s="2">
        <v>45068</v>
      </c>
      <c r="E352" t="s">
        <v>22</v>
      </c>
      <c r="F352">
        <v>2</v>
      </c>
      <c r="G352" t="s">
        <v>12</v>
      </c>
      <c r="H352">
        <v>7162.7179999999998</v>
      </c>
      <c r="I352" s="3" t="str">
        <f>TEXT(Table1[[#This Row],[Date]],"MMM-YY")</f>
        <v>May-23</v>
      </c>
    </row>
    <row r="353" spans="1:9" x14ac:dyDescent="0.25">
      <c r="A353">
        <v>352</v>
      </c>
      <c r="B353" t="s">
        <v>96</v>
      </c>
      <c r="C353" t="s">
        <v>20</v>
      </c>
      <c r="D353" s="2">
        <v>45068</v>
      </c>
      <c r="E353" t="s">
        <v>13</v>
      </c>
      <c r="F353">
        <v>1</v>
      </c>
      <c r="G353" t="s">
        <v>14</v>
      </c>
      <c r="H353">
        <v>2418.605</v>
      </c>
      <c r="I353" s="3" t="str">
        <f>TEXT(Table1[[#This Row],[Date]],"MMM-YY")</f>
        <v>May-23</v>
      </c>
    </row>
    <row r="354" spans="1:9" x14ac:dyDescent="0.25">
      <c r="A354">
        <v>353</v>
      </c>
      <c r="B354" t="s">
        <v>96</v>
      </c>
      <c r="C354" t="s">
        <v>20</v>
      </c>
      <c r="D354" s="2">
        <v>45068</v>
      </c>
      <c r="E354" t="s">
        <v>23</v>
      </c>
      <c r="F354">
        <v>2</v>
      </c>
      <c r="G354" t="s">
        <v>12</v>
      </c>
      <c r="H354">
        <v>6139.5339999999997</v>
      </c>
      <c r="I354" s="3" t="str">
        <f>TEXT(Table1[[#This Row],[Date]],"MMM-YY")</f>
        <v>May-23</v>
      </c>
    </row>
    <row r="355" spans="1:9" x14ac:dyDescent="0.25">
      <c r="A355">
        <v>354</v>
      </c>
      <c r="B355" t="s">
        <v>96</v>
      </c>
      <c r="C355" t="s">
        <v>20</v>
      </c>
      <c r="D355" s="2">
        <v>45068</v>
      </c>
      <c r="E355" t="s">
        <v>26</v>
      </c>
      <c r="F355">
        <v>2</v>
      </c>
      <c r="G355" t="s">
        <v>12</v>
      </c>
      <c r="H355">
        <v>6139.5339999999997</v>
      </c>
      <c r="I355" s="3" t="str">
        <f>TEXT(Table1[[#This Row],[Date]],"MMM-YY")</f>
        <v>May-23</v>
      </c>
    </row>
    <row r="356" spans="1:9" x14ac:dyDescent="0.25">
      <c r="A356">
        <v>355</v>
      </c>
      <c r="B356" t="s">
        <v>96</v>
      </c>
      <c r="C356" t="s">
        <v>20</v>
      </c>
      <c r="D356" s="2">
        <v>45068</v>
      </c>
      <c r="E356" t="s">
        <v>11</v>
      </c>
      <c r="F356">
        <v>2</v>
      </c>
      <c r="G356" t="s">
        <v>12</v>
      </c>
      <c r="H356">
        <v>6046.5119999999997</v>
      </c>
      <c r="I356" s="3" t="str">
        <f>TEXT(Table1[[#This Row],[Date]],"MMM-YY")</f>
        <v>May-23</v>
      </c>
    </row>
    <row r="357" spans="1:9" x14ac:dyDescent="0.25">
      <c r="A357">
        <v>356</v>
      </c>
      <c r="B357" t="s">
        <v>97</v>
      </c>
      <c r="C357" t="s">
        <v>20</v>
      </c>
      <c r="D357" s="2">
        <v>45068</v>
      </c>
      <c r="E357" t="s">
        <v>23</v>
      </c>
      <c r="F357">
        <v>6</v>
      </c>
      <c r="G357" t="s">
        <v>12</v>
      </c>
      <c r="H357">
        <v>18641.862000000001</v>
      </c>
      <c r="I357" s="3" t="str">
        <f>TEXT(Table1[[#This Row],[Date]],"MMM-YY")</f>
        <v>May-23</v>
      </c>
    </row>
    <row r="358" spans="1:9" x14ac:dyDescent="0.25">
      <c r="A358">
        <v>357</v>
      </c>
      <c r="B358" t="s">
        <v>97</v>
      </c>
      <c r="C358" t="s">
        <v>20</v>
      </c>
      <c r="D358" s="2">
        <v>45068</v>
      </c>
      <c r="E358" t="s">
        <v>11</v>
      </c>
      <c r="F358">
        <v>6</v>
      </c>
      <c r="G358" t="s">
        <v>12</v>
      </c>
      <c r="H358">
        <v>18362.79</v>
      </c>
      <c r="I358" s="3" t="str">
        <f>TEXT(Table1[[#This Row],[Date]],"MMM-YY")</f>
        <v>May-23</v>
      </c>
    </row>
    <row r="359" spans="1:9" x14ac:dyDescent="0.25">
      <c r="A359">
        <v>358</v>
      </c>
      <c r="B359" t="s">
        <v>97</v>
      </c>
      <c r="C359" t="s">
        <v>20</v>
      </c>
      <c r="D359" s="2">
        <v>45068</v>
      </c>
      <c r="E359" t="s">
        <v>26</v>
      </c>
      <c r="F359">
        <v>6</v>
      </c>
      <c r="G359" t="s">
        <v>12</v>
      </c>
      <c r="H359">
        <v>18641.862000000001</v>
      </c>
      <c r="I359" s="3" t="str">
        <f>TEXT(Table1[[#This Row],[Date]],"MMM-YY")</f>
        <v>May-23</v>
      </c>
    </row>
    <row r="360" spans="1:9" x14ac:dyDescent="0.25">
      <c r="A360">
        <v>359</v>
      </c>
      <c r="B360" t="s">
        <v>97</v>
      </c>
      <c r="C360" t="s">
        <v>20</v>
      </c>
      <c r="D360" s="2">
        <v>45068</v>
      </c>
      <c r="E360" t="s">
        <v>22</v>
      </c>
      <c r="F360">
        <v>6</v>
      </c>
      <c r="G360" t="s">
        <v>12</v>
      </c>
      <c r="H360">
        <v>21711.63</v>
      </c>
      <c r="I360" s="3" t="str">
        <f>TEXT(Table1[[#This Row],[Date]],"MMM-YY")</f>
        <v>May-23</v>
      </c>
    </row>
    <row r="361" spans="1:9" x14ac:dyDescent="0.25">
      <c r="A361">
        <v>360</v>
      </c>
      <c r="B361" t="s">
        <v>97</v>
      </c>
      <c r="C361" t="s">
        <v>20</v>
      </c>
      <c r="D361" s="2">
        <v>45068</v>
      </c>
      <c r="E361" t="s">
        <v>29</v>
      </c>
      <c r="F361">
        <v>6</v>
      </c>
      <c r="G361" t="s">
        <v>12</v>
      </c>
      <c r="H361">
        <v>18641.862000000001</v>
      </c>
      <c r="I361" s="3" t="str">
        <f>TEXT(Table1[[#This Row],[Date]],"MMM-YY")</f>
        <v>May-23</v>
      </c>
    </row>
    <row r="362" spans="1:9" x14ac:dyDescent="0.25">
      <c r="A362">
        <v>361</v>
      </c>
      <c r="B362" t="s">
        <v>98</v>
      </c>
      <c r="C362" t="s">
        <v>20</v>
      </c>
      <c r="D362" s="2">
        <v>45068</v>
      </c>
      <c r="E362" t="s">
        <v>17</v>
      </c>
      <c r="F362">
        <v>1</v>
      </c>
      <c r="G362" t="s">
        <v>12</v>
      </c>
      <c r="H362">
        <v>1953.4880000000001</v>
      </c>
      <c r="I362" s="3" t="str">
        <f>TEXT(Table1[[#This Row],[Date]],"MMM-YY")</f>
        <v>May-23</v>
      </c>
    </row>
    <row r="363" spans="1:9" x14ac:dyDescent="0.25">
      <c r="A363">
        <v>362</v>
      </c>
      <c r="B363" t="s">
        <v>98</v>
      </c>
      <c r="C363" t="s">
        <v>20</v>
      </c>
      <c r="D363" s="2">
        <v>45068</v>
      </c>
      <c r="E363" t="s">
        <v>33</v>
      </c>
      <c r="F363">
        <v>1</v>
      </c>
      <c r="G363" t="s">
        <v>12</v>
      </c>
      <c r="H363">
        <v>2000</v>
      </c>
      <c r="I363" s="3" t="str">
        <f>TEXT(Table1[[#This Row],[Date]],"MMM-YY")</f>
        <v>May-23</v>
      </c>
    </row>
    <row r="364" spans="1:9" x14ac:dyDescent="0.25">
      <c r="A364">
        <v>363</v>
      </c>
      <c r="B364" t="s">
        <v>98</v>
      </c>
      <c r="C364" t="s">
        <v>20</v>
      </c>
      <c r="D364" s="2">
        <v>45068</v>
      </c>
      <c r="E364" t="s">
        <v>22</v>
      </c>
      <c r="F364">
        <v>5</v>
      </c>
      <c r="G364" t="s">
        <v>12</v>
      </c>
      <c r="H364">
        <v>17906.794999999998</v>
      </c>
      <c r="I364" s="3" t="str">
        <f>TEXT(Table1[[#This Row],[Date]],"MMM-YY")</f>
        <v>May-23</v>
      </c>
    </row>
    <row r="365" spans="1:9" x14ac:dyDescent="0.25">
      <c r="A365">
        <v>364</v>
      </c>
      <c r="B365" t="s">
        <v>98</v>
      </c>
      <c r="C365" t="s">
        <v>20</v>
      </c>
      <c r="D365" s="2">
        <v>45068</v>
      </c>
      <c r="E365" t="s">
        <v>23</v>
      </c>
      <c r="F365">
        <v>5</v>
      </c>
      <c r="G365" t="s">
        <v>12</v>
      </c>
      <c r="H365">
        <v>15348.834999999999</v>
      </c>
      <c r="I365" s="3" t="str">
        <f>TEXT(Table1[[#This Row],[Date]],"MMM-YY")</f>
        <v>May-23</v>
      </c>
    </row>
    <row r="366" spans="1:9" x14ac:dyDescent="0.25">
      <c r="A366">
        <v>365</v>
      </c>
      <c r="B366" t="s">
        <v>98</v>
      </c>
      <c r="C366" t="s">
        <v>20</v>
      </c>
      <c r="D366" s="2">
        <v>45068</v>
      </c>
      <c r="E366" t="s">
        <v>11</v>
      </c>
      <c r="F366">
        <v>5</v>
      </c>
      <c r="G366" t="s">
        <v>12</v>
      </c>
      <c r="H366">
        <v>15116.28</v>
      </c>
      <c r="I366" s="3" t="str">
        <f>TEXT(Table1[[#This Row],[Date]],"MMM-YY")</f>
        <v>May-23</v>
      </c>
    </row>
    <row r="367" spans="1:9" x14ac:dyDescent="0.25">
      <c r="A367">
        <v>366</v>
      </c>
      <c r="B367" t="s">
        <v>98</v>
      </c>
      <c r="C367" t="s">
        <v>20</v>
      </c>
      <c r="D367" s="2">
        <v>45068</v>
      </c>
      <c r="E367" t="s">
        <v>13</v>
      </c>
      <c r="F367">
        <v>1</v>
      </c>
      <c r="G367" t="s">
        <v>14</v>
      </c>
      <c r="H367">
        <v>2418.605</v>
      </c>
      <c r="I367" s="3" t="str">
        <f>TEXT(Table1[[#This Row],[Date]],"MMM-YY")</f>
        <v>May-23</v>
      </c>
    </row>
    <row r="368" spans="1:9" x14ac:dyDescent="0.25">
      <c r="A368">
        <v>367</v>
      </c>
      <c r="B368" t="s">
        <v>98</v>
      </c>
      <c r="C368" t="s">
        <v>20</v>
      </c>
      <c r="D368" s="2">
        <v>45068</v>
      </c>
      <c r="E368" t="s">
        <v>26</v>
      </c>
      <c r="F368">
        <v>5</v>
      </c>
      <c r="G368" t="s">
        <v>12</v>
      </c>
      <c r="H368">
        <v>15348.834999999999</v>
      </c>
      <c r="I368" s="3" t="str">
        <f>TEXT(Table1[[#This Row],[Date]],"MMM-YY")</f>
        <v>May-23</v>
      </c>
    </row>
    <row r="369" spans="1:9" x14ac:dyDescent="0.25">
      <c r="A369">
        <v>368</v>
      </c>
      <c r="B369" t="s">
        <v>99</v>
      </c>
      <c r="C369" t="s">
        <v>20</v>
      </c>
      <c r="D369" s="2">
        <v>45068</v>
      </c>
      <c r="E369" t="s">
        <v>22</v>
      </c>
      <c r="F369">
        <v>2</v>
      </c>
      <c r="G369" t="s">
        <v>12</v>
      </c>
      <c r="H369">
        <v>7162.7179999999998</v>
      </c>
      <c r="I369" s="3" t="str">
        <f>TEXT(Table1[[#This Row],[Date]],"MMM-YY")</f>
        <v>May-23</v>
      </c>
    </row>
    <row r="370" spans="1:9" x14ac:dyDescent="0.25">
      <c r="A370">
        <v>369</v>
      </c>
      <c r="B370" t="s">
        <v>99</v>
      </c>
      <c r="C370" t="s">
        <v>20</v>
      </c>
      <c r="D370" s="2">
        <v>45068</v>
      </c>
      <c r="E370" t="s">
        <v>26</v>
      </c>
      <c r="F370">
        <v>2</v>
      </c>
      <c r="G370" t="s">
        <v>12</v>
      </c>
      <c r="H370">
        <v>6139.5339999999997</v>
      </c>
      <c r="I370" s="3" t="str">
        <f>TEXT(Table1[[#This Row],[Date]],"MMM-YY")</f>
        <v>May-23</v>
      </c>
    </row>
    <row r="371" spans="1:9" x14ac:dyDescent="0.25">
      <c r="A371">
        <v>370</v>
      </c>
      <c r="B371" t="s">
        <v>100</v>
      </c>
      <c r="C371" t="s">
        <v>20</v>
      </c>
      <c r="D371" s="2">
        <v>45068</v>
      </c>
      <c r="E371" t="s">
        <v>27</v>
      </c>
      <c r="F371">
        <v>1</v>
      </c>
      <c r="G371" t="s">
        <v>12</v>
      </c>
      <c r="H371">
        <v>4511.6279999999997</v>
      </c>
      <c r="I371" s="3" t="str">
        <f>TEXT(Table1[[#This Row],[Date]],"MMM-YY")</f>
        <v>May-23</v>
      </c>
    </row>
    <row r="372" spans="1:9" x14ac:dyDescent="0.25">
      <c r="A372">
        <v>371</v>
      </c>
      <c r="B372" t="s">
        <v>100</v>
      </c>
      <c r="C372" t="s">
        <v>20</v>
      </c>
      <c r="D372" s="2">
        <v>45068</v>
      </c>
      <c r="E372" t="s">
        <v>21</v>
      </c>
      <c r="F372">
        <v>20</v>
      </c>
      <c r="G372" t="s">
        <v>12</v>
      </c>
      <c r="H372">
        <v>60465.120000000003</v>
      </c>
      <c r="I372" s="3" t="str">
        <f>TEXT(Table1[[#This Row],[Date]],"MMM-YY")</f>
        <v>May-23</v>
      </c>
    </row>
    <row r="373" spans="1:9" x14ac:dyDescent="0.25">
      <c r="A373">
        <v>372</v>
      </c>
      <c r="B373" t="s">
        <v>100</v>
      </c>
      <c r="C373" t="s">
        <v>20</v>
      </c>
      <c r="D373" s="2">
        <v>45068</v>
      </c>
      <c r="E373" t="s">
        <v>11</v>
      </c>
      <c r="F373">
        <v>25</v>
      </c>
      <c r="G373" t="s">
        <v>12</v>
      </c>
      <c r="H373">
        <v>75581.399999999994</v>
      </c>
      <c r="I373" s="3" t="str">
        <f>TEXT(Table1[[#This Row],[Date]],"MMM-YY")</f>
        <v>May-23</v>
      </c>
    </row>
    <row r="374" spans="1:9" x14ac:dyDescent="0.25">
      <c r="A374">
        <v>373</v>
      </c>
      <c r="B374" t="s">
        <v>100</v>
      </c>
      <c r="C374" t="s">
        <v>20</v>
      </c>
      <c r="D374" s="2">
        <v>45068</v>
      </c>
      <c r="E374" t="s">
        <v>25</v>
      </c>
      <c r="F374">
        <v>2</v>
      </c>
      <c r="G374" t="s">
        <v>12</v>
      </c>
      <c r="H374">
        <v>11255.814</v>
      </c>
      <c r="I374" s="3" t="str">
        <f>TEXT(Table1[[#This Row],[Date]],"MMM-YY")</f>
        <v>May-23</v>
      </c>
    </row>
    <row r="375" spans="1:9" x14ac:dyDescent="0.25">
      <c r="A375">
        <v>374</v>
      </c>
      <c r="B375" t="s">
        <v>100</v>
      </c>
      <c r="C375" t="s">
        <v>20</v>
      </c>
      <c r="D375" s="2">
        <v>45068</v>
      </c>
      <c r="E375" t="s">
        <v>13</v>
      </c>
      <c r="F375">
        <v>2</v>
      </c>
      <c r="G375" t="s">
        <v>14</v>
      </c>
      <c r="H375">
        <v>4837.21</v>
      </c>
      <c r="I375" s="3" t="str">
        <f>TEXT(Table1[[#This Row],[Date]],"MMM-YY")</f>
        <v>May-23</v>
      </c>
    </row>
    <row r="376" spans="1:9" x14ac:dyDescent="0.25">
      <c r="A376">
        <v>375</v>
      </c>
      <c r="B376" t="s">
        <v>101</v>
      </c>
      <c r="C376" t="s">
        <v>20</v>
      </c>
      <c r="D376" s="2">
        <v>45068</v>
      </c>
      <c r="E376" t="s">
        <v>29</v>
      </c>
      <c r="F376">
        <v>2</v>
      </c>
      <c r="G376" t="s">
        <v>12</v>
      </c>
      <c r="H376">
        <v>6139.5339999999997</v>
      </c>
      <c r="I376" s="3" t="str">
        <f>TEXT(Table1[[#This Row],[Date]],"MMM-YY")</f>
        <v>May-23</v>
      </c>
    </row>
    <row r="377" spans="1:9" x14ac:dyDescent="0.25">
      <c r="A377">
        <v>376</v>
      </c>
      <c r="B377" t="s">
        <v>101</v>
      </c>
      <c r="C377" t="s">
        <v>20</v>
      </c>
      <c r="D377" s="2">
        <v>45068</v>
      </c>
      <c r="E377" t="s">
        <v>11</v>
      </c>
      <c r="F377">
        <v>2</v>
      </c>
      <c r="G377" t="s">
        <v>12</v>
      </c>
      <c r="H377">
        <v>6046.5119999999997</v>
      </c>
      <c r="I377" s="3" t="str">
        <f>TEXT(Table1[[#This Row],[Date]],"MMM-YY")</f>
        <v>May-23</v>
      </c>
    </row>
    <row r="378" spans="1:9" x14ac:dyDescent="0.25">
      <c r="A378">
        <v>377</v>
      </c>
      <c r="B378" t="s">
        <v>101</v>
      </c>
      <c r="C378" t="s">
        <v>20</v>
      </c>
      <c r="D378" s="2">
        <v>45068</v>
      </c>
      <c r="E378" t="s">
        <v>23</v>
      </c>
      <c r="F378">
        <v>2</v>
      </c>
      <c r="G378" t="s">
        <v>12</v>
      </c>
      <c r="H378">
        <v>6139.5339999999997</v>
      </c>
      <c r="I378" s="3" t="str">
        <f>TEXT(Table1[[#This Row],[Date]],"MMM-YY")</f>
        <v>May-23</v>
      </c>
    </row>
    <row r="379" spans="1:9" x14ac:dyDescent="0.25">
      <c r="A379">
        <v>378</v>
      </c>
      <c r="B379" t="s">
        <v>102</v>
      </c>
      <c r="C379" t="s">
        <v>20</v>
      </c>
      <c r="D379" s="2">
        <v>45068</v>
      </c>
      <c r="E379" t="s">
        <v>22</v>
      </c>
      <c r="F379">
        <v>15</v>
      </c>
      <c r="G379" t="s">
        <v>12</v>
      </c>
      <c r="H379">
        <v>53720.385000000002</v>
      </c>
      <c r="I379" s="3" t="str">
        <f>TEXT(Table1[[#This Row],[Date]],"MMM-YY")</f>
        <v>May-23</v>
      </c>
    </row>
    <row r="380" spans="1:9" x14ac:dyDescent="0.25">
      <c r="A380">
        <v>379</v>
      </c>
      <c r="B380" t="s">
        <v>102</v>
      </c>
      <c r="C380" t="s">
        <v>20</v>
      </c>
      <c r="D380" s="2">
        <v>45068</v>
      </c>
      <c r="E380" t="s">
        <v>11</v>
      </c>
      <c r="F380">
        <v>25</v>
      </c>
      <c r="G380" t="s">
        <v>12</v>
      </c>
      <c r="H380">
        <v>75581.399999999994</v>
      </c>
      <c r="I380" s="3" t="str">
        <f>TEXT(Table1[[#This Row],[Date]],"MMM-YY")</f>
        <v>May-23</v>
      </c>
    </row>
    <row r="381" spans="1:9" x14ac:dyDescent="0.25">
      <c r="A381">
        <v>380</v>
      </c>
      <c r="B381" t="s">
        <v>102</v>
      </c>
      <c r="C381" t="s">
        <v>20</v>
      </c>
      <c r="D381" s="2">
        <v>45068</v>
      </c>
      <c r="E381" t="s">
        <v>23</v>
      </c>
      <c r="F381">
        <v>15</v>
      </c>
      <c r="G381" t="s">
        <v>12</v>
      </c>
      <c r="H381">
        <v>46046.504999999997</v>
      </c>
      <c r="I381" s="3" t="str">
        <f>TEXT(Table1[[#This Row],[Date]],"MMM-YY")</f>
        <v>May-23</v>
      </c>
    </row>
    <row r="382" spans="1:9" x14ac:dyDescent="0.25">
      <c r="A382">
        <v>381</v>
      </c>
      <c r="B382" t="s">
        <v>103</v>
      </c>
      <c r="C382" t="s">
        <v>104</v>
      </c>
      <c r="D382" s="2">
        <v>45066</v>
      </c>
      <c r="E382" t="s">
        <v>18</v>
      </c>
      <c r="F382">
        <v>120</v>
      </c>
      <c r="G382" t="s">
        <v>12</v>
      </c>
      <c r="H382">
        <v>306976.8</v>
      </c>
      <c r="I382" s="3" t="str">
        <f>TEXT(Table1[[#This Row],[Date]],"MMM-YY")</f>
        <v>May-23</v>
      </c>
    </row>
    <row r="383" spans="1:9" x14ac:dyDescent="0.25">
      <c r="A383">
        <v>382</v>
      </c>
      <c r="B383" t="s">
        <v>103</v>
      </c>
      <c r="C383" t="s">
        <v>104</v>
      </c>
      <c r="D383" s="2">
        <v>45066</v>
      </c>
      <c r="E383" t="s">
        <v>18</v>
      </c>
      <c r="F383">
        <v>1</v>
      </c>
      <c r="G383" t="s">
        <v>12</v>
      </c>
      <c r="H383">
        <v>2558.14</v>
      </c>
      <c r="I383" s="3" t="str">
        <f>TEXT(Table1[[#This Row],[Date]],"MMM-YY")</f>
        <v>May-23</v>
      </c>
    </row>
    <row r="384" spans="1:9" x14ac:dyDescent="0.25">
      <c r="A384">
        <v>383</v>
      </c>
      <c r="B384" t="s">
        <v>103</v>
      </c>
      <c r="C384" t="s">
        <v>104</v>
      </c>
      <c r="D384" s="2">
        <v>45066</v>
      </c>
      <c r="E384" t="s">
        <v>13</v>
      </c>
      <c r="F384">
        <v>2</v>
      </c>
      <c r="G384" t="s">
        <v>14</v>
      </c>
      <c r="H384">
        <v>4148.8379999999997</v>
      </c>
      <c r="I384" s="3" t="str">
        <f>TEXT(Table1[[#This Row],[Date]],"MMM-YY")</f>
        <v>May-23</v>
      </c>
    </row>
    <row r="385" spans="1:9" x14ac:dyDescent="0.25">
      <c r="A385">
        <v>384</v>
      </c>
      <c r="B385" t="s">
        <v>103</v>
      </c>
      <c r="C385" t="s">
        <v>104</v>
      </c>
      <c r="D385" s="2">
        <v>45066</v>
      </c>
      <c r="E385" t="s">
        <v>13</v>
      </c>
      <c r="F385">
        <v>300</v>
      </c>
      <c r="G385" t="s">
        <v>14</v>
      </c>
      <c r="H385">
        <v>622325.69999999995</v>
      </c>
      <c r="I385" s="3" t="str">
        <f>TEXT(Table1[[#This Row],[Date]],"MMM-YY")</f>
        <v>May-23</v>
      </c>
    </row>
    <row r="386" spans="1:9" x14ac:dyDescent="0.25">
      <c r="A386">
        <v>385</v>
      </c>
      <c r="B386" t="s">
        <v>103</v>
      </c>
      <c r="C386" t="s">
        <v>104</v>
      </c>
      <c r="D386" s="2">
        <v>45066</v>
      </c>
      <c r="E386" t="s">
        <v>15</v>
      </c>
      <c r="F386">
        <v>280</v>
      </c>
      <c r="G386" t="s">
        <v>12</v>
      </c>
      <c r="H386">
        <v>716279.2</v>
      </c>
      <c r="I386" s="3" t="str">
        <f>TEXT(Table1[[#This Row],[Date]],"MMM-YY")</f>
        <v>May-23</v>
      </c>
    </row>
    <row r="387" spans="1:9" x14ac:dyDescent="0.25">
      <c r="A387">
        <v>386</v>
      </c>
      <c r="B387" t="s">
        <v>105</v>
      </c>
      <c r="C387" t="s">
        <v>104</v>
      </c>
      <c r="D387" s="2">
        <v>45066</v>
      </c>
      <c r="E387" t="s">
        <v>13</v>
      </c>
      <c r="F387">
        <v>200</v>
      </c>
      <c r="G387" t="s">
        <v>12</v>
      </c>
      <c r="H387">
        <v>414883.8</v>
      </c>
      <c r="I387" s="3" t="str">
        <f>TEXT(Table1[[#This Row],[Date]],"MMM-YY")</f>
        <v>May-23</v>
      </c>
    </row>
    <row r="388" spans="1:9" x14ac:dyDescent="0.25">
      <c r="A388">
        <v>387</v>
      </c>
      <c r="B388" t="s">
        <v>105</v>
      </c>
      <c r="C388" t="s">
        <v>104</v>
      </c>
      <c r="D388" s="2">
        <v>45066</v>
      </c>
      <c r="E388" t="s">
        <v>18</v>
      </c>
      <c r="F388">
        <v>100</v>
      </c>
      <c r="G388" t="s">
        <v>12</v>
      </c>
      <c r="H388">
        <v>255814</v>
      </c>
      <c r="I388" s="3" t="str">
        <f>TEXT(Table1[[#This Row],[Date]],"MMM-YY")</f>
        <v>May-23</v>
      </c>
    </row>
    <row r="389" spans="1:9" x14ac:dyDescent="0.25">
      <c r="A389">
        <v>388</v>
      </c>
      <c r="B389" t="s">
        <v>105</v>
      </c>
      <c r="C389" t="s">
        <v>104</v>
      </c>
      <c r="D389" s="2">
        <v>45066</v>
      </c>
      <c r="E389" t="s">
        <v>15</v>
      </c>
      <c r="F389">
        <v>400</v>
      </c>
      <c r="G389" t="s">
        <v>12</v>
      </c>
      <c r="H389">
        <v>1023256</v>
      </c>
      <c r="I389" s="3" t="str">
        <f>TEXT(Table1[[#This Row],[Date]],"MMM-YY")</f>
        <v>May-23</v>
      </c>
    </row>
    <row r="390" spans="1:9" x14ac:dyDescent="0.25">
      <c r="A390">
        <v>389</v>
      </c>
      <c r="B390" t="s">
        <v>106</v>
      </c>
      <c r="C390" t="s">
        <v>104</v>
      </c>
      <c r="D390" s="2">
        <v>45066</v>
      </c>
      <c r="E390" t="s">
        <v>33</v>
      </c>
      <c r="F390">
        <v>148</v>
      </c>
      <c r="G390" t="s">
        <v>12</v>
      </c>
      <c r="H390">
        <v>254697.64</v>
      </c>
      <c r="I390" s="3" t="str">
        <f>TEXT(Table1[[#This Row],[Date]],"MMM-YY")</f>
        <v>May-23</v>
      </c>
    </row>
    <row r="391" spans="1:9" x14ac:dyDescent="0.25">
      <c r="A391">
        <v>390</v>
      </c>
      <c r="B391" t="s">
        <v>106</v>
      </c>
      <c r="C391" t="s">
        <v>104</v>
      </c>
      <c r="D391" s="2">
        <v>45066</v>
      </c>
      <c r="E391" t="s">
        <v>15</v>
      </c>
      <c r="F391">
        <v>400</v>
      </c>
      <c r="G391" t="s">
        <v>12</v>
      </c>
      <c r="H391">
        <v>1023256</v>
      </c>
      <c r="I391" s="3" t="str">
        <f>TEXT(Table1[[#This Row],[Date]],"MMM-YY")</f>
        <v>May-23</v>
      </c>
    </row>
    <row r="392" spans="1:9" x14ac:dyDescent="0.25">
      <c r="A392">
        <v>391</v>
      </c>
      <c r="B392" t="s">
        <v>106</v>
      </c>
      <c r="C392" t="s">
        <v>104</v>
      </c>
      <c r="D392" s="2">
        <v>45066</v>
      </c>
      <c r="E392" t="s">
        <v>13</v>
      </c>
      <c r="F392">
        <v>100</v>
      </c>
      <c r="G392" t="s">
        <v>14</v>
      </c>
      <c r="H392">
        <v>207441.9</v>
      </c>
      <c r="I392" s="3" t="str">
        <f>TEXT(Table1[[#This Row],[Date]],"MMM-YY")</f>
        <v>May-23</v>
      </c>
    </row>
    <row r="393" spans="1:9" x14ac:dyDescent="0.25">
      <c r="A393">
        <v>392</v>
      </c>
      <c r="B393" t="s">
        <v>106</v>
      </c>
      <c r="C393" t="s">
        <v>104</v>
      </c>
      <c r="D393" s="2">
        <v>45066</v>
      </c>
      <c r="E393" t="s">
        <v>18</v>
      </c>
      <c r="F393">
        <v>100</v>
      </c>
      <c r="G393" t="s">
        <v>12</v>
      </c>
      <c r="H393">
        <v>255814</v>
      </c>
      <c r="I393" s="3" t="str">
        <f>TEXT(Table1[[#This Row],[Date]],"MMM-YY")</f>
        <v>May-23</v>
      </c>
    </row>
    <row r="394" spans="1:9" x14ac:dyDescent="0.25">
      <c r="A394">
        <v>393</v>
      </c>
      <c r="B394" t="s">
        <v>106</v>
      </c>
      <c r="C394" t="s">
        <v>104</v>
      </c>
      <c r="D394" s="2">
        <v>45066</v>
      </c>
      <c r="E394" t="s">
        <v>16</v>
      </c>
      <c r="F394">
        <v>100</v>
      </c>
      <c r="G394" t="s">
        <v>12</v>
      </c>
      <c r="H394">
        <v>255814</v>
      </c>
      <c r="I394" s="3" t="str">
        <f>TEXT(Table1[[#This Row],[Date]],"MMM-YY")</f>
        <v>May-23</v>
      </c>
    </row>
    <row r="395" spans="1:9" x14ac:dyDescent="0.25">
      <c r="A395">
        <v>394</v>
      </c>
      <c r="B395" t="s">
        <v>106</v>
      </c>
      <c r="C395" t="s">
        <v>104</v>
      </c>
      <c r="D395" s="2">
        <v>45066</v>
      </c>
      <c r="E395" t="s">
        <v>11</v>
      </c>
      <c r="F395">
        <v>150</v>
      </c>
      <c r="G395" t="s">
        <v>12</v>
      </c>
      <c r="H395">
        <v>425581.35</v>
      </c>
      <c r="I395" s="3" t="str">
        <f>TEXT(Table1[[#This Row],[Date]],"MMM-YY")</f>
        <v>May-23</v>
      </c>
    </row>
    <row r="396" spans="1:9" x14ac:dyDescent="0.25">
      <c r="A396">
        <v>395</v>
      </c>
      <c r="B396" t="s">
        <v>106</v>
      </c>
      <c r="C396" t="s">
        <v>104</v>
      </c>
      <c r="D396" s="2">
        <v>45066</v>
      </c>
      <c r="E396" t="s">
        <v>33</v>
      </c>
      <c r="F396">
        <v>2</v>
      </c>
      <c r="G396" t="s">
        <v>12</v>
      </c>
      <c r="H396">
        <v>3441.86</v>
      </c>
      <c r="I396" s="3" t="str">
        <f>TEXT(Table1[[#This Row],[Date]],"MMM-YY")</f>
        <v>May-23</v>
      </c>
    </row>
    <row r="397" spans="1:9" x14ac:dyDescent="0.25">
      <c r="A397">
        <v>396</v>
      </c>
      <c r="B397" t="s">
        <v>107</v>
      </c>
      <c r="C397" t="s">
        <v>54</v>
      </c>
      <c r="D397" s="2">
        <v>45067</v>
      </c>
      <c r="E397" t="s">
        <v>33</v>
      </c>
      <c r="F397">
        <v>500</v>
      </c>
      <c r="G397" t="s">
        <v>12</v>
      </c>
      <c r="H397">
        <v>860465</v>
      </c>
      <c r="I397" s="3" t="str">
        <f>TEXT(Table1[[#This Row],[Date]],"MMM-YY")</f>
        <v>May-23</v>
      </c>
    </row>
    <row r="398" spans="1:9" x14ac:dyDescent="0.25">
      <c r="A398">
        <v>397</v>
      </c>
      <c r="B398" t="s">
        <v>107</v>
      </c>
      <c r="C398" t="s">
        <v>54</v>
      </c>
      <c r="D398" s="2">
        <v>45067</v>
      </c>
      <c r="E398" t="s">
        <v>33</v>
      </c>
      <c r="F398">
        <v>20</v>
      </c>
      <c r="G398" t="s">
        <v>12</v>
      </c>
      <c r="H398">
        <v>34418.6</v>
      </c>
      <c r="I398" s="3" t="str">
        <f>TEXT(Table1[[#This Row],[Date]],"MMM-YY")</f>
        <v>May-23</v>
      </c>
    </row>
    <row r="399" spans="1:9" x14ac:dyDescent="0.25">
      <c r="A399">
        <v>398</v>
      </c>
      <c r="B399" t="s">
        <v>46</v>
      </c>
      <c r="C399" t="s">
        <v>47</v>
      </c>
      <c r="D399" s="2">
        <v>45065</v>
      </c>
      <c r="E399" t="s">
        <v>33</v>
      </c>
      <c r="F399">
        <v>2</v>
      </c>
      <c r="G399" t="s">
        <v>12</v>
      </c>
      <c r="H399">
        <v>3441.86</v>
      </c>
      <c r="I399" s="3" t="str">
        <f>TEXT(Table1[[#This Row],[Date]],"MMM-YY")</f>
        <v>May-23</v>
      </c>
    </row>
    <row r="400" spans="1:9" x14ac:dyDescent="0.25">
      <c r="A400">
        <v>399</v>
      </c>
      <c r="B400" t="s">
        <v>51</v>
      </c>
      <c r="C400" t="s">
        <v>41</v>
      </c>
      <c r="D400" s="2">
        <v>45065</v>
      </c>
      <c r="E400" t="s">
        <v>33</v>
      </c>
      <c r="F400">
        <v>200</v>
      </c>
      <c r="G400" t="s">
        <v>12</v>
      </c>
      <c r="H400">
        <v>344186</v>
      </c>
      <c r="I400" s="3" t="str">
        <f>TEXT(Table1[[#This Row],[Date]],"MMM-YY")</f>
        <v>May-23</v>
      </c>
    </row>
    <row r="401" spans="1:9" x14ac:dyDescent="0.25">
      <c r="A401">
        <v>400</v>
      </c>
      <c r="B401" t="s">
        <v>108</v>
      </c>
      <c r="C401" t="s">
        <v>35</v>
      </c>
      <c r="D401" s="2">
        <v>45065</v>
      </c>
      <c r="E401" t="s">
        <v>109</v>
      </c>
      <c r="F401">
        <v>800</v>
      </c>
      <c r="G401" t="s">
        <v>12</v>
      </c>
      <c r="H401">
        <v>1214400</v>
      </c>
      <c r="I401" s="3" t="str">
        <f>TEXT(Table1[[#This Row],[Date]],"MMM-YY")</f>
        <v>May-23</v>
      </c>
    </row>
    <row r="402" spans="1:9" x14ac:dyDescent="0.25">
      <c r="A402">
        <v>401</v>
      </c>
      <c r="B402" t="s">
        <v>110</v>
      </c>
      <c r="C402" t="s">
        <v>41</v>
      </c>
      <c r="D402" s="2">
        <v>45064</v>
      </c>
      <c r="E402" t="s">
        <v>25</v>
      </c>
      <c r="F402">
        <v>2</v>
      </c>
      <c r="G402" t="s">
        <v>12</v>
      </c>
      <c r="H402">
        <v>11255.814</v>
      </c>
      <c r="I402" s="3" t="str">
        <f>TEXT(Table1[[#This Row],[Date]],"MMM-YY")</f>
        <v>May-23</v>
      </c>
    </row>
    <row r="403" spans="1:9" x14ac:dyDescent="0.25">
      <c r="A403">
        <v>402</v>
      </c>
      <c r="B403" t="s">
        <v>77</v>
      </c>
      <c r="C403" t="s">
        <v>41</v>
      </c>
      <c r="D403" s="2">
        <v>45065</v>
      </c>
      <c r="E403" t="s">
        <v>29</v>
      </c>
      <c r="F403">
        <v>70</v>
      </c>
      <c r="G403" t="s">
        <v>12</v>
      </c>
      <c r="H403">
        <v>179069.8</v>
      </c>
      <c r="I403" s="3" t="str">
        <f>TEXT(Table1[[#This Row],[Date]],"MMM-YY")</f>
        <v>May-23</v>
      </c>
    </row>
    <row r="404" spans="1:9" x14ac:dyDescent="0.25">
      <c r="A404">
        <v>403</v>
      </c>
      <c r="B404" t="s">
        <v>77</v>
      </c>
      <c r="C404" t="s">
        <v>41</v>
      </c>
      <c r="D404" s="2">
        <v>45065</v>
      </c>
      <c r="E404" t="s">
        <v>26</v>
      </c>
      <c r="F404">
        <v>10</v>
      </c>
      <c r="G404" t="s">
        <v>12</v>
      </c>
      <c r="H404">
        <v>25581.4</v>
      </c>
      <c r="I404" s="3" t="str">
        <f>TEXT(Table1[[#This Row],[Date]],"MMM-YY")</f>
        <v>May-23</v>
      </c>
    </row>
    <row r="405" spans="1:9" x14ac:dyDescent="0.25">
      <c r="A405">
        <v>404</v>
      </c>
      <c r="B405" t="s">
        <v>77</v>
      </c>
      <c r="C405" t="s">
        <v>41</v>
      </c>
      <c r="D405" s="2">
        <v>45065</v>
      </c>
      <c r="E405" t="s">
        <v>23</v>
      </c>
      <c r="F405">
        <v>20</v>
      </c>
      <c r="G405" t="s">
        <v>12</v>
      </c>
      <c r="H405">
        <v>51162.8</v>
      </c>
      <c r="I405" s="3" t="str">
        <f>TEXT(Table1[[#This Row],[Date]],"MMM-YY")</f>
        <v>May-23</v>
      </c>
    </row>
    <row r="406" spans="1:9" x14ac:dyDescent="0.25">
      <c r="A406">
        <v>405</v>
      </c>
      <c r="B406" t="s">
        <v>77</v>
      </c>
      <c r="C406" t="s">
        <v>41</v>
      </c>
      <c r="D406" s="2">
        <v>45065</v>
      </c>
      <c r="E406" t="s">
        <v>33</v>
      </c>
      <c r="F406">
        <v>250</v>
      </c>
      <c r="G406" t="s">
        <v>12</v>
      </c>
      <c r="H406">
        <v>430232.5</v>
      </c>
      <c r="I406" s="3" t="str">
        <f>TEXT(Table1[[#This Row],[Date]],"MMM-YY")</f>
        <v>May-23</v>
      </c>
    </row>
    <row r="407" spans="1:9" x14ac:dyDescent="0.25">
      <c r="A407">
        <v>406</v>
      </c>
      <c r="B407" t="s">
        <v>111</v>
      </c>
      <c r="C407" t="s">
        <v>41</v>
      </c>
      <c r="D407" s="2">
        <v>45065</v>
      </c>
      <c r="E407" t="s">
        <v>29</v>
      </c>
      <c r="F407">
        <v>30</v>
      </c>
      <c r="G407" t="s">
        <v>12</v>
      </c>
      <c r="H407">
        <v>76744.2</v>
      </c>
      <c r="I407" s="3" t="str">
        <f>TEXT(Table1[[#This Row],[Date]],"MMM-YY")</f>
        <v>May-23</v>
      </c>
    </row>
    <row r="408" spans="1:9" x14ac:dyDescent="0.25">
      <c r="A408">
        <v>407</v>
      </c>
      <c r="B408" t="s">
        <v>111</v>
      </c>
      <c r="C408" t="s">
        <v>41</v>
      </c>
      <c r="D408" s="2">
        <v>45065</v>
      </c>
      <c r="E408" t="s">
        <v>33</v>
      </c>
      <c r="F408">
        <v>7</v>
      </c>
      <c r="G408" t="s">
        <v>12</v>
      </c>
      <c r="H408">
        <v>12046.51</v>
      </c>
      <c r="I408" s="3" t="str">
        <f>TEXT(Table1[[#This Row],[Date]],"MMM-YY")</f>
        <v>May-23</v>
      </c>
    </row>
    <row r="409" spans="1:9" x14ac:dyDescent="0.25">
      <c r="A409">
        <v>408</v>
      </c>
      <c r="B409" t="s">
        <v>111</v>
      </c>
      <c r="C409" t="s">
        <v>41</v>
      </c>
      <c r="D409" s="2">
        <v>45065</v>
      </c>
      <c r="E409" t="s">
        <v>33</v>
      </c>
      <c r="F409">
        <v>250</v>
      </c>
      <c r="G409" t="s">
        <v>12</v>
      </c>
      <c r="H409">
        <v>430232.5</v>
      </c>
      <c r="I409" s="3" t="str">
        <f>TEXT(Table1[[#This Row],[Date]],"MMM-YY")</f>
        <v>May-23</v>
      </c>
    </row>
    <row r="410" spans="1:9" x14ac:dyDescent="0.25">
      <c r="A410">
        <v>409</v>
      </c>
      <c r="B410" t="s">
        <v>112</v>
      </c>
      <c r="C410" t="s">
        <v>20</v>
      </c>
      <c r="D410" s="2">
        <v>45065</v>
      </c>
      <c r="E410" t="s">
        <v>22</v>
      </c>
      <c r="F410">
        <v>4</v>
      </c>
      <c r="G410" t="s">
        <v>12</v>
      </c>
      <c r="H410">
        <v>14325.436</v>
      </c>
      <c r="I410" s="3" t="str">
        <f>TEXT(Table1[[#This Row],[Date]],"MMM-YY")</f>
        <v>May-23</v>
      </c>
    </row>
    <row r="411" spans="1:9" x14ac:dyDescent="0.25">
      <c r="A411">
        <v>410</v>
      </c>
      <c r="B411" t="s">
        <v>112</v>
      </c>
      <c r="C411" t="s">
        <v>20</v>
      </c>
      <c r="D411" s="2">
        <v>45065</v>
      </c>
      <c r="E411" t="s">
        <v>21</v>
      </c>
      <c r="F411">
        <v>7</v>
      </c>
      <c r="G411" t="s">
        <v>12</v>
      </c>
      <c r="H411">
        <v>21162.792000000001</v>
      </c>
      <c r="I411" s="3" t="str">
        <f>TEXT(Table1[[#This Row],[Date]],"MMM-YY")</f>
        <v>May-23</v>
      </c>
    </row>
    <row r="412" spans="1:9" x14ac:dyDescent="0.25">
      <c r="A412">
        <v>411</v>
      </c>
      <c r="B412" t="s">
        <v>112</v>
      </c>
      <c r="C412" t="s">
        <v>20</v>
      </c>
      <c r="D412" s="2">
        <v>45065</v>
      </c>
      <c r="E412" t="s">
        <v>11</v>
      </c>
      <c r="F412">
        <v>7</v>
      </c>
      <c r="G412" t="s">
        <v>12</v>
      </c>
      <c r="H412">
        <v>21162.792000000001</v>
      </c>
      <c r="I412" s="3" t="str">
        <f>TEXT(Table1[[#This Row],[Date]],"MMM-YY")</f>
        <v>May-23</v>
      </c>
    </row>
    <row r="413" spans="1:9" x14ac:dyDescent="0.25">
      <c r="A413">
        <v>412</v>
      </c>
      <c r="B413" t="s">
        <v>34</v>
      </c>
      <c r="C413" t="s">
        <v>35</v>
      </c>
      <c r="D413" s="2">
        <v>45063</v>
      </c>
      <c r="E413" t="s">
        <v>17</v>
      </c>
      <c r="F413">
        <v>1</v>
      </c>
      <c r="G413" t="s">
        <v>12</v>
      </c>
      <c r="H413">
        <v>1697.674</v>
      </c>
      <c r="I413" s="3" t="str">
        <f>TEXT(Table1[[#This Row],[Date]],"MMM-YY")</f>
        <v>May-23</v>
      </c>
    </row>
    <row r="414" spans="1:9" x14ac:dyDescent="0.25">
      <c r="A414">
        <v>413</v>
      </c>
      <c r="B414" t="s">
        <v>84</v>
      </c>
      <c r="C414" t="s">
        <v>47</v>
      </c>
      <c r="D414" s="2">
        <v>45063</v>
      </c>
      <c r="E414" t="s">
        <v>15</v>
      </c>
      <c r="F414">
        <v>1</v>
      </c>
      <c r="G414" t="s">
        <v>12</v>
      </c>
      <c r="H414">
        <v>2558.14</v>
      </c>
      <c r="I414" s="3" t="str">
        <f>TEXT(Table1[[#This Row],[Date]],"MMM-YY")</f>
        <v>May-23</v>
      </c>
    </row>
    <row r="415" spans="1:9" x14ac:dyDescent="0.25">
      <c r="A415">
        <v>414</v>
      </c>
      <c r="B415" t="s">
        <v>84</v>
      </c>
      <c r="C415" t="s">
        <v>47</v>
      </c>
      <c r="D415" s="2">
        <v>45063</v>
      </c>
      <c r="E415" t="s">
        <v>16</v>
      </c>
      <c r="F415">
        <v>1</v>
      </c>
      <c r="G415" t="s">
        <v>12</v>
      </c>
      <c r="H415">
        <v>2558.14</v>
      </c>
      <c r="I415" s="3" t="str">
        <f>TEXT(Table1[[#This Row],[Date]],"MMM-YY")</f>
        <v>May-23</v>
      </c>
    </row>
    <row r="416" spans="1:9" x14ac:dyDescent="0.25">
      <c r="A416">
        <v>415</v>
      </c>
      <c r="B416" t="s">
        <v>108</v>
      </c>
      <c r="C416" t="s">
        <v>35</v>
      </c>
      <c r="D416" s="2">
        <v>45064</v>
      </c>
      <c r="E416" t="s">
        <v>109</v>
      </c>
      <c r="F416">
        <v>1400</v>
      </c>
      <c r="G416" t="s">
        <v>14</v>
      </c>
      <c r="H416">
        <v>2125200</v>
      </c>
      <c r="I416" s="3" t="str">
        <f>TEXT(Table1[[#This Row],[Date]],"MMM-YY")</f>
        <v>May-23</v>
      </c>
    </row>
    <row r="417" spans="1:9" x14ac:dyDescent="0.25">
      <c r="A417">
        <v>416</v>
      </c>
      <c r="B417" t="s">
        <v>113</v>
      </c>
      <c r="C417" t="s">
        <v>114</v>
      </c>
      <c r="D417" s="2">
        <v>45063</v>
      </c>
      <c r="E417" t="s">
        <v>15</v>
      </c>
      <c r="F417">
        <v>855</v>
      </c>
      <c r="G417" t="s">
        <v>12</v>
      </c>
      <c r="H417">
        <v>2187209.7000000002</v>
      </c>
      <c r="I417" s="3" t="str">
        <f>TEXT(Table1[[#This Row],[Date]],"MMM-YY")</f>
        <v>May-23</v>
      </c>
    </row>
    <row r="418" spans="1:9" x14ac:dyDescent="0.25">
      <c r="A418">
        <v>417</v>
      </c>
      <c r="B418" t="s">
        <v>113</v>
      </c>
      <c r="C418" t="s">
        <v>114</v>
      </c>
      <c r="D418" s="2">
        <v>45063</v>
      </c>
      <c r="E418" t="s">
        <v>33</v>
      </c>
      <c r="F418">
        <v>2213</v>
      </c>
      <c r="G418" t="s">
        <v>12</v>
      </c>
      <c r="H418">
        <v>3808418.09</v>
      </c>
      <c r="I418" s="3" t="str">
        <f>TEXT(Table1[[#This Row],[Date]],"MMM-YY")</f>
        <v>May-23</v>
      </c>
    </row>
    <row r="419" spans="1:9" x14ac:dyDescent="0.25">
      <c r="A419">
        <v>418</v>
      </c>
      <c r="B419" t="s">
        <v>113</v>
      </c>
      <c r="C419" t="s">
        <v>114</v>
      </c>
      <c r="D419" s="2">
        <v>45063</v>
      </c>
      <c r="E419" t="s">
        <v>33</v>
      </c>
      <c r="F419">
        <v>87</v>
      </c>
      <c r="G419" t="s">
        <v>12</v>
      </c>
      <c r="H419">
        <v>149720.91</v>
      </c>
      <c r="I419" s="3" t="str">
        <f>TEXT(Table1[[#This Row],[Date]],"MMM-YY")</f>
        <v>May-23</v>
      </c>
    </row>
    <row r="420" spans="1:9" x14ac:dyDescent="0.25">
      <c r="A420">
        <v>419</v>
      </c>
      <c r="B420" t="s">
        <v>113</v>
      </c>
      <c r="C420" t="s">
        <v>114</v>
      </c>
      <c r="D420" s="2">
        <v>45063</v>
      </c>
      <c r="E420" t="s">
        <v>11</v>
      </c>
      <c r="F420">
        <v>200</v>
      </c>
      <c r="G420" t="s">
        <v>12</v>
      </c>
      <c r="H420">
        <v>567441.80000000005</v>
      </c>
      <c r="I420" s="3" t="str">
        <f>TEXT(Table1[[#This Row],[Date]],"MMM-YY")</f>
        <v>May-23</v>
      </c>
    </row>
    <row r="421" spans="1:9" x14ac:dyDescent="0.25">
      <c r="A421">
        <v>420</v>
      </c>
      <c r="B421" t="s">
        <v>113</v>
      </c>
      <c r="C421" t="s">
        <v>114</v>
      </c>
      <c r="D421" s="2">
        <v>45063</v>
      </c>
      <c r="E421" t="s">
        <v>16</v>
      </c>
      <c r="F421">
        <v>925</v>
      </c>
      <c r="G421" t="s">
        <v>12</v>
      </c>
      <c r="H421">
        <v>2366279.5</v>
      </c>
      <c r="I421" s="3" t="str">
        <f>TEXT(Table1[[#This Row],[Date]],"MMM-YY")</f>
        <v>May-23</v>
      </c>
    </row>
    <row r="422" spans="1:9" x14ac:dyDescent="0.25">
      <c r="A422">
        <v>421</v>
      </c>
      <c r="B422" t="s">
        <v>113</v>
      </c>
      <c r="C422" t="s">
        <v>114</v>
      </c>
      <c r="D422" s="2">
        <v>45063</v>
      </c>
      <c r="E422" t="s">
        <v>18</v>
      </c>
      <c r="F422">
        <v>1020</v>
      </c>
      <c r="G422" t="s">
        <v>12</v>
      </c>
      <c r="H422">
        <v>2609302.7999999998</v>
      </c>
      <c r="I422" s="3" t="str">
        <f>TEXT(Table1[[#This Row],[Date]],"MMM-YY")</f>
        <v>May-23</v>
      </c>
    </row>
    <row r="423" spans="1:9" x14ac:dyDescent="0.25">
      <c r="A423">
        <v>422</v>
      </c>
      <c r="B423" t="s">
        <v>46</v>
      </c>
      <c r="C423" t="s">
        <v>47</v>
      </c>
      <c r="D423" s="2">
        <v>45063</v>
      </c>
      <c r="E423" t="s">
        <v>33</v>
      </c>
      <c r="F423">
        <v>1</v>
      </c>
      <c r="G423" t="s">
        <v>12</v>
      </c>
      <c r="H423">
        <v>1720.93</v>
      </c>
      <c r="I423" s="3" t="str">
        <f>TEXT(Table1[[#This Row],[Date]],"MMM-YY")</f>
        <v>May-23</v>
      </c>
    </row>
    <row r="424" spans="1:9" x14ac:dyDescent="0.25">
      <c r="A424">
        <v>423</v>
      </c>
      <c r="B424" t="s">
        <v>84</v>
      </c>
      <c r="C424" t="s">
        <v>47</v>
      </c>
      <c r="D424" s="2">
        <v>45063</v>
      </c>
      <c r="E424" t="s">
        <v>17</v>
      </c>
      <c r="F424">
        <v>2</v>
      </c>
      <c r="G424" t="s">
        <v>12</v>
      </c>
      <c r="H424">
        <v>3395.348</v>
      </c>
      <c r="I424" s="3" t="str">
        <f>TEXT(Table1[[#This Row],[Date]],"MMM-YY")</f>
        <v>May-23</v>
      </c>
    </row>
    <row r="425" spans="1:9" x14ac:dyDescent="0.25">
      <c r="A425">
        <v>424</v>
      </c>
      <c r="B425" t="s">
        <v>76</v>
      </c>
      <c r="C425" t="s">
        <v>41</v>
      </c>
      <c r="D425" s="2">
        <v>45062</v>
      </c>
      <c r="E425" t="s">
        <v>18</v>
      </c>
      <c r="F425">
        <v>5</v>
      </c>
      <c r="G425" t="s">
        <v>12</v>
      </c>
      <c r="H425">
        <v>12790.7</v>
      </c>
      <c r="I425" s="3" t="str">
        <f>TEXT(Table1[[#This Row],[Date]],"MMM-YY")</f>
        <v>May-23</v>
      </c>
    </row>
    <row r="426" spans="1:9" x14ac:dyDescent="0.25">
      <c r="A426">
        <v>425</v>
      </c>
      <c r="B426" t="s">
        <v>76</v>
      </c>
      <c r="C426" t="s">
        <v>41</v>
      </c>
      <c r="D426" s="2">
        <v>45062</v>
      </c>
      <c r="E426" t="s">
        <v>29</v>
      </c>
      <c r="F426">
        <v>5</v>
      </c>
      <c r="G426" t="s">
        <v>12</v>
      </c>
      <c r="H426">
        <v>12790.7</v>
      </c>
      <c r="I426" s="3" t="str">
        <f>TEXT(Table1[[#This Row],[Date]],"MMM-YY")</f>
        <v>May-23</v>
      </c>
    </row>
    <row r="427" spans="1:9" x14ac:dyDescent="0.25">
      <c r="A427">
        <v>426</v>
      </c>
      <c r="B427" t="s">
        <v>76</v>
      </c>
      <c r="C427" t="s">
        <v>41</v>
      </c>
      <c r="D427" s="2">
        <v>45062</v>
      </c>
      <c r="E427" t="s">
        <v>33</v>
      </c>
      <c r="F427">
        <v>15</v>
      </c>
      <c r="G427" t="s">
        <v>12</v>
      </c>
      <c r="H427">
        <v>25813.95</v>
      </c>
      <c r="I427" s="3" t="str">
        <f>TEXT(Table1[[#This Row],[Date]],"MMM-YY")</f>
        <v>May-23</v>
      </c>
    </row>
    <row r="428" spans="1:9" x14ac:dyDescent="0.25">
      <c r="A428">
        <v>427</v>
      </c>
      <c r="B428" t="s">
        <v>115</v>
      </c>
      <c r="C428" t="s">
        <v>47</v>
      </c>
      <c r="D428" s="2">
        <v>45062</v>
      </c>
      <c r="E428" t="s">
        <v>29</v>
      </c>
      <c r="F428">
        <v>110</v>
      </c>
      <c r="G428" t="s">
        <v>12</v>
      </c>
      <c r="H428">
        <v>281395.40000000002</v>
      </c>
      <c r="I428" s="3" t="str">
        <f>TEXT(Table1[[#This Row],[Date]],"MMM-YY")</f>
        <v>May-23</v>
      </c>
    </row>
    <row r="429" spans="1:9" x14ac:dyDescent="0.25">
      <c r="A429">
        <v>428</v>
      </c>
      <c r="B429" t="s">
        <v>115</v>
      </c>
      <c r="C429" t="s">
        <v>47</v>
      </c>
      <c r="D429" s="2">
        <v>45062</v>
      </c>
      <c r="E429" t="s">
        <v>23</v>
      </c>
      <c r="F429">
        <v>40</v>
      </c>
      <c r="G429" t="s">
        <v>12</v>
      </c>
      <c r="H429">
        <v>102325.6</v>
      </c>
      <c r="I429" s="3" t="str">
        <f>TEXT(Table1[[#This Row],[Date]],"MMM-YY")</f>
        <v>May-23</v>
      </c>
    </row>
    <row r="430" spans="1:9" x14ac:dyDescent="0.25">
      <c r="A430">
        <v>429</v>
      </c>
      <c r="B430" t="s">
        <v>115</v>
      </c>
      <c r="C430" t="s">
        <v>47</v>
      </c>
      <c r="D430" s="2">
        <v>45062</v>
      </c>
      <c r="E430" t="s">
        <v>13</v>
      </c>
      <c r="F430">
        <v>150</v>
      </c>
      <c r="G430" t="s">
        <v>14</v>
      </c>
      <c r="H430">
        <v>311162.84999999998</v>
      </c>
      <c r="I430" s="3" t="str">
        <f>TEXT(Table1[[#This Row],[Date]],"MMM-YY")</f>
        <v>May-23</v>
      </c>
    </row>
    <row r="431" spans="1:9" x14ac:dyDescent="0.25">
      <c r="A431">
        <v>430</v>
      </c>
      <c r="B431" t="s">
        <v>116</v>
      </c>
      <c r="C431" t="s">
        <v>117</v>
      </c>
      <c r="D431" s="2">
        <v>45062</v>
      </c>
      <c r="E431" t="s">
        <v>15</v>
      </c>
      <c r="F431">
        <v>700</v>
      </c>
      <c r="G431" t="s">
        <v>12</v>
      </c>
      <c r="H431">
        <v>1790698</v>
      </c>
      <c r="I431" s="3" t="str">
        <f>TEXT(Table1[[#This Row],[Date]],"MMM-YY")</f>
        <v>May-23</v>
      </c>
    </row>
    <row r="432" spans="1:9" x14ac:dyDescent="0.25">
      <c r="A432">
        <v>431</v>
      </c>
      <c r="B432" t="s">
        <v>116</v>
      </c>
      <c r="C432" t="s">
        <v>117</v>
      </c>
      <c r="D432" s="2">
        <v>45062</v>
      </c>
      <c r="E432" t="s">
        <v>33</v>
      </c>
      <c r="F432">
        <v>20</v>
      </c>
      <c r="G432" t="s">
        <v>12</v>
      </c>
      <c r="H432">
        <v>34418.6</v>
      </c>
      <c r="I432" s="3" t="str">
        <f>TEXT(Table1[[#This Row],[Date]],"MMM-YY")</f>
        <v>May-23</v>
      </c>
    </row>
    <row r="433" spans="1:9" x14ac:dyDescent="0.25">
      <c r="A433">
        <v>432</v>
      </c>
      <c r="B433" t="s">
        <v>116</v>
      </c>
      <c r="C433" t="s">
        <v>117</v>
      </c>
      <c r="D433" s="2">
        <v>45062</v>
      </c>
      <c r="E433" t="s">
        <v>33</v>
      </c>
      <c r="F433">
        <v>1</v>
      </c>
      <c r="G433" t="s">
        <v>12</v>
      </c>
      <c r="H433">
        <v>1720.93</v>
      </c>
      <c r="I433" s="3" t="str">
        <f>TEXT(Table1[[#This Row],[Date]],"MMM-YY")</f>
        <v>May-23</v>
      </c>
    </row>
    <row r="434" spans="1:9" x14ac:dyDescent="0.25">
      <c r="A434">
        <v>433</v>
      </c>
      <c r="B434" t="s">
        <v>116</v>
      </c>
      <c r="C434" t="s">
        <v>117</v>
      </c>
      <c r="D434" s="2">
        <v>45062</v>
      </c>
      <c r="E434" t="s">
        <v>33</v>
      </c>
      <c r="F434">
        <v>500</v>
      </c>
      <c r="G434" t="s">
        <v>12</v>
      </c>
      <c r="H434">
        <v>860465</v>
      </c>
      <c r="I434" s="3" t="str">
        <f>TEXT(Table1[[#This Row],[Date]],"MMM-YY")</f>
        <v>May-23</v>
      </c>
    </row>
    <row r="435" spans="1:9" x14ac:dyDescent="0.25">
      <c r="A435">
        <v>434</v>
      </c>
      <c r="B435" t="s">
        <v>116</v>
      </c>
      <c r="C435" t="s">
        <v>117</v>
      </c>
      <c r="D435" s="2">
        <v>45062</v>
      </c>
      <c r="E435" t="s">
        <v>17</v>
      </c>
      <c r="F435">
        <v>1</v>
      </c>
      <c r="G435" t="s">
        <v>12</v>
      </c>
      <c r="H435">
        <v>1697.674</v>
      </c>
      <c r="I435" s="3" t="str">
        <f>TEXT(Table1[[#This Row],[Date]],"MMM-YY")</f>
        <v>May-23</v>
      </c>
    </row>
    <row r="436" spans="1:9" x14ac:dyDescent="0.25">
      <c r="A436">
        <v>435</v>
      </c>
      <c r="B436" t="s">
        <v>116</v>
      </c>
      <c r="C436" t="s">
        <v>117</v>
      </c>
      <c r="D436" s="2">
        <v>45062</v>
      </c>
      <c r="E436" t="s">
        <v>18</v>
      </c>
      <c r="F436">
        <v>500</v>
      </c>
      <c r="G436" t="s">
        <v>12</v>
      </c>
      <c r="H436">
        <v>1279070</v>
      </c>
      <c r="I436" s="3" t="str">
        <f>TEXT(Table1[[#This Row],[Date]],"MMM-YY")</f>
        <v>May-23</v>
      </c>
    </row>
    <row r="437" spans="1:9" x14ac:dyDescent="0.25">
      <c r="A437">
        <v>436</v>
      </c>
      <c r="B437" t="s">
        <v>116</v>
      </c>
      <c r="C437" t="s">
        <v>117</v>
      </c>
      <c r="D437" s="2">
        <v>45062</v>
      </c>
      <c r="E437" t="s">
        <v>11</v>
      </c>
      <c r="F437">
        <v>275</v>
      </c>
      <c r="G437" t="s">
        <v>12</v>
      </c>
      <c r="H437">
        <v>780232.47499999998</v>
      </c>
      <c r="I437" s="3" t="str">
        <f>TEXT(Table1[[#This Row],[Date]],"MMM-YY")</f>
        <v>May-23</v>
      </c>
    </row>
    <row r="438" spans="1:9" x14ac:dyDescent="0.25">
      <c r="A438">
        <v>437</v>
      </c>
      <c r="B438" t="s">
        <v>84</v>
      </c>
      <c r="C438" t="s">
        <v>47</v>
      </c>
      <c r="D438" s="2">
        <v>45061</v>
      </c>
      <c r="E438" t="s">
        <v>17</v>
      </c>
      <c r="F438">
        <v>1</v>
      </c>
      <c r="G438" t="s">
        <v>12</v>
      </c>
      <c r="H438">
        <v>1697.674</v>
      </c>
      <c r="I438" s="3" t="str">
        <f>TEXT(Table1[[#This Row],[Date]],"MMM-YY")</f>
        <v>May-23</v>
      </c>
    </row>
    <row r="439" spans="1:9" x14ac:dyDescent="0.25">
      <c r="A439">
        <v>438</v>
      </c>
      <c r="B439" t="s">
        <v>84</v>
      </c>
      <c r="C439" t="s">
        <v>47</v>
      </c>
      <c r="D439" s="2">
        <v>45061</v>
      </c>
      <c r="E439" t="s">
        <v>11</v>
      </c>
      <c r="F439">
        <v>1</v>
      </c>
      <c r="G439" t="s">
        <v>12</v>
      </c>
      <c r="H439">
        <v>2837.2089999999998</v>
      </c>
      <c r="I439" s="3" t="str">
        <f>TEXT(Table1[[#This Row],[Date]],"MMM-YY")</f>
        <v>May-23</v>
      </c>
    </row>
    <row r="440" spans="1:9" x14ac:dyDescent="0.25">
      <c r="A440">
        <v>439</v>
      </c>
      <c r="B440" t="s">
        <v>84</v>
      </c>
      <c r="C440" t="s">
        <v>47</v>
      </c>
      <c r="D440" s="2">
        <v>45061</v>
      </c>
      <c r="E440" t="s">
        <v>13</v>
      </c>
      <c r="F440">
        <v>1</v>
      </c>
      <c r="G440" t="s">
        <v>14</v>
      </c>
      <c r="H440">
        <v>2074.4189999999999</v>
      </c>
      <c r="I440" s="3" t="str">
        <f>TEXT(Table1[[#This Row],[Date]],"MMM-YY")</f>
        <v>May-23</v>
      </c>
    </row>
    <row r="441" spans="1:9" x14ac:dyDescent="0.25">
      <c r="A441">
        <v>440</v>
      </c>
      <c r="B441" t="s">
        <v>46</v>
      </c>
      <c r="C441" t="s">
        <v>47</v>
      </c>
      <c r="D441" s="2">
        <v>45061</v>
      </c>
      <c r="E441" t="s">
        <v>13</v>
      </c>
      <c r="F441">
        <v>5</v>
      </c>
      <c r="G441" t="s">
        <v>14</v>
      </c>
      <c r="H441">
        <v>10372.094999999999</v>
      </c>
      <c r="I441" s="3" t="str">
        <f>TEXT(Table1[[#This Row],[Date]],"MMM-YY")</f>
        <v>May-23</v>
      </c>
    </row>
    <row r="442" spans="1:9" x14ac:dyDescent="0.25">
      <c r="A442">
        <v>441</v>
      </c>
      <c r="B442" t="s">
        <v>46</v>
      </c>
      <c r="C442" t="s">
        <v>47</v>
      </c>
      <c r="D442" s="2">
        <v>45061</v>
      </c>
      <c r="E442" t="s">
        <v>33</v>
      </c>
      <c r="F442">
        <v>3</v>
      </c>
      <c r="G442" t="s">
        <v>12</v>
      </c>
      <c r="H442">
        <v>5162.79</v>
      </c>
      <c r="I442" s="3" t="str">
        <f>TEXT(Table1[[#This Row],[Date]],"MMM-YY")</f>
        <v>May-23</v>
      </c>
    </row>
    <row r="443" spans="1:9" x14ac:dyDescent="0.25">
      <c r="A443">
        <v>442</v>
      </c>
      <c r="B443" t="s">
        <v>46</v>
      </c>
      <c r="C443" t="s">
        <v>47</v>
      </c>
      <c r="D443" s="2">
        <v>45061</v>
      </c>
      <c r="E443" t="s">
        <v>11</v>
      </c>
      <c r="F443">
        <v>3</v>
      </c>
      <c r="G443" t="s">
        <v>12</v>
      </c>
      <c r="H443">
        <v>8511.6270000000004</v>
      </c>
      <c r="I443" s="3" t="str">
        <f>TEXT(Table1[[#This Row],[Date]],"MMM-YY")</f>
        <v>May-23</v>
      </c>
    </row>
    <row r="444" spans="1:9" x14ac:dyDescent="0.25">
      <c r="A444">
        <v>443</v>
      </c>
      <c r="B444" t="s">
        <v>46</v>
      </c>
      <c r="C444" t="s">
        <v>47</v>
      </c>
      <c r="D444" s="2">
        <v>45061</v>
      </c>
      <c r="E444" t="s">
        <v>13</v>
      </c>
      <c r="F444">
        <v>1</v>
      </c>
      <c r="G444" t="s">
        <v>14</v>
      </c>
      <c r="H444">
        <v>2074.4189999999999</v>
      </c>
      <c r="I444" s="3" t="str">
        <f>TEXT(Table1[[#This Row],[Date]],"MMM-YY")</f>
        <v>May-23</v>
      </c>
    </row>
    <row r="445" spans="1:9" x14ac:dyDescent="0.25">
      <c r="A445">
        <v>444</v>
      </c>
      <c r="B445" t="s">
        <v>46</v>
      </c>
      <c r="C445" t="s">
        <v>47</v>
      </c>
      <c r="D445" s="2">
        <v>45061</v>
      </c>
      <c r="E445" t="s">
        <v>17</v>
      </c>
      <c r="F445">
        <v>1</v>
      </c>
      <c r="G445" t="s">
        <v>12</v>
      </c>
      <c r="H445">
        <v>1697.674</v>
      </c>
      <c r="I445" s="3" t="str">
        <f>TEXT(Table1[[#This Row],[Date]],"MMM-YY")</f>
        <v>May-23</v>
      </c>
    </row>
    <row r="446" spans="1:9" x14ac:dyDescent="0.25">
      <c r="A446">
        <v>445</v>
      </c>
      <c r="B446" t="s">
        <v>118</v>
      </c>
      <c r="C446" t="s">
        <v>20</v>
      </c>
      <c r="D446" s="2">
        <v>45061</v>
      </c>
      <c r="E446" t="s">
        <v>11</v>
      </c>
      <c r="F446">
        <v>4</v>
      </c>
      <c r="G446" t="s">
        <v>12</v>
      </c>
      <c r="H446">
        <v>12093.023999999999</v>
      </c>
      <c r="I446" s="3" t="str">
        <f>TEXT(Table1[[#This Row],[Date]],"MMM-YY")</f>
        <v>May-23</v>
      </c>
    </row>
    <row r="447" spans="1:9" x14ac:dyDescent="0.25">
      <c r="A447">
        <v>446</v>
      </c>
      <c r="B447" t="s">
        <v>118</v>
      </c>
      <c r="C447" t="s">
        <v>20</v>
      </c>
      <c r="D447" s="2">
        <v>45061</v>
      </c>
      <c r="E447" t="s">
        <v>17</v>
      </c>
      <c r="F447">
        <v>3</v>
      </c>
      <c r="G447" t="s">
        <v>12</v>
      </c>
      <c r="H447">
        <v>5860.4639999999999</v>
      </c>
      <c r="I447" s="3" t="str">
        <f>TEXT(Table1[[#This Row],[Date]],"MMM-YY")</f>
        <v>May-23</v>
      </c>
    </row>
    <row r="448" spans="1:9" x14ac:dyDescent="0.25">
      <c r="A448">
        <v>447</v>
      </c>
      <c r="B448" t="s">
        <v>118</v>
      </c>
      <c r="C448" t="s">
        <v>20</v>
      </c>
      <c r="D448" s="2">
        <v>45061</v>
      </c>
      <c r="E448" t="s">
        <v>29</v>
      </c>
      <c r="F448">
        <v>1</v>
      </c>
      <c r="G448" t="s">
        <v>12</v>
      </c>
      <c r="H448">
        <v>3069.7669999999998</v>
      </c>
      <c r="I448" s="3" t="str">
        <f>TEXT(Table1[[#This Row],[Date]],"MMM-YY")</f>
        <v>May-23</v>
      </c>
    </row>
    <row r="449" spans="1:9" x14ac:dyDescent="0.25">
      <c r="A449">
        <v>448</v>
      </c>
      <c r="B449" t="s">
        <v>118</v>
      </c>
      <c r="C449" t="s">
        <v>20</v>
      </c>
      <c r="D449" s="2">
        <v>45061</v>
      </c>
      <c r="E449" t="s">
        <v>27</v>
      </c>
      <c r="F449">
        <v>3</v>
      </c>
      <c r="G449" t="s">
        <v>12</v>
      </c>
      <c r="H449">
        <v>13534.884</v>
      </c>
      <c r="I449" s="3" t="str">
        <f>TEXT(Table1[[#This Row],[Date]],"MMM-YY")</f>
        <v>May-23</v>
      </c>
    </row>
    <row r="450" spans="1:9" x14ac:dyDescent="0.25">
      <c r="A450">
        <v>449</v>
      </c>
      <c r="B450" t="s">
        <v>118</v>
      </c>
      <c r="C450" t="s">
        <v>20</v>
      </c>
      <c r="D450" s="2">
        <v>45061</v>
      </c>
      <c r="E450" t="s">
        <v>23</v>
      </c>
      <c r="F450">
        <v>1</v>
      </c>
      <c r="G450" t="s">
        <v>12</v>
      </c>
      <c r="H450">
        <v>3069.7669999999998</v>
      </c>
      <c r="I450" s="3" t="str">
        <f>TEXT(Table1[[#This Row],[Date]],"MMM-YY")</f>
        <v>May-23</v>
      </c>
    </row>
    <row r="451" spans="1:9" x14ac:dyDescent="0.25">
      <c r="A451">
        <v>450</v>
      </c>
      <c r="B451" t="s">
        <v>118</v>
      </c>
      <c r="C451" t="s">
        <v>20</v>
      </c>
      <c r="D451" s="2">
        <v>45061</v>
      </c>
      <c r="E451" t="s">
        <v>21</v>
      </c>
      <c r="F451">
        <v>4</v>
      </c>
      <c r="G451" t="s">
        <v>12</v>
      </c>
      <c r="H451">
        <v>12093.023999999999</v>
      </c>
      <c r="I451" s="3" t="str">
        <f>TEXT(Table1[[#This Row],[Date]],"MMM-YY")</f>
        <v>May-23</v>
      </c>
    </row>
    <row r="452" spans="1:9" x14ac:dyDescent="0.25">
      <c r="A452">
        <v>451</v>
      </c>
      <c r="B452" t="s">
        <v>118</v>
      </c>
      <c r="C452" t="s">
        <v>20</v>
      </c>
      <c r="D452" s="2">
        <v>45061</v>
      </c>
      <c r="E452" t="s">
        <v>25</v>
      </c>
      <c r="F452">
        <v>2</v>
      </c>
      <c r="G452" t="s">
        <v>12</v>
      </c>
      <c r="H452">
        <v>11255.814</v>
      </c>
      <c r="I452" s="3" t="str">
        <f>TEXT(Table1[[#This Row],[Date]],"MMM-YY")</f>
        <v>May-23</v>
      </c>
    </row>
    <row r="453" spans="1:9" x14ac:dyDescent="0.25">
      <c r="A453">
        <v>452</v>
      </c>
      <c r="B453" t="s">
        <v>118</v>
      </c>
      <c r="C453" t="s">
        <v>20</v>
      </c>
      <c r="D453" s="2">
        <v>45061</v>
      </c>
      <c r="E453" t="s">
        <v>33</v>
      </c>
      <c r="F453">
        <v>3</v>
      </c>
      <c r="G453" t="s">
        <v>12</v>
      </c>
      <c r="H453">
        <v>6000</v>
      </c>
      <c r="I453" s="3" t="str">
        <f>TEXT(Table1[[#This Row],[Date]],"MMM-YY")</f>
        <v>May-23</v>
      </c>
    </row>
    <row r="454" spans="1:9" x14ac:dyDescent="0.25">
      <c r="A454">
        <v>453</v>
      </c>
      <c r="B454" t="s">
        <v>119</v>
      </c>
      <c r="C454" t="s">
        <v>20</v>
      </c>
      <c r="D454" s="2">
        <v>45061</v>
      </c>
      <c r="E454" t="s">
        <v>11</v>
      </c>
      <c r="F454">
        <v>10</v>
      </c>
      <c r="G454" t="s">
        <v>12</v>
      </c>
      <c r="H454">
        <v>30232.560000000001</v>
      </c>
      <c r="I454" s="3" t="str">
        <f>TEXT(Table1[[#This Row],[Date]],"MMM-YY")</f>
        <v>May-23</v>
      </c>
    </row>
    <row r="455" spans="1:9" x14ac:dyDescent="0.25">
      <c r="A455">
        <v>454</v>
      </c>
      <c r="B455" t="s">
        <v>119</v>
      </c>
      <c r="C455" t="s">
        <v>20</v>
      </c>
      <c r="D455" s="2">
        <v>45061</v>
      </c>
      <c r="E455" t="s">
        <v>22</v>
      </c>
      <c r="F455">
        <v>10</v>
      </c>
      <c r="G455" t="s">
        <v>12</v>
      </c>
      <c r="H455">
        <v>35813.589999999997</v>
      </c>
      <c r="I455" s="3" t="str">
        <f>TEXT(Table1[[#This Row],[Date]],"MMM-YY")</f>
        <v>May-23</v>
      </c>
    </row>
    <row r="456" spans="1:9" x14ac:dyDescent="0.25">
      <c r="A456">
        <v>455</v>
      </c>
      <c r="B456" t="s">
        <v>120</v>
      </c>
      <c r="C456" t="s">
        <v>20</v>
      </c>
      <c r="D456" s="2">
        <v>45061</v>
      </c>
      <c r="E456" t="s">
        <v>23</v>
      </c>
      <c r="F456">
        <v>2</v>
      </c>
      <c r="G456" t="s">
        <v>12</v>
      </c>
      <c r="H456">
        <v>6139.5339999999997</v>
      </c>
      <c r="I456" s="3" t="str">
        <f>TEXT(Table1[[#This Row],[Date]],"MMM-YY")</f>
        <v>May-23</v>
      </c>
    </row>
    <row r="457" spans="1:9" x14ac:dyDescent="0.25">
      <c r="A457">
        <v>456</v>
      </c>
      <c r="B457" t="s">
        <v>120</v>
      </c>
      <c r="C457" t="s">
        <v>20</v>
      </c>
      <c r="D457" s="2">
        <v>45061</v>
      </c>
      <c r="E457" t="s">
        <v>21</v>
      </c>
      <c r="F457">
        <v>5</v>
      </c>
      <c r="G457" t="s">
        <v>12</v>
      </c>
      <c r="H457">
        <v>15116.28</v>
      </c>
      <c r="I457" s="3" t="str">
        <f>TEXT(Table1[[#This Row],[Date]],"MMM-YY")</f>
        <v>May-23</v>
      </c>
    </row>
    <row r="458" spans="1:9" x14ac:dyDescent="0.25">
      <c r="A458">
        <v>457</v>
      </c>
      <c r="B458" t="s">
        <v>120</v>
      </c>
      <c r="C458" t="s">
        <v>20</v>
      </c>
      <c r="D458" s="2">
        <v>45061</v>
      </c>
      <c r="E458" t="s">
        <v>11</v>
      </c>
      <c r="F458">
        <v>5</v>
      </c>
      <c r="G458" t="s">
        <v>12</v>
      </c>
      <c r="H458">
        <v>15116.28</v>
      </c>
      <c r="I458" s="3" t="str">
        <f>TEXT(Table1[[#This Row],[Date]],"MMM-YY")</f>
        <v>May-23</v>
      </c>
    </row>
    <row r="459" spans="1:9" x14ac:dyDescent="0.25">
      <c r="A459">
        <v>458</v>
      </c>
      <c r="B459" t="s">
        <v>120</v>
      </c>
      <c r="C459" t="s">
        <v>20</v>
      </c>
      <c r="D459" s="2">
        <v>45061</v>
      </c>
      <c r="E459" t="s">
        <v>22</v>
      </c>
      <c r="F459">
        <v>4</v>
      </c>
      <c r="G459" t="s">
        <v>12</v>
      </c>
      <c r="H459">
        <v>14325.436</v>
      </c>
      <c r="I459" s="3" t="str">
        <f>TEXT(Table1[[#This Row],[Date]],"MMM-YY")</f>
        <v>May-23</v>
      </c>
    </row>
    <row r="460" spans="1:9" x14ac:dyDescent="0.25">
      <c r="A460">
        <v>459</v>
      </c>
      <c r="B460" t="s">
        <v>110</v>
      </c>
      <c r="C460" t="s">
        <v>41</v>
      </c>
      <c r="D460" s="2">
        <v>45061</v>
      </c>
      <c r="E460" t="s">
        <v>33</v>
      </c>
      <c r="F460">
        <v>2</v>
      </c>
      <c r="G460" t="s">
        <v>12</v>
      </c>
      <c r="H460">
        <v>3441.86</v>
      </c>
      <c r="I460" s="3" t="str">
        <f>TEXT(Table1[[#This Row],[Date]],"MMM-YY")</f>
        <v>May-23</v>
      </c>
    </row>
    <row r="461" spans="1:9" x14ac:dyDescent="0.25">
      <c r="A461">
        <v>460</v>
      </c>
      <c r="B461" t="s">
        <v>121</v>
      </c>
      <c r="C461" t="s">
        <v>20</v>
      </c>
      <c r="D461" s="2">
        <v>45061</v>
      </c>
      <c r="E461" t="s">
        <v>33</v>
      </c>
      <c r="F461">
        <v>10</v>
      </c>
      <c r="G461" t="s">
        <v>12</v>
      </c>
      <c r="H461">
        <v>20000</v>
      </c>
      <c r="I461" s="3" t="str">
        <f>TEXT(Table1[[#This Row],[Date]],"MMM-YY")</f>
        <v>May-23</v>
      </c>
    </row>
    <row r="462" spans="1:9" x14ac:dyDescent="0.25">
      <c r="A462">
        <v>461</v>
      </c>
      <c r="B462" t="s">
        <v>122</v>
      </c>
      <c r="C462" t="s">
        <v>20</v>
      </c>
      <c r="D462" s="2">
        <v>45061</v>
      </c>
      <c r="E462" t="s">
        <v>29</v>
      </c>
      <c r="F462">
        <v>5</v>
      </c>
      <c r="G462" t="s">
        <v>12</v>
      </c>
      <c r="H462">
        <v>15348.834999999999</v>
      </c>
      <c r="I462" s="3" t="str">
        <f>TEXT(Table1[[#This Row],[Date]],"MMM-YY")</f>
        <v>May-23</v>
      </c>
    </row>
    <row r="463" spans="1:9" x14ac:dyDescent="0.25">
      <c r="A463">
        <v>462</v>
      </c>
      <c r="B463" t="s">
        <v>122</v>
      </c>
      <c r="C463" t="s">
        <v>20</v>
      </c>
      <c r="D463" s="2">
        <v>45061</v>
      </c>
      <c r="E463" t="s">
        <v>17</v>
      </c>
      <c r="F463">
        <v>2</v>
      </c>
      <c r="G463" t="s">
        <v>12</v>
      </c>
      <c r="H463">
        <v>3906.9760000000001</v>
      </c>
      <c r="I463" s="3" t="str">
        <f>TEXT(Table1[[#This Row],[Date]],"MMM-YY")</f>
        <v>May-23</v>
      </c>
    </row>
    <row r="464" spans="1:9" x14ac:dyDescent="0.25">
      <c r="A464">
        <v>463</v>
      </c>
      <c r="B464" t="s">
        <v>122</v>
      </c>
      <c r="C464" t="s">
        <v>20</v>
      </c>
      <c r="D464" s="2">
        <v>45061</v>
      </c>
      <c r="E464" t="s">
        <v>11</v>
      </c>
      <c r="F464">
        <v>10</v>
      </c>
      <c r="G464" t="s">
        <v>12</v>
      </c>
      <c r="H464">
        <v>30232.560000000001</v>
      </c>
      <c r="I464" s="3" t="str">
        <f>TEXT(Table1[[#This Row],[Date]],"MMM-YY")</f>
        <v>May-23</v>
      </c>
    </row>
    <row r="465" spans="1:9" x14ac:dyDescent="0.25">
      <c r="A465">
        <v>464</v>
      </c>
      <c r="B465" t="s">
        <v>122</v>
      </c>
      <c r="C465" t="s">
        <v>20</v>
      </c>
      <c r="D465" s="2">
        <v>45061</v>
      </c>
      <c r="E465" t="s">
        <v>27</v>
      </c>
      <c r="F465">
        <v>2</v>
      </c>
      <c r="G465" t="s">
        <v>12</v>
      </c>
      <c r="H465">
        <v>9023.2559999999994</v>
      </c>
      <c r="I465" s="3" t="str">
        <f>TEXT(Table1[[#This Row],[Date]],"MMM-YY")</f>
        <v>May-23</v>
      </c>
    </row>
    <row r="466" spans="1:9" x14ac:dyDescent="0.25">
      <c r="A466">
        <v>465</v>
      </c>
      <c r="B466" t="s">
        <v>122</v>
      </c>
      <c r="C466" t="s">
        <v>20</v>
      </c>
      <c r="D466" s="2">
        <v>45061</v>
      </c>
      <c r="E466" t="s">
        <v>33</v>
      </c>
      <c r="F466">
        <v>2</v>
      </c>
      <c r="G466" t="s">
        <v>12</v>
      </c>
      <c r="H466">
        <v>4000</v>
      </c>
      <c r="I466" s="3" t="str">
        <f>TEXT(Table1[[#This Row],[Date]],"MMM-YY")</f>
        <v>May-23</v>
      </c>
    </row>
    <row r="467" spans="1:9" x14ac:dyDescent="0.25">
      <c r="A467">
        <v>466</v>
      </c>
      <c r="B467" t="s">
        <v>122</v>
      </c>
      <c r="C467" t="s">
        <v>20</v>
      </c>
      <c r="D467" s="2">
        <v>45061</v>
      </c>
      <c r="E467" t="s">
        <v>21</v>
      </c>
      <c r="F467">
        <v>10</v>
      </c>
      <c r="G467" t="s">
        <v>12</v>
      </c>
      <c r="H467">
        <v>30232.560000000001</v>
      </c>
      <c r="I467" s="3" t="str">
        <f>TEXT(Table1[[#This Row],[Date]],"MMM-YY")</f>
        <v>May-23</v>
      </c>
    </row>
    <row r="468" spans="1:9" x14ac:dyDescent="0.25">
      <c r="A468">
        <v>467</v>
      </c>
      <c r="B468" t="s">
        <v>122</v>
      </c>
      <c r="C468" t="s">
        <v>20</v>
      </c>
      <c r="D468" s="2">
        <v>45061</v>
      </c>
      <c r="E468" t="s">
        <v>23</v>
      </c>
      <c r="F468">
        <v>5</v>
      </c>
      <c r="G468" t="s">
        <v>12</v>
      </c>
      <c r="H468">
        <v>15348.834999999999</v>
      </c>
      <c r="I468" s="3" t="str">
        <f>TEXT(Table1[[#This Row],[Date]],"MMM-YY")</f>
        <v>May-23</v>
      </c>
    </row>
    <row r="469" spans="1:9" x14ac:dyDescent="0.25">
      <c r="A469">
        <v>468</v>
      </c>
      <c r="B469" t="s">
        <v>122</v>
      </c>
      <c r="C469" t="s">
        <v>20</v>
      </c>
      <c r="D469" s="2">
        <v>45061</v>
      </c>
      <c r="E469" t="s">
        <v>13</v>
      </c>
      <c r="F469">
        <v>5</v>
      </c>
      <c r="G469" t="s">
        <v>14</v>
      </c>
      <c r="H469">
        <v>12093.025</v>
      </c>
      <c r="I469" s="3" t="str">
        <f>TEXT(Table1[[#This Row],[Date]],"MMM-YY")</f>
        <v>May-23</v>
      </c>
    </row>
    <row r="470" spans="1:9" x14ac:dyDescent="0.25">
      <c r="A470">
        <v>469</v>
      </c>
      <c r="B470" t="s">
        <v>122</v>
      </c>
      <c r="C470" t="s">
        <v>20</v>
      </c>
      <c r="D470" s="2">
        <v>45061</v>
      </c>
      <c r="E470" t="s">
        <v>22</v>
      </c>
      <c r="F470">
        <v>2</v>
      </c>
      <c r="G470" t="s">
        <v>12</v>
      </c>
      <c r="H470">
        <v>7162.7179999999998</v>
      </c>
      <c r="I470" s="3" t="str">
        <f>TEXT(Table1[[#This Row],[Date]],"MMM-YY")</f>
        <v>May-23</v>
      </c>
    </row>
    <row r="471" spans="1:9" x14ac:dyDescent="0.25">
      <c r="A471">
        <v>470</v>
      </c>
      <c r="B471" t="s">
        <v>123</v>
      </c>
      <c r="C471" t="s">
        <v>20</v>
      </c>
      <c r="D471" s="2">
        <v>45061</v>
      </c>
      <c r="E471" t="s">
        <v>23</v>
      </c>
      <c r="F471">
        <v>40</v>
      </c>
      <c r="G471" t="s">
        <v>12</v>
      </c>
      <c r="H471">
        <v>122790.68</v>
      </c>
      <c r="I471" s="3" t="str">
        <f>TEXT(Table1[[#This Row],[Date]],"MMM-YY")</f>
        <v>May-23</v>
      </c>
    </row>
    <row r="472" spans="1:9" x14ac:dyDescent="0.25">
      <c r="A472">
        <v>471</v>
      </c>
      <c r="B472" t="s">
        <v>123</v>
      </c>
      <c r="C472" t="s">
        <v>20</v>
      </c>
      <c r="D472" s="2">
        <v>45061</v>
      </c>
      <c r="E472" t="s">
        <v>29</v>
      </c>
      <c r="F472">
        <v>40</v>
      </c>
      <c r="G472" t="s">
        <v>12</v>
      </c>
      <c r="H472">
        <v>122790.68</v>
      </c>
      <c r="I472" s="3" t="str">
        <f>TEXT(Table1[[#This Row],[Date]],"MMM-YY")</f>
        <v>May-23</v>
      </c>
    </row>
    <row r="473" spans="1:9" x14ac:dyDescent="0.25">
      <c r="A473">
        <v>472</v>
      </c>
      <c r="B473" t="s">
        <v>123</v>
      </c>
      <c r="C473" t="s">
        <v>20</v>
      </c>
      <c r="D473" s="2">
        <v>45061</v>
      </c>
      <c r="E473" t="s">
        <v>22</v>
      </c>
      <c r="F473">
        <v>5</v>
      </c>
      <c r="G473" t="s">
        <v>12</v>
      </c>
      <c r="H473">
        <v>17906.794999999998</v>
      </c>
      <c r="I473" s="3" t="str">
        <f>TEXT(Table1[[#This Row],[Date]],"MMM-YY")</f>
        <v>May-23</v>
      </c>
    </row>
    <row r="474" spans="1:9" x14ac:dyDescent="0.25">
      <c r="A474">
        <v>473</v>
      </c>
      <c r="B474" t="s">
        <v>124</v>
      </c>
      <c r="C474" t="s">
        <v>20</v>
      </c>
      <c r="D474" s="2">
        <v>45061</v>
      </c>
      <c r="E474" t="s">
        <v>11</v>
      </c>
      <c r="F474">
        <v>4</v>
      </c>
      <c r="G474" t="s">
        <v>12</v>
      </c>
      <c r="H474">
        <v>12093.023999999999</v>
      </c>
      <c r="I474" s="3" t="str">
        <f>TEXT(Table1[[#This Row],[Date]],"MMM-YY")</f>
        <v>May-23</v>
      </c>
    </row>
    <row r="475" spans="1:9" x14ac:dyDescent="0.25">
      <c r="A475">
        <v>474</v>
      </c>
      <c r="B475" t="s">
        <v>124</v>
      </c>
      <c r="C475" t="s">
        <v>20</v>
      </c>
      <c r="D475" s="2">
        <v>45061</v>
      </c>
      <c r="E475" t="s">
        <v>23</v>
      </c>
      <c r="F475">
        <v>2</v>
      </c>
      <c r="G475" t="s">
        <v>12</v>
      </c>
      <c r="H475">
        <v>6139.5339999999997</v>
      </c>
      <c r="I475" s="3" t="str">
        <f>TEXT(Table1[[#This Row],[Date]],"MMM-YY")</f>
        <v>May-23</v>
      </c>
    </row>
    <row r="476" spans="1:9" x14ac:dyDescent="0.25">
      <c r="A476">
        <v>475</v>
      </c>
      <c r="B476" t="s">
        <v>124</v>
      </c>
      <c r="C476" t="s">
        <v>20</v>
      </c>
      <c r="D476" s="2">
        <v>45061</v>
      </c>
      <c r="E476" t="s">
        <v>29</v>
      </c>
      <c r="F476">
        <v>3</v>
      </c>
      <c r="G476" t="s">
        <v>12</v>
      </c>
      <c r="H476">
        <v>9209.3009999999995</v>
      </c>
      <c r="I476" s="3" t="str">
        <f>TEXT(Table1[[#This Row],[Date]],"MMM-YY")</f>
        <v>May-23</v>
      </c>
    </row>
    <row r="477" spans="1:9" x14ac:dyDescent="0.25">
      <c r="A477">
        <v>476</v>
      </c>
      <c r="B477" t="s">
        <v>125</v>
      </c>
      <c r="C477" t="s">
        <v>37</v>
      </c>
      <c r="D477" s="2">
        <v>45061</v>
      </c>
      <c r="E477" t="s">
        <v>18</v>
      </c>
      <c r="F477">
        <v>4</v>
      </c>
      <c r="G477" t="s">
        <v>12</v>
      </c>
      <c r="H477">
        <v>10232.56</v>
      </c>
      <c r="I477" s="3" t="str">
        <f>TEXT(Table1[[#This Row],[Date]],"MMM-YY")</f>
        <v>May-23</v>
      </c>
    </row>
    <row r="478" spans="1:9" x14ac:dyDescent="0.25">
      <c r="A478">
        <v>477</v>
      </c>
      <c r="B478" t="s">
        <v>125</v>
      </c>
      <c r="C478" t="s">
        <v>37</v>
      </c>
      <c r="D478" s="2">
        <v>45061</v>
      </c>
      <c r="E478" t="s">
        <v>11</v>
      </c>
      <c r="F478">
        <v>4</v>
      </c>
      <c r="G478" t="s">
        <v>12</v>
      </c>
      <c r="H478">
        <v>11348.835999999999</v>
      </c>
      <c r="I478" s="3" t="str">
        <f>TEXT(Table1[[#This Row],[Date]],"MMM-YY")</f>
        <v>May-23</v>
      </c>
    </row>
    <row r="479" spans="1:9" x14ac:dyDescent="0.25">
      <c r="A479">
        <v>478</v>
      </c>
      <c r="B479" t="s">
        <v>125</v>
      </c>
      <c r="C479" t="s">
        <v>37</v>
      </c>
      <c r="D479" s="2">
        <v>45061</v>
      </c>
      <c r="E479" t="s">
        <v>21</v>
      </c>
      <c r="F479">
        <v>1</v>
      </c>
      <c r="G479" t="s">
        <v>12</v>
      </c>
      <c r="H479">
        <v>2837.2089999999998</v>
      </c>
      <c r="I479" s="3" t="str">
        <f>TEXT(Table1[[#This Row],[Date]],"MMM-YY")</f>
        <v>May-23</v>
      </c>
    </row>
    <row r="480" spans="1:9" x14ac:dyDescent="0.25">
      <c r="A480">
        <v>479</v>
      </c>
      <c r="B480" t="s">
        <v>125</v>
      </c>
      <c r="C480" t="s">
        <v>37</v>
      </c>
      <c r="D480" s="2">
        <v>45061</v>
      </c>
      <c r="E480" t="s">
        <v>29</v>
      </c>
      <c r="F480">
        <v>7</v>
      </c>
      <c r="G480" t="s">
        <v>12</v>
      </c>
      <c r="H480">
        <v>17906.98</v>
      </c>
      <c r="I480" s="3" t="str">
        <f>TEXT(Table1[[#This Row],[Date]],"MMM-YY")</f>
        <v>May-23</v>
      </c>
    </row>
    <row r="481" spans="1:9" x14ac:dyDescent="0.25">
      <c r="A481">
        <v>480</v>
      </c>
      <c r="B481" t="s">
        <v>126</v>
      </c>
      <c r="C481" t="s">
        <v>20</v>
      </c>
      <c r="D481" s="2">
        <v>45061</v>
      </c>
      <c r="E481" t="s">
        <v>18</v>
      </c>
      <c r="F481">
        <v>8</v>
      </c>
      <c r="G481" t="s">
        <v>12</v>
      </c>
      <c r="H481">
        <v>24558.135999999999</v>
      </c>
      <c r="I481" s="3" t="str">
        <f>TEXT(Table1[[#This Row],[Date]],"MMM-YY")</f>
        <v>May-23</v>
      </c>
    </row>
    <row r="482" spans="1:9" x14ac:dyDescent="0.25">
      <c r="A482">
        <v>481</v>
      </c>
      <c r="B482" t="s">
        <v>126</v>
      </c>
      <c r="C482" t="s">
        <v>20</v>
      </c>
      <c r="D482" s="2">
        <v>45061</v>
      </c>
      <c r="E482" t="s">
        <v>29</v>
      </c>
      <c r="F482">
        <v>12</v>
      </c>
      <c r="G482" t="s">
        <v>12</v>
      </c>
      <c r="H482">
        <v>36837.203999999998</v>
      </c>
      <c r="I482" s="3" t="str">
        <f>TEXT(Table1[[#This Row],[Date]],"MMM-YY")</f>
        <v>May-23</v>
      </c>
    </row>
    <row r="483" spans="1:9" x14ac:dyDescent="0.25">
      <c r="A483">
        <v>482</v>
      </c>
      <c r="B483" t="s">
        <v>126</v>
      </c>
      <c r="C483" t="s">
        <v>20</v>
      </c>
      <c r="D483" s="2">
        <v>45061</v>
      </c>
      <c r="E483" t="s">
        <v>11</v>
      </c>
      <c r="F483">
        <v>20</v>
      </c>
      <c r="G483" t="s">
        <v>12</v>
      </c>
      <c r="H483">
        <v>60465.120000000003</v>
      </c>
      <c r="I483" s="3" t="str">
        <f>TEXT(Table1[[#This Row],[Date]],"MMM-YY")</f>
        <v>May-23</v>
      </c>
    </row>
    <row r="484" spans="1:9" x14ac:dyDescent="0.25">
      <c r="A484">
        <v>483</v>
      </c>
      <c r="B484" t="s">
        <v>127</v>
      </c>
      <c r="C484" t="s">
        <v>20</v>
      </c>
      <c r="D484" s="2">
        <v>45061</v>
      </c>
      <c r="E484" t="s">
        <v>23</v>
      </c>
      <c r="F484">
        <v>1</v>
      </c>
      <c r="G484" t="s">
        <v>12</v>
      </c>
      <c r="H484">
        <v>3069.7669999999998</v>
      </c>
      <c r="I484" s="3" t="str">
        <f>TEXT(Table1[[#This Row],[Date]],"MMM-YY")</f>
        <v>May-23</v>
      </c>
    </row>
    <row r="485" spans="1:9" x14ac:dyDescent="0.25">
      <c r="A485">
        <v>484</v>
      </c>
      <c r="B485" t="s">
        <v>127</v>
      </c>
      <c r="C485" t="s">
        <v>20</v>
      </c>
      <c r="D485" s="2">
        <v>45061</v>
      </c>
      <c r="E485" t="s">
        <v>22</v>
      </c>
      <c r="F485">
        <v>1</v>
      </c>
      <c r="G485" t="s">
        <v>12</v>
      </c>
      <c r="H485">
        <v>3581.3589999999999</v>
      </c>
      <c r="I485" s="3" t="str">
        <f>TEXT(Table1[[#This Row],[Date]],"MMM-YY")</f>
        <v>May-23</v>
      </c>
    </row>
    <row r="486" spans="1:9" x14ac:dyDescent="0.25">
      <c r="A486">
        <v>485</v>
      </c>
      <c r="B486" t="s">
        <v>128</v>
      </c>
      <c r="C486" t="s">
        <v>20</v>
      </c>
      <c r="D486" s="2">
        <v>45061</v>
      </c>
      <c r="E486" t="s">
        <v>29</v>
      </c>
      <c r="F486">
        <v>2</v>
      </c>
      <c r="G486" t="s">
        <v>12</v>
      </c>
      <c r="H486">
        <v>6139.5339999999997</v>
      </c>
      <c r="I486" s="3" t="str">
        <f>TEXT(Table1[[#This Row],[Date]],"MMM-YY")</f>
        <v>May-23</v>
      </c>
    </row>
    <row r="487" spans="1:9" x14ac:dyDescent="0.25">
      <c r="A487">
        <v>486</v>
      </c>
      <c r="B487" t="s">
        <v>128</v>
      </c>
      <c r="C487" t="s">
        <v>20</v>
      </c>
      <c r="D487" s="2">
        <v>45061</v>
      </c>
      <c r="E487" t="s">
        <v>23</v>
      </c>
      <c r="F487">
        <v>2</v>
      </c>
      <c r="G487" t="s">
        <v>12</v>
      </c>
      <c r="H487">
        <v>6139.5339999999997</v>
      </c>
      <c r="I487" s="3" t="str">
        <f>TEXT(Table1[[#This Row],[Date]],"MMM-YY")</f>
        <v>May-23</v>
      </c>
    </row>
    <row r="488" spans="1:9" x14ac:dyDescent="0.25">
      <c r="A488">
        <v>487</v>
      </c>
      <c r="B488" t="s">
        <v>129</v>
      </c>
      <c r="C488" t="s">
        <v>20</v>
      </c>
      <c r="D488" s="2">
        <v>45061</v>
      </c>
      <c r="E488" t="s">
        <v>33</v>
      </c>
      <c r="F488">
        <v>1</v>
      </c>
      <c r="G488" t="s">
        <v>12</v>
      </c>
      <c r="H488">
        <v>2000</v>
      </c>
      <c r="I488" s="3" t="str">
        <f>TEXT(Table1[[#This Row],[Date]],"MMM-YY")</f>
        <v>May-23</v>
      </c>
    </row>
    <row r="489" spans="1:9" x14ac:dyDescent="0.25">
      <c r="A489">
        <v>488</v>
      </c>
      <c r="B489" t="s">
        <v>129</v>
      </c>
      <c r="C489" t="s">
        <v>20</v>
      </c>
      <c r="D489" s="2">
        <v>45061</v>
      </c>
      <c r="E489" t="s">
        <v>21</v>
      </c>
      <c r="F489">
        <v>3</v>
      </c>
      <c r="G489" t="s">
        <v>12</v>
      </c>
      <c r="H489">
        <v>9069.768</v>
      </c>
      <c r="I489" s="3" t="str">
        <f>TEXT(Table1[[#This Row],[Date]],"MMM-YY")</f>
        <v>May-23</v>
      </c>
    </row>
    <row r="490" spans="1:9" x14ac:dyDescent="0.25">
      <c r="A490">
        <v>489</v>
      </c>
      <c r="B490" t="s">
        <v>129</v>
      </c>
      <c r="C490" t="s">
        <v>20</v>
      </c>
      <c r="D490" s="2">
        <v>45061</v>
      </c>
      <c r="E490" t="s">
        <v>25</v>
      </c>
      <c r="F490">
        <v>2</v>
      </c>
      <c r="G490" t="s">
        <v>12</v>
      </c>
      <c r="H490">
        <v>11255.814</v>
      </c>
      <c r="I490" s="3" t="str">
        <f>TEXT(Table1[[#This Row],[Date]],"MMM-YY")</f>
        <v>May-23</v>
      </c>
    </row>
    <row r="491" spans="1:9" x14ac:dyDescent="0.25">
      <c r="A491">
        <v>490</v>
      </c>
      <c r="B491" t="s">
        <v>129</v>
      </c>
      <c r="C491" t="s">
        <v>20</v>
      </c>
      <c r="D491" s="2">
        <v>45061</v>
      </c>
      <c r="E491" t="s">
        <v>13</v>
      </c>
      <c r="F491">
        <v>2</v>
      </c>
      <c r="G491" t="s">
        <v>14</v>
      </c>
      <c r="H491">
        <v>4837.21</v>
      </c>
      <c r="I491" s="3" t="str">
        <f>TEXT(Table1[[#This Row],[Date]],"MMM-YY")</f>
        <v>May-23</v>
      </c>
    </row>
    <row r="492" spans="1:9" x14ac:dyDescent="0.25">
      <c r="A492">
        <v>491</v>
      </c>
      <c r="B492" t="s">
        <v>129</v>
      </c>
      <c r="C492" t="s">
        <v>20</v>
      </c>
      <c r="D492" s="2">
        <v>45061</v>
      </c>
      <c r="E492" t="s">
        <v>27</v>
      </c>
      <c r="F492">
        <v>2</v>
      </c>
      <c r="G492" t="s">
        <v>12</v>
      </c>
      <c r="H492">
        <v>9023.2559999999994</v>
      </c>
      <c r="I492" s="3" t="str">
        <f>TEXT(Table1[[#This Row],[Date]],"MMM-YY")</f>
        <v>May-23</v>
      </c>
    </row>
    <row r="493" spans="1:9" x14ac:dyDescent="0.25">
      <c r="A493">
        <v>492</v>
      </c>
      <c r="B493" t="s">
        <v>129</v>
      </c>
      <c r="C493" t="s">
        <v>20</v>
      </c>
      <c r="D493" s="2">
        <v>45061</v>
      </c>
      <c r="E493" t="s">
        <v>11</v>
      </c>
      <c r="F493">
        <v>3</v>
      </c>
      <c r="G493" t="s">
        <v>12</v>
      </c>
      <c r="H493">
        <v>9069.768</v>
      </c>
      <c r="I493" s="3" t="str">
        <f>TEXT(Table1[[#This Row],[Date]],"MMM-YY")</f>
        <v>May-23</v>
      </c>
    </row>
    <row r="494" spans="1:9" x14ac:dyDescent="0.25">
      <c r="A494">
        <v>493</v>
      </c>
      <c r="B494" t="s">
        <v>129</v>
      </c>
      <c r="C494" t="s">
        <v>20</v>
      </c>
      <c r="D494" s="2">
        <v>45061</v>
      </c>
      <c r="E494" t="s">
        <v>17</v>
      </c>
      <c r="F494">
        <v>1</v>
      </c>
      <c r="G494" t="s">
        <v>12</v>
      </c>
      <c r="H494">
        <v>1953.4880000000001</v>
      </c>
      <c r="I494" s="3" t="str">
        <f>TEXT(Table1[[#This Row],[Date]],"MMM-YY")</f>
        <v>May-23</v>
      </c>
    </row>
    <row r="495" spans="1:9" x14ac:dyDescent="0.25">
      <c r="A495">
        <v>494</v>
      </c>
      <c r="B495" t="s">
        <v>129</v>
      </c>
      <c r="C495" t="s">
        <v>20</v>
      </c>
      <c r="D495" s="2">
        <v>45061</v>
      </c>
      <c r="E495" t="s">
        <v>22</v>
      </c>
      <c r="F495">
        <v>2</v>
      </c>
      <c r="G495" t="s">
        <v>12</v>
      </c>
      <c r="H495">
        <v>7162.7179999999998</v>
      </c>
      <c r="I495" s="3" t="str">
        <f>TEXT(Table1[[#This Row],[Date]],"MMM-YY")</f>
        <v>May-23</v>
      </c>
    </row>
    <row r="496" spans="1:9" x14ac:dyDescent="0.25">
      <c r="A496">
        <v>495</v>
      </c>
      <c r="B496" t="s">
        <v>129</v>
      </c>
      <c r="C496" t="s">
        <v>20</v>
      </c>
      <c r="D496" s="2">
        <v>45061</v>
      </c>
      <c r="E496" t="s">
        <v>23</v>
      </c>
      <c r="F496">
        <v>2</v>
      </c>
      <c r="G496" t="s">
        <v>12</v>
      </c>
      <c r="H496">
        <v>6139.5339999999997</v>
      </c>
      <c r="I496" s="3" t="str">
        <f>TEXT(Table1[[#This Row],[Date]],"MMM-YY")</f>
        <v>May-23</v>
      </c>
    </row>
    <row r="497" spans="1:9" x14ac:dyDescent="0.25">
      <c r="A497">
        <v>496</v>
      </c>
      <c r="B497" t="s">
        <v>130</v>
      </c>
      <c r="C497" t="s">
        <v>20</v>
      </c>
      <c r="D497" s="2">
        <v>45061</v>
      </c>
      <c r="E497" t="s">
        <v>11</v>
      </c>
      <c r="F497">
        <v>390</v>
      </c>
      <c r="G497" t="s">
        <v>12</v>
      </c>
      <c r="H497">
        <v>1179069.8400000001</v>
      </c>
      <c r="I497" s="3" t="str">
        <f>TEXT(Table1[[#This Row],[Date]],"MMM-YY")</f>
        <v>May-23</v>
      </c>
    </row>
    <row r="498" spans="1:9" x14ac:dyDescent="0.25">
      <c r="A498">
        <v>497</v>
      </c>
      <c r="B498" t="s">
        <v>131</v>
      </c>
      <c r="C498" t="s">
        <v>132</v>
      </c>
      <c r="D498" s="2">
        <v>45060</v>
      </c>
      <c r="E498" t="s">
        <v>13</v>
      </c>
      <c r="F498">
        <v>100</v>
      </c>
      <c r="G498" t="s">
        <v>14</v>
      </c>
      <c r="H498">
        <v>207441.9</v>
      </c>
      <c r="I498" s="3" t="str">
        <f>TEXT(Table1[[#This Row],[Date]],"MMM-YY")</f>
        <v>May-23</v>
      </c>
    </row>
    <row r="499" spans="1:9" x14ac:dyDescent="0.25">
      <c r="A499">
        <v>498</v>
      </c>
      <c r="B499" t="s">
        <v>131</v>
      </c>
      <c r="C499" t="s">
        <v>132</v>
      </c>
      <c r="D499" s="2">
        <v>45060</v>
      </c>
      <c r="E499" t="s">
        <v>18</v>
      </c>
      <c r="F499">
        <v>480</v>
      </c>
      <c r="G499" t="s">
        <v>12</v>
      </c>
      <c r="H499">
        <v>1227907.2</v>
      </c>
      <c r="I499" s="3" t="str">
        <f>TEXT(Table1[[#This Row],[Date]],"MMM-YY")</f>
        <v>May-23</v>
      </c>
    </row>
    <row r="500" spans="1:9" x14ac:dyDescent="0.25">
      <c r="A500">
        <v>499</v>
      </c>
      <c r="B500" t="s">
        <v>131</v>
      </c>
      <c r="C500" t="s">
        <v>132</v>
      </c>
      <c r="D500" s="2">
        <v>45060</v>
      </c>
      <c r="E500" t="s">
        <v>11</v>
      </c>
      <c r="F500">
        <v>100</v>
      </c>
      <c r="G500" t="s">
        <v>12</v>
      </c>
      <c r="H500">
        <v>283720.90000000002</v>
      </c>
      <c r="I500" s="3" t="str">
        <f>TEXT(Table1[[#This Row],[Date]],"MMM-YY")</f>
        <v>May-23</v>
      </c>
    </row>
    <row r="501" spans="1:9" x14ac:dyDescent="0.25">
      <c r="A501">
        <v>500</v>
      </c>
      <c r="B501" t="s">
        <v>131</v>
      </c>
      <c r="C501" t="s">
        <v>132</v>
      </c>
      <c r="D501" s="2">
        <v>45060</v>
      </c>
      <c r="E501" t="s">
        <v>33</v>
      </c>
      <c r="F501">
        <v>4454</v>
      </c>
      <c r="G501" t="s">
        <v>12</v>
      </c>
      <c r="H501">
        <v>7665022.2199999997</v>
      </c>
      <c r="I501" s="3" t="str">
        <f>TEXT(Table1[[#This Row],[Date]],"MMM-YY")</f>
        <v>May-23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Breakdown</vt:lpstr>
      <vt:lpstr>Pivot Sheet</vt:lpstr>
      <vt:lpstr>Worksheet</vt:lpstr>
      <vt:lpstr>Delivery 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HP</cp:lastModifiedBy>
  <cp:revision/>
  <dcterms:created xsi:type="dcterms:W3CDTF">2023-06-21T14:32:51Z</dcterms:created>
  <dcterms:modified xsi:type="dcterms:W3CDTF">2023-06-27T08:28:46Z</dcterms:modified>
  <cp:category/>
  <cp:contentStatus/>
</cp:coreProperties>
</file>