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 (2)" sheetId="1" r:id="rId4"/>
  </sheets>
  <definedNames/>
  <calcPr/>
  <extLst>
    <ext uri="GoogleSheetsCustomDataVersion1">
      <go:sheetsCustomData xmlns:go="http://customooxmlschemas.google.com/" r:id="rId5" roundtripDataSignature="AMtx7mgiSo0QNC2wmq7ZAa0OWfuOEEWeFg=="/>
    </ext>
  </extLst>
</workbook>
</file>

<file path=xl/sharedStrings.xml><?xml version="1.0" encoding="utf-8"?>
<sst xmlns="http://schemas.openxmlformats.org/spreadsheetml/2006/main" count="50" uniqueCount="50">
  <si>
    <t>OTB forecast model  (your Task version)</t>
  </si>
  <si>
    <t>ANSWER SHEET</t>
  </si>
  <si>
    <r>
      <rPr>
        <rFont val="Calibri"/>
        <color theme="1"/>
        <sz val="11.0"/>
      </rPr>
      <t xml:space="preserve">Ideal Category BOP </t>
    </r>
    <r>
      <rPr>
        <rFont val="Calibri"/>
        <i/>
        <color theme="1"/>
        <sz val="11.0"/>
      </rPr>
      <t xml:space="preserve"> *(manual formula adjustment required)</t>
    </r>
  </si>
  <si>
    <t>Blue-shade cells = forecast</t>
  </si>
  <si>
    <t>wk-1</t>
  </si>
  <si>
    <t>wk-2</t>
  </si>
  <si>
    <t>wk-3</t>
  </si>
  <si>
    <t>wk-4</t>
  </si>
  <si>
    <t>wk-5</t>
  </si>
  <si>
    <t>wk-6</t>
  </si>
  <si>
    <t>wk-7</t>
  </si>
  <si>
    <t>wk-8</t>
  </si>
  <si>
    <t>wk-9</t>
  </si>
  <si>
    <t>wk-10</t>
  </si>
  <si>
    <t>wk-11</t>
  </si>
  <si>
    <t>wk-12</t>
  </si>
  <si>
    <t>wk-13</t>
  </si>
  <si>
    <t>QTR 1</t>
  </si>
  <si>
    <t>wk-14</t>
  </si>
  <si>
    <t>wk-15</t>
  </si>
  <si>
    <t>wk-16</t>
  </si>
  <si>
    <t>wk-17</t>
  </si>
  <si>
    <t>wk-18</t>
  </si>
  <si>
    <t>wk-19</t>
  </si>
  <si>
    <t>wk-20</t>
  </si>
  <si>
    <t>wk-21</t>
  </si>
  <si>
    <t>wk-22</t>
  </si>
  <si>
    <t>wk-23</t>
  </si>
  <si>
    <t>wk-24</t>
  </si>
  <si>
    <t>wk-25</t>
  </si>
  <si>
    <t>wk-26</t>
  </si>
  <si>
    <t>QTR 2</t>
  </si>
  <si>
    <t>DOLLARS</t>
  </si>
  <si>
    <r>
      <rPr>
        <rFont val="Calibri"/>
        <color theme="1"/>
      </rPr>
      <t>BOP Inv.</t>
    </r>
    <r>
      <rPr>
        <rFont val="Calibri"/>
        <i/>
        <color rgb="FFFF0000"/>
        <sz val="9.0"/>
      </rPr>
      <t xml:space="preserve"> (data input)</t>
    </r>
  </si>
  <si>
    <r>
      <rPr>
        <rFont val="Calibri"/>
        <color theme="1"/>
        <sz val="11.0"/>
      </rPr>
      <t>LY BOP Inv.</t>
    </r>
    <r>
      <rPr>
        <rFont val="Calibri"/>
        <i/>
        <color rgb="FFFF0000"/>
        <sz val="9.0"/>
      </rPr>
      <t xml:space="preserve"> (data input)</t>
    </r>
  </si>
  <si>
    <r>
      <rPr>
        <rFont val="Calibri"/>
        <color theme="1"/>
      </rPr>
      <t>Sales</t>
    </r>
    <r>
      <rPr>
        <rFont val="Calibri"/>
        <i/>
        <color rgb="FFFF0000"/>
        <sz val="9.0"/>
      </rPr>
      <t xml:space="preserve"> (data input)</t>
    </r>
  </si>
  <si>
    <r>
      <rPr>
        <rFont val="Calibri"/>
        <color theme="1"/>
        <sz val="11.0"/>
      </rPr>
      <t>LY Sales</t>
    </r>
    <r>
      <rPr>
        <rFont val="Calibri"/>
        <i/>
        <color rgb="FFFF0000"/>
        <sz val="9.0"/>
      </rPr>
      <t xml:space="preserve"> (data input)</t>
    </r>
  </si>
  <si>
    <t>TY/LY Sales variance</t>
  </si>
  <si>
    <r>
      <rPr>
        <rFont val="Calibri"/>
        <color rgb="FF8EAADB"/>
        <sz val="11.0"/>
      </rPr>
      <t>MDs</t>
    </r>
    <r>
      <rPr>
        <rFont val="Calibri"/>
        <i/>
        <color rgb="FF8EAADB"/>
        <sz val="9.0"/>
      </rPr>
      <t xml:space="preserve"> (data input)</t>
    </r>
  </si>
  <si>
    <r>
      <rPr>
        <rFont val="Calibri"/>
        <color rgb="FF8EAADB"/>
        <sz val="11.0"/>
      </rPr>
      <t>LY MDs</t>
    </r>
    <r>
      <rPr>
        <rFont val="Calibri"/>
        <i/>
        <color rgb="FF8EAADB"/>
        <sz val="9.0"/>
      </rPr>
      <t xml:space="preserve"> (data input)</t>
    </r>
  </si>
  <si>
    <r>
      <rPr>
        <rFont val="Calibri"/>
        <color theme="1"/>
      </rPr>
      <t>Receipts</t>
    </r>
    <r>
      <rPr>
        <rFont val="Calibri"/>
        <i/>
        <color rgb="FFFF0000"/>
        <sz val="9.0"/>
      </rPr>
      <t xml:space="preserve"> (data input)</t>
    </r>
  </si>
  <si>
    <r>
      <rPr>
        <rFont val="Calibri"/>
        <color theme="1"/>
        <sz val="11.0"/>
      </rPr>
      <t>LY Receipts</t>
    </r>
    <r>
      <rPr>
        <rFont val="Calibri"/>
        <i/>
        <color rgb="FFFF0000"/>
        <sz val="9.0"/>
      </rPr>
      <t xml:space="preserve"> (data input)</t>
    </r>
  </si>
  <si>
    <t>EOP Inv.</t>
  </si>
  <si>
    <t>LY EOP Inv.</t>
  </si>
  <si>
    <t>Stock-to-Sales</t>
  </si>
  <si>
    <t>Sell-thru %</t>
  </si>
  <si>
    <t>LY Stock-to-Sales</t>
  </si>
  <si>
    <t>LY Sell-thru %</t>
  </si>
  <si>
    <r>
      <rPr>
        <rFont val="Calibri"/>
        <color theme="1"/>
        <sz val="11.0"/>
      </rPr>
      <t>*</t>
    </r>
    <r>
      <rPr>
        <rFont val="Calibri"/>
        <b/>
        <color theme="1"/>
        <sz val="11.0"/>
        <u/>
      </rPr>
      <t>NOTE TO FORAGE</t>
    </r>
    <r>
      <rPr>
        <rFont val="Calibri"/>
        <color theme="1"/>
        <sz val="11.0"/>
      </rPr>
      <t>: The student doesn't have to have these exact numbers in the blue-shaded rows, as forecasting is never an exact science.</t>
    </r>
  </si>
  <si>
    <t>If their answers are within 10% (above or below) in cells Q2, AD7, and AD12, then that's fine; they've grasped the forecasting concept well.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</si>
</sst>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0.0%"/>
  </numFmts>
  <fonts count="14">
    <font>
      <sz val="11.0"/>
      <color theme="1"/>
      <name val="Calibri"/>
      <scheme val="minor"/>
    </font>
    <font>
      <sz val="11.0"/>
      <color theme="1"/>
      <name val="Calibri"/>
    </font>
    <font>
      <b/>
      <sz val="15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0.0"/>
      <color theme="1"/>
      <name val="Calibri"/>
    </font>
    <font>
      <b/>
      <u/>
      <sz val="11.0"/>
      <color rgb="FF0000FF"/>
      <name val="Calibri"/>
    </font>
    <font>
      <b/>
      <u/>
      <sz val="11.0"/>
      <color rgb="FF0000FF"/>
      <name val="Calibri"/>
    </font>
    <font>
      <b/>
      <u/>
      <sz val="11.0"/>
      <color rgb="FF0000FF"/>
      <name val="Calibri"/>
    </font>
    <font>
      <b/>
      <sz val="11.0"/>
      <color theme="1"/>
      <name val="Calibri"/>
    </font>
    <font>
      <color theme="1"/>
      <name val="Calibri"/>
      <scheme val="minor"/>
    </font>
    <font/>
    <font>
      <i/>
      <sz val="11.0"/>
      <color rgb="FFC55A11"/>
      <name val="Calibri"/>
    </font>
    <font>
      <sz val="11.0"/>
      <color rgb="FF8EAADB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</fills>
  <borders count="1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Border="1" applyFill="1" applyFont="1"/>
    <xf borderId="1" fillId="2" fontId="1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left"/>
    </xf>
    <xf borderId="1" fillId="3" fontId="4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/>
    </xf>
    <xf borderId="2" fillId="4" fontId="1" numFmtId="164" xfId="0" applyAlignment="1" applyBorder="1" applyFill="1" applyFont="1" applyNumberFormat="1">
      <alignment horizontal="center"/>
    </xf>
    <xf borderId="0" fillId="0" fontId="1" numFmtId="0" xfId="0" applyAlignment="1" applyFont="1">
      <alignment horizontal="left"/>
    </xf>
    <xf borderId="1" fillId="4" fontId="5" numFmtId="0" xfId="0" applyAlignment="1" applyBorder="1" applyFont="1">
      <alignment horizontal="left"/>
    </xf>
    <xf borderId="1" fillId="4" fontId="1" numFmtId="0" xfId="0" applyAlignment="1" applyBorder="1" applyFont="1">
      <alignment horizontal="center"/>
    </xf>
    <xf borderId="0" fillId="0" fontId="6" numFmtId="0" xfId="0" applyFont="1"/>
    <xf borderId="0" fillId="0" fontId="7" numFmtId="0" xfId="0" applyAlignment="1" applyFont="1">
      <alignment horizontal="center"/>
    </xf>
    <xf borderId="1" fillId="5" fontId="8" numFmtId="0" xfId="0" applyAlignment="1" applyBorder="1" applyFill="1" applyFont="1">
      <alignment horizontal="center"/>
    </xf>
    <xf borderId="3" fillId="0" fontId="9" numFmtId="0" xfId="0" applyAlignment="1" applyBorder="1" applyFont="1">
      <alignment horizontal="center" shrinkToFit="0" textRotation="255" vertical="center" wrapText="1"/>
    </xf>
    <xf borderId="0" fillId="0" fontId="10" numFmtId="0" xfId="0" applyFont="1"/>
    <xf borderId="4" fillId="0" fontId="1" numFmtId="164" xfId="0" applyAlignment="1" applyBorder="1" applyFont="1" applyNumberFormat="1">
      <alignment horizontal="center"/>
    </xf>
    <xf borderId="5" fillId="0" fontId="1" numFmtId="164" xfId="0" applyAlignment="1" applyBorder="1" applyFont="1" applyNumberFormat="1">
      <alignment horizontal="center"/>
    </xf>
    <xf borderId="6" fillId="5" fontId="1" numFmtId="164" xfId="0" applyAlignment="1" applyBorder="1" applyFont="1" applyNumberFormat="1">
      <alignment horizontal="center"/>
    </xf>
    <xf borderId="7" fillId="0" fontId="11" numFmtId="0" xfId="0" applyBorder="1" applyFont="1"/>
    <xf borderId="1" fillId="6" fontId="1" numFmtId="0" xfId="0" applyBorder="1" applyFill="1" applyFont="1"/>
    <xf borderId="8" fillId="6" fontId="1" numFmtId="164" xfId="0" applyAlignment="1" applyBorder="1" applyFont="1" applyNumberFormat="1">
      <alignment horizontal="center"/>
    </xf>
    <xf borderId="1" fillId="6" fontId="1" numFmtId="164" xfId="0" applyAlignment="1" applyBorder="1" applyFont="1" applyNumberFormat="1">
      <alignment horizontal="center"/>
    </xf>
    <xf borderId="9" fillId="5" fontId="1" numFmtId="164" xfId="0" applyAlignment="1" applyBorder="1" applyFont="1" applyNumberFormat="1">
      <alignment horizontal="center"/>
    </xf>
    <xf borderId="10" fillId="0" fontId="1" numFmtId="164" xfId="0" applyAlignment="1" applyBorder="1" applyFont="1" applyNumberFormat="1">
      <alignment horizontal="center"/>
    </xf>
    <xf borderId="8" fillId="4" fontId="1" numFmtId="164" xfId="0" applyAlignment="1" applyBorder="1" applyFont="1" applyNumberFormat="1">
      <alignment horizontal="center"/>
    </xf>
    <xf borderId="1" fillId="4" fontId="1" numFmtId="164" xfId="0" applyAlignment="1" applyBorder="1" applyFont="1" applyNumberFormat="1">
      <alignment horizontal="center"/>
    </xf>
    <xf borderId="9" fillId="7" fontId="9" numFmtId="164" xfId="0" applyAlignment="1" applyBorder="1" applyFill="1" applyFont="1" applyNumberFormat="1">
      <alignment horizontal="center"/>
    </xf>
    <xf borderId="0" fillId="0" fontId="12" numFmtId="0" xfId="0" applyFont="1"/>
    <xf borderId="8" fillId="6" fontId="1" numFmtId="9" xfId="0" applyAlignment="1" applyBorder="1" applyFont="1" applyNumberFormat="1">
      <alignment horizontal="center"/>
    </xf>
    <xf borderId="1" fillId="6" fontId="1" numFmtId="9" xfId="0" applyAlignment="1" applyBorder="1" applyFont="1" applyNumberFormat="1">
      <alignment horizontal="center"/>
    </xf>
    <xf borderId="1" fillId="5" fontId="1" numFmtId="9" xfId="0" applyAlignment="1" applyBorder="1" applyFont="1" applyNumberFormat="1">
      <alignment horizontal="center"/>
    </xf>
    <xf borderId="9" fillId="5" fontId="1" numFmtId="9" xfId="0" applyAlignment="1" applyBorder="1" applyFont="1" applyNumberFormat="1">
      <alignment horizontal="center"/>
    </xf>
    <xf borderId="0" fillId="0" fontId="13" numFmtId="0" xfId="0" applyFont="1"/>
    <xf borderId="10" fillId="0" fontId="13" numFmtId="3" xfId="0" applyAlignment="1" applyBorder="1" applyFont="1" applyNumberFormat="1">
      <alignment horizontal="center"/>
    </xf>
    <xf borderId="0" fillId="0" fontId="13" numFmtId="3" xfId="0" applyAlignment="1" applyFont="1" applyNumberFormat="1">
      <alignment horizontal="center"/>
    </xf>
    <xf borderId="9" fillId="5" fontId="13" numFmtId="3" xfId="0" applyAlignment="1" applyBorder="1" applyFont="1" applyNumberFormat="1">
      <alignment horizontal="center"/>
    </xf>
    <xf borderId="1" fillId="6" fontId="13" numFmtId="0" xfId="0" applyBorder="1" applyFont="1"/>
    <xf borderId="8" fillId="6" fontId="13" numFmtId="3" xfId="0" applyAlignment="1" applyBorder="1" applyFont="1" applyNumberFormat="1">
      <alignment horizontal="center"/>
    </xf>
    <xf borderId="1" fillId="6" fontId="13" numFmtId="3" xfId="0" applyAlignment="1" applyBorder="1" applyFont="1" applyNumberFormat="1">
      <alignment horizontal="center"/>
    </xf>
    <xf borderId="11" fillId="0" fontId="11" numFmtId="0" xfId="0" applyBorder="1" applyFont="1"/>
    <xf borderId="12" fillId="6" fontId="1" numFmtId="164" xfId="0" applyAlignment="1" applyBorder="1" applyFont="1" applyNumberFormat="1">
      <alignment horizontal="center"/>
    </xf>
    <xf borderId="13" fillId="6" fontId="1" numFmtId="164" xfId="0" applyAlignment="1" applyBorder="1" applyFont="1" applyNumberFormat="1">
      <alignment horizontal="center"/>
    </xf>
    <xf borderId="14" fillId="5" fontId="1" numFmtId="164" xfId="0" applyAlignment="1" applyBorder="1" applyFont="1" applyNumberFormat="1">
      <alignment horizontal="center"/>
    </xf>
    <xf borderId="0" fillId="0" fontId="1" numFmtId="1" xfId="0" applyAlignment="1" applyFont="1" applyNumberFormat="1">
      <alignment horizontal="center"/>
    </xf>
    <xf borderId="1" fillId="5" fontId="1" numFmtId="1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1" fillId="5" fontId="1" numFmtId="165" xfId="0" applyAlignment="1" applyBorder="1" applyFont="1" applyNumberFormat="1">
      <alignment horizontal="center"/>
    </xf>
    <xf borderId="1" fillId="6" fontId="1" numFmtId="1" xfId="0" applyAlignment="1" applyBorder="1" applyFont="1" applyNumberFormat="1">
      <alignment horizontal="center"/>
    </xf>
    <xf borderId="1" fillId="6" fontId="1" numFmtId="165" xfId="0" applyAlignment="1" applyBorder="1" applyFont="1" applyNumberFormat="1">
      <alignment horizontal="center"/>
    </xf>
    <xf borderId="1" fillId="3" fontId="1" numFmtId="0" xfId="0" applyAlignment="1" applyBorder="1" applyFont="1">
      <alignment horizontal="left" readingOrder="0"/>
    </xf>
    <xf borderId="1" fillId="3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3.57"/>
    <col customWidth="1" min="2" max="2" width="21.29"/>
    <col customWidth="1" min="3" max="30" width="8.71"/>
    <col customWidth="1" min="31" max="31" width="3.71"/>
    <col customWidth="1" min="32" max="33" width="8.71"/>
    <col customWidth="1" min="34" max="34" width="8.0"/>
  </cols>
  <sheetData>
    <row r="1" ht="4.5" customHeight="1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4.25" customHeight="1">
      <c r="B2" s="2" t="s">
        <v>0</v>
      </c>
      <c r="C2" s="3"/>
      <c r="D2" s="3"/>
      <c r="E2" s="3"/>
      <c r="F2" s="4" t="s">
        <v>1</v>
      </c>
      <c r="G2" s="5"/>
      <c r="H2" s="1"/>
      <c r="I2" s="1"/>
      <c r="J2" s="6"/>
      <c r="K2" s="6"/>
      <c r="L2" s="1"/>
      <c r="M2" s="1"/>
      <c r="N2" s="1"/>
      <c r="O2" s="1"/>
      <c r="P2" s="1"/>
      <c r="Q2" s="7">
        <f>AVERAGE(D5:H5,L5:N5)</f>
        <v>239363.989</v>
      </c>
      <c r="R2" s="8" t="s">
        <v>2</v>
      </c>
      <c r="S2" s="1"/>
      <c r="T2" s="1"/>
      <c r="U2" s="1"/>
      <c r="V2" s="1"/>
      <c r="W2" s="1"/>
      <c r="X2" s="9" t="s">
        <v>3</v>
      </c>
      <c r="Y2" s="10"/>
      <c r="Z2" s="10"/>
      <c r="AA2" s="1"/>
      <c r="AB2" s="1"/>
      <c r="AC2" s="1"/>
      <c r="AD2" s="1"/>
    </row>
    <row r="3" ht="14.25" customHeight="1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14.25" customHeight="1">
      <c r="A4" s="11"/>
      <c r="B4" s="11"/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3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12" t="s">
        <v>24</v>
      </c>
      <c r="X4" s="12" t="s">
        <v>25</v>
      </c>
      <c r="Y4" s="12" t="s">
        <v>26</v>
      </c>
      <c r="Z4" s="12" t="s">
        <v>27</v>
      </c>
      <c r="AA4" s="12" t="s">
        <v>28</v>
      </c>
      <c r="AB4" s="12" t="s">
        <v>29</v>
      </c>
      <c r="AC4" s="12" t="s">
        <v>30</v>
      </c>
      <c r="AD4" s="13" t="s">
        <v>31</v>
      </c>
      <c r="AE4" s="11"/>
      <c r="AF4" s="11"/>
      <c r="AG4" s="11"/>
      <c r="AH4" s="11"/>
    </row>
    <row r="5" ht="15.0" customHeight="1">
      <c r="A5" s="14" t="s">
        <v>32</v>
      </c>
      <c r="B5" s="15" t="s">
        <v>33</v>
      </c>
      <c r="C5" s="16">
        <v>320000.0</v>
      </c>
      <c r="D5" s="17">
        <f t="shared" ref="D5:O5" si="1">C14</f>
        <v>280224</v>
      </c>
      <c r="E5" s="17">
        <f t="shared" si="1"/>
        <v>240656.3712</v>
      </c>
      <c r="F5" s="17">
        <f t="shared" si="1"/>
        <v>206007.5063</v>
      </c>
      <c r="G5" s="17">
        <f t="shared" si="1"/>
        <v>245146.2507</v>
      </c>
      <c r="H5" s="17">
        <f t="shared" si="1"/>
        <v>210684.0191</v>
      </c>
      <c r="I5" s="17">
        <f t="shared" si="1"/>
        <v>176370.2508</v>
      </c>
      <c r="J5" s="17">
        <f t="shared" si="1"/>
        <v>139237.775</v>
      </c>
      <c r="K5" s="17">
        <f t="shared" si="1"/>
        <v>106465.8896</v>
      </c>
      <c r="L5" s="17">
        <f t="shared" si="1"/>
        <v>280141.8032</v>
      </c>
      <c r="M5" s="17">
        <f t="shared" si="1"/>
        <v>243875.7935</v>
      </c>
      <c r="N5" s="17">
        <f t="shared" si="1"/>
        <v>208176.1681</v>
      </c>
      <c r="O5" s="17">
        <f t="shared" si="1"/>
        <v>174113.7807</v>
      </c>
      <c r="P5" s="18">
        <f t="shared" ref="P5:P6" si="4">C5</f>
        <v>320000</v>
      </c>
      <c r="Q5" s="16">
        <f t="shared" ref="Q5:Q6" si="5">O14</f>
        <v>223694.4139</v>
      </c>
      <c r="R5" s="17">
        <f t="shared" ref="R5:AC5" si="2">Q14</f>
        <v>326179.5368</v>
      </c>
      <c r="S5" s="17">
        <f t="shared" si="2"/>
        <v>292175.1396</v>
      </c>
      <c r="T5" s="17">
        <f t="shared" si="2"/>
        <v>256394.9393</v>
      </c>
      <c r="U5" s="17">
        <f t="shared" si="2"/>
        <v>227870.1927</v>
      </c>
      <c r="V5" s="17">
        <f t="shared" si="2"/>
        <v>202918.6373</v>
      </c>
      <c r="W5" s="17">
        <f t="shared" si="2"/>
        <v>312287.7218</v>
      </c>
      <c r="X5" s="17">
        <f t="shared" si="2"/>
        <v>277141.206</v>
      </c>
      <c r="Y5" s="17">
        <f t="shared" si="2"/>
        <v>247292.4108</v>
      </c>
      <c r="Z5" s="17">
        <f t="shared" si="2"/>
        <v>209064.4396</v>
      </c>
      <c r="AA5" s="17">
        <f t="shared" si="2"/>
        <v>268892.4632</v>
      </c>
      <c r="AB5" s="17">
        <f t="shared" si="2"/>
        <v>238555.6991</v>
      </c>
      <c r="AC5" s="17">
        <f t="shared" si="2"/>
        <v>203987.9716</v>
      </c>
      <c r="AD5" s="18">
        <f t="shared" ref="AD5:AD6" si="7">Q5</f>
        <v>223694.4139</v>
      </c>
    </row>
    <row r="6" ht="15.0" customHeight="1">
      <c r="A6" s="19"/>
      <c r="B6" s="20" t="s">
        <v>34</v>
      </c>
      <c r="C6" s="21">
        <v>245000.0</v>
      </c>
      <c r="D6" s="22">
        <f t="shared" ref="D6:O6" si="3">C15</f>
        <v>222386.5</v>
      </c>
      <c r="E6" s="22">
        <f t="shared" si="3"/>
        <v>200103.3727</v>
      </c>
      <c r="F6" s="22">
        <f t="shared" si="3"/>
        <v>178852.3945</v>
      </c>
      <c r="G6" s="22">
        <f t="shared" si="3"/>
        <v>160555.7946</v>
      </c>
      <c r="H6" s="22">
        <f t="shared" si="3"/>
        <v>142637.7679</v>
      </c>
      <c r="I6" s="22">
        <f t="shared" si="3"/>
        <v>180478.4444</v>
      </c>
      <c r="J6" s="22">
        <f t="shared" si="3"/>
        <v>159994.141</v>
      </c>
      <c r="K6" s="22">
        <f t="shared" si="3"/>
        <v>191299.0087</v>
      </c>
      <c r="L6" s="22">
        <f t="shared" si="3"/>
        <v>168477.037</v>
      </c>
      <c r="M6" s="22">
        <f t="shared" si="3"/>
        <v>150567.9279</v>
      </c>
      <c r="N6" s="22">
        <f t="shared" si="3"/>
        <v>203659.1496</v>
      </c>
      <c r="O6" s="22">
        <f t="shared" si="3"/>
        <v>184250.4327</v>
      </c>
      <c r="P6" s="23">
        <f t="shared" si="4"/>
        <v>245000</v>
      </c>
      <c r="Q6" s="21">
        <f t="shared" si="5"/>
        <v>166396.5657</v>
      </c>
      <c r="R6" s="22">
        <f t="shared" ref="R6:AC6" si="6">Q15</f>
        <v>226533.0657</v>
      </c>
      <c r="S6" s="22">
        <f t="shared" si="6"/>
        <v>207999.9384</v>
      </c>
      <c r="T6" s="22">
        <f t="shared" si="6"/>
        <v>188498.9603</v>
      </c>
      <c r="U6" s="22">
        <f t="shared" si="6"/>
        <v>172952.3603</v>
      </c>
      <c r="V6" s="22">
        <f t="shared" si="6"/>
        <v>159353.2263</v>
      </c>
      <c r="W6" s="22">
        <f t="shared" si="6"/>
        <v>144086.9317</v>
      </c>
      <c r="X6" s="22">
        <f t="shared" si="6"/>
        <v>224931.3251</v>
      </c>
      <c r="Y6" s="22">
        <f t="shared" si="6"/>
        <v>208663.0902</v>
      </c>
      <c r="Z6" s="22">
        <f t="shared" si="6"/>
        <v>187828.0244</v>
      </c>
      <c r="AA6" s="22">
        <f t="shared" si="6"/>
        <v>169212.1353</v>
      </c>
      <c r="AB6" s="22">
        <f t="shared" si="6"/>
        <v>227677.9468</v>
      </c>
      <c r="AC6" s="22">
        <f t="shared" si="6"/>
        <v>208837.7924</v>
      </c>
      <c r="AD6" s="23">
        <f t="shared" si="7"/>
        <v>166396.5657</v>
      </c>
    </row>
    <row r="7" ht="15.0" customHeight="1">
      <c r="A7" s="19"/>
      <c r="B7" s="15" t="s">
        <v>35</v>
      </c>
      <c r="C7" s="24">
        <v>39776.0</v>
      </c>
      <c r="D7" s="6">
        <v>39567.6288</v>
      </c>
      <c r="E7" s="6">
        <v>34648.86493184</v>
      </c>
      <c r="F7" s="6">
        <v>30861.2555479368</v>
      </c>
      <c r="G7" s="6">
        <v>34462.23159766227</v>
      </c>
      <c r="H7" s="6">
        <v>34313.7683609593</v>
      </c>
      <c r="I7" s="6">
        <v>37132.47577922433</v>
      </c>
      <c r="J7" s="6">
        <v>32771.88537355075</v>
      </c>
      <c r="K7" s="6">
        <v>26324.08638924776</v>
      </c>
      <c r="L7" s="6">
        <v>36266.0097466328</v>
      </c>
      <c r="M7" s="6">
        <v>35699.62541120022</v>
      </c>
      <c r="N7" s="6">
        <v>34062.387404174355</v>
      </c>
      <c r="O7" s="6">
        <v>30419.3667377053</v>
      </c>
      <c r="P7" s="23">
        <f t="shared" ref="P7:P8" si="9">SUM(C7:O7)</f>
        <v>446305.5861</v>
      </c>
      <c r="Q7" s="25">
        <f t="shared" ref="Q7:AC7" si="8">Q8+(Q8*AVERAGE($C9:$I9,$L9:$O9))</f>
        <v>36445.35175</v>
      </c>
      <c r="R7" s="26">
        <f t="shared" si="8"/>
        <v>34004.39718</v>
      </c>
      <c r="S7" s="26">
        <f t="shared" si="8"/>
        <v>35780.20033</v>
      </c>
      <c r="T7" s="26">
        <f t="shared" si="8"/>
        <v>28524.7466</v>
      </c>
      <c r="U7" s="26">
        <f t="shared" si="8"/>
        <v>24951.5554</v>
      </c>
      <c r="V7" s="26">
        <f t="shared" si="8"/>
        <v>28010.44523</v>
      </c>
      <c r="W7" s="26">
        <f t="shared" si="8"/>
        <v>35146.51587</v>
      </c>
      <c r="X7" s="26">
        <f t="shared" si="8"/>
        <v>29848.79518</v>
      </c>
      <c r="Y7" s="26">
        <f t="shared" si="8"/>
        <v>38227.97114</v>
      </c>
      <c r="Z7" s="26">
        <f t="shared" si="8"/>
        <v>34156.24762</v>
      </c>
      <c r="AA7" s="26">
        <f t="shared" si="8"/>
        <v>30336.76413</v>
      </c>
      <c r="AB7" s="26">
        <f t="shared" si="8"/>
        <v>34567.7275</v>
      </c>
      <c r="AC7" s="26">
        <f t="shared" si="8"/>
        <v>29079.77958</v>
      </c>
      <c r="AD7" s="27">
        <f t="shared" ref="AD7:AD8" si="10">SUM(Q7:AC7)</f>
        <v>419080.4975</v>
      </c>
      <c r="AF7" s="28"/>
    </row>
    <row r="8" ht="15.0" customHeight="1">
      <c r="A8" s="19"/>
      <c r="B8" s="20" t="s">
        <v>36</v>
      </c>
      <c r="C8" s="21">
        <v>22613.5</v>
      </c>
      <c r="D8" s="22">
        <v>22283.1273</v>
      </c>
      <c r="E8" s="22">
        <v>21250.97818074</v>
      </c>
      <c r="F8" s="22">
        <v>18296.599959320298</v>
      </c>
      <c r="G8" s="22">
        <v>17918.02667288927</v>
      </c>
      <c r="H8" s="22">
        <v>17159.32347681217</v>
      </c>
      <c r="I8" s="22">
        <v>20484.303440562046</v>
      </c>
      <c r="J8" s="22">
        <v>23695.13227760905</v>
      </c>
      <c r="K8" s="22">
        <v>22821.971736963613</v>
      </c>
      <c r="L8" s="22">
        <v>17909.10902832751</v>
      </c>
      <c r="M8" s="22">
        <v>16908.77830617695</v>
      </c>
      <c r="N8" s="22">
        <v>19408.716958843095</v>
      </c>
      <c r="O8" s="22">
        <v>17853.866924924158</v>
      </c>
      <c r="P8" s="23">
        <f t="shared" si="9"/>
        <v>258603.4343</v>
      </c>
      <c r="Q8" s="21">
        <v>19863.5</v>
      </c>
      <c r="R8" s="22">
        <v>18533.1273</v>
      </c>
      <c r="S8" s="22">
        <v>19500.97818074</v>
      </c>
      <c r="T8" s="22">
        <v>15546.599959320298</v>
      </c>
      <c r="U8" s="22">
        <v>13599.133959930237</v>
      </c>
      <c r="V8" s="22">
        <v>15266.294664181043</v>
      </c>
      <c r="W8" s="22">
        <v>19155.606533716527</v>
      </c>
      <c r="X8" s="22">
        <v>16268.234897347178</v>
      </c>
      <c r="Y8" s="22">
        <v>20835.06588332314</v>
      </c>
      <c r="Z8" s="22">
        <v>18615.889051459242</v>
      </c>
      <c r="AA8" s="22">
        <v>16534.18846270902</v>
      </c>
      <c r="AB8" s="22">
        <v>18840.154430595885</v>
      </c>
      <c r="AC8" s="22">
        <v>15849.104864970042</v>
      </c>
      <c r="AD8" s="23">
        <f t="shared" si="10"/>
        <v>228407.8782</v>
      </c>
      <c r="AF8" s="28"/>
    </row>
    <row r="9" ht="15.0" customHeight="1">
      <c r="A9" s="19"/>
      <c r="B9" s="20" t="s">
        <v>37</v>
      </c>
      <c r="C9" s="29">
        <f t="shared" ref="C9:AD9" si="11">C7/C8-1</f>
        <v>0.7589493002</v>
      </c>
      <c r="D9" s="30">
        <f t="shared" si="11"/>
        <v>0.7756766484</v>
      </c>
      <c r="E9" s="30">
        <f t="shared" si="11"/>
        <v>0.6304597669</v>
      </c>
      <c r="F9" s="30">
        <f t="shared" si="11"/>
        <v>0.6867207906</v>
      </c>
      <c r="G9" s="30">
        <f t="shared" si="11"/>
        <v>0.9233273969</v>
      </c>
      <c r="H9" s="30">
        <f t="shared" si="11"/>
        <v>0.9997156885</v>
      </c>
      <c r="I9" s="30">
        <f t="shared" si="11"/>
        <v>0.8127282623</v>
      </c>
      <c r="J9" s="30">
        <f t="shared" si="11"/>
        <v>0.3830640399</v>
      </c>
      <c r="K9" s="30">
        <f t="shared" si="11"/>
        <v>0.1534536408</v>
      </c>
      <c r="L9" s="30">
        <f t="shared" si="11"/>
        <v>1.025003572</v>
      </c>
      <c r="M9" s="30">
        <f t="shared" si="11"/>
        <v>1.111307202</v>
      </c>
      <c r="N9" s="30">
        <f t="shared" si="11"/>
        <v>0.7550045929</v>
      </c>
      <c r="O9" s="30">
        <f t="shared" si="11"/>
        <v>0.7037971026</v>
      </c>
      <c r="P9" s="31">
        <f t="shared" si="11"/>
        <v>0.7258300817</v>
      </c>
      <c r="Q9" s="29">
        <f t="shared" si="11"/>
        <v>0.8347900293</v>
      </c>
      <c r="R9" s="30">
        <f t="shared" si="11"/>
        <v>0.8347900293</v>
      </c>
      <c r="S9" s="30">
        <f t="shared" si="11"/>
        <v>0.8347900293</v>
      </c>
      <c r="T9" s="30">
        <f t="shared" si="11"/>
        <v>0.8347900293</v>
      </c>
      <c r="U9" s="30">
        <f t="shared" si="11"/>
        <v>0.8347900293</v>
      </c>
      <c r="V9" s="30">
        <f t="shared" si="11"/>
        <v>0.8347900293</v>
      </c>
      <c r="W9" s="30">
        <f t="shared" si="11"/>
        <v>0.8347900293</v>
      </c>
      <c r="X9" s="30">
        <f t="shared" si="11"/>
        <v>0.8347900293</v>
      </c>
      <c r="Y9" s="30">
        <f t="shared" si="11"/>
        <v>0.8347900293</v>
      </c>
      <c r="Z9" s="30">
        <f t="shared" si="11"/>
        <v>0.8347900293</v>
      </c>
      <c r="AA9" s="30">
        <f t="shared" si="11"/>
        <v>0.8347900293</v>
      </c>
      <c r="AB9" s="30">
        <f t="shared" si="11"/>
        <v>0.8347900293</v>
      </c>
      <c r="AC9" s="30">
        <f t="shared" si="11"/>
        <v>0.8347900293</v>
      </c>
      <c r="AD9" s="32">
        <f t="shared" si="11"/>
        <v>0.8347900293</v>
      </c>
      <c r="AF9" s="28"/>
    </row>
    <row r="10" ht="15.0" hidden="1" customHeight="1" outlineLevel="1">
      <c r="A10" s="19"/>
      <c r="B10" s="33" t="s">
        <v>38</v>
      </c>
      <c r="C10" s="34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6">
        <f t="shared" ref="P10:P13" si="12">SUM(C10:O10)</f>
        <v>0</v>
      </c>
      <c r="Q10" s="34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6">
        <f t="shared" ref="AD10:AD13" si="13">SUM(Q10:AC10)</f>
        <v>0</v>
      </c>
      <c r="AE10" s="33"/>
      <c r="AF10" s="28"/>
    </row>
    <row r="11" ht="15.0" hidden="1" customHeight="1" outlineLevel="1">
      <c r="A11" s="19"/>
      <c r="B11" s="37" t="s">
        <v>39</v>
      </c>
      <c r="C11" s="38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6">
        <f t="shared" si="12"/>
        <v>0</v>
      </c>
      <c r="Q11" s="38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6">
        <f t="shared" si="13"/>
        <v>0</v>
      </c>
      <c r="AE11" s="33"/>
      <c r="AF11" s="28"/>
    </row>
    <row r="12" ht="15.0" customHeight="1" collapsed="1">
      <c r="A12" s="19"/>
      <c r="B12" s="15" t="s">
        <v>40</v>
      </c>
      <c r="C12" s="24"/>
      <c r="D12" s="6"/>
      <c r="E12" s="6"/>
      <c r="F12" s="6">
        <v>70000.0</v>
      </c>
      <c r="G12" s="6"/>
      <c r="H12" s="6"/>
      <c r="I12" s="6"/>
      <c r="J12" s="6"/>
      <c r="K12" s="6">
        <v>200000.0</v>
      </c>
      <c r="L12" s="6"/>
      <c r="M12" s="6"/>
      <c r="N12" s="6"/>
      <c r="O12" s="6">
        <v>80000.0</v>
      </c>
      <c r="P12" s="23">
        <f t="shared" si="12"/>
        <v>350000</v>
      </c>
      <c r="Q12" s="26">
        <f>(Q2-Q5)+R7+S7+T7+U7</f>
        <v>138930.4746</v>
      </c>
      <c r="R12" s="26"/>
      <c r="S12" s="26"/>
      <c r="T12" s="26"/>
      <c r="U12" s="26"/>
      <c r="V12" s="26">
        <f>W7+X7+Y7+Z7</f>
        <v>137379.5298</v>
      </c>
      <c r="W12" s="26"/>
      <c r="X12" s="26"/>
      <c r="Y12" s="26"/>
      <c r="Z12" s="26">
        <f>AA7+AB7+AC7</f>
        <v>93984.27121</v>
      </c>
      <c r="AA12" s="26"/>
      <c r="AB12" s="26"/>
      <c r="AC12" s="26">
        <f>Z12</f>
        <v>93984.27121</v>
      </c>
      <c r="AD12" s="27">
        <f t="shared" si="13"/>
        <v>464278.5468</v>
      </c>
      <c r="AF12" s="28"/>
    </row>
    <row r="13" ht="15.0" customHeight="1">
      <c r="A13" s="19"/>
      <c r="B13" s="20" t="s">
        <v>41</v>
      </c>
      <c r="C13" s="21"/>
      <c r="D13" s="22"/>
      <c r="E13" s="22"/>
      <c r="F13" s="22"/>
      <c r="G13" s="22"/>
      <c r="H13" s="22">
        <v>55000.0</v>
      </c>
      <c r="I13" s="22"/>
      <c r="J13" s="22">
        <v>55000.0</v>
      </c>
      <c r="K13" s="22"/>
      <c r="L13" s="22"/>
      <c r="M13" s="22">
        <v>70000.0</v>
      </c>
      <c r="N13" s="22"/>
      <c r="O13" s="22"/>
      <c r="P13" s="23">
        <f t="shared" si="12"/>
        <v>180000</v>
      </c>
      <c r="Q13" s="21">
        <v>80000.0</v>
      </c>
      <c r="R13" s="22"/>
      <c r="S13" s="22"/>
      <c r="T13" s="22"/>
      <c r="U13" s="22"/>
      <c r="V13" s="22"/>
      <c r="W13" s="22">
        <v>100000.0</v>
      </c>
      <c r="X13" s="22"/>
      <c r="Y13" s="22"/>
      <c r="Z13" s="22"/>
      <c r="AA13" s="22">
        <v>75000.0</v>
      </c>
      <c r="AB13" s="22"/>
      <c r="AC13" s="22"/>
      <c r="AD13" s="23">
        <f t="shared" si="13"/>
        <v>255000</v>
      </c>
    </row>
    <row r="14" ht="15.0" customHeight="1">
      <c r="A14" s="19"/>
      <c r="B14" s="15" t="s">
        <v>42</v>
      </c>
      <c r="C14" s="24">
        <f t="shared" ref="C14:O14" si="14">C5-C7-C10+C12</f>
        <v>280224</v>
      </c>
      <c r="D14" s="6">
        <f t="shared" si="14"/>
        <v>240656.3712</v>
      </c>
      <c r="E14" s="6">
        <f t="shared" si="14"/>
        <v>206007.5063</v>
      </c>
      <c r="F14" s="6">
        <f t="shared" si="14"/>
        <v>245146.2507</v>
      </c>
      <c r="G14" s="6">
        <f t="shared" si="14"/>
        <v>210684.0191</v>
      </c>
      <c r="H14" s="6">
        <f t="shared" si="14"/>
        <v>176370.2508</v>
      </c>
      <c r="I14" s="6">
        <f t="shared" si="14"/>
        <v>139237.775</v>
      </c>
      <c r="J14" s="6">
        <f t="shared" si="14"/>
        <v>106465.8896</v>
      </c>
      <c r="K14" s="6">
        <f t="shared" si="14"/>
        <v>280141.8032</v>
      </c>
      <c r="L14" s="6">
        <f t="shared" si="14"/>
        <v>243875.7935</v>
      </c>
      <c r="M14" s="6">
        <f t="shared" si="14"/>
        <v>208176.1681</v>
      </c>
      <c r="N14" s="6">
        <f t="shared" si="14"/>
        <v>174113.7807</v>
      </c>
      <c r="O14" s="6">
        <f t="shared" si="14"/>
        <v>223694.4139</v>
      </c>
      <c r="P14" s="23">
        <f t="shared" ref="P14:P15" si="17">O14</f>
        <v>223694.4139</v>
      </c>
      <c r="Q14" s="24">
        <f t="shared" ref="Q14:AC14" si="15">Q5-Q7-Q10+Q12</f>
        <v>326179.5368</v>
      </c>
      <c r="R14" s="6">
        <f t="shared" si="15"/>
        <v>292175.1396</v>
      </c>
      <c r="S14" s="6">
        <f t="shared" si="15"/>
        <v>256394.9393</v>
      </c>
      <c r="T14" s="6">
        <f t="shared" si="15"/>
        <v>227870.1927</v>
      </c>
      <c r="U14" s="6">
        <f t="shared" si="15"/>
        <v>202918.6373</v>
      </c>
      <c r="V14" s="6">
        <f t="shared" si="15"/>
        <v>312287.7218</v>
      </c>
      <c r="W14" s="6">
        <f t="shared" si="15"/>
        <v>277141.206</v>
      </c>
      <c r="X14" s="6">
        <f t="shared" si="15"/>
        <v>247292.4108</v>
      </c>
      <c r="Y14" s="6">
        <f t="shared" si="15"/>
        <v>209064.4396</v>
      </c>
      <c r="Z14" s="6">
        <f t="shared" si="15"/>
        <v>268892.4632</v>
      </c>
      <c r="AA14" s="6">
        <f t="shared" si="15"/>
        <v>238555.6991</v>
      </c>
      <c r="AB14" s="6">
        <f t="shared" si="15"/>
        <v>203987.9716</v>
      </c>
      <c r="AC14" s="6">
        <f t="shared" si="15"/>
        <v>268892.4632</v>
      </c>
      <c r="AD14" s="23">
        <f t="shared" ref="AD14:AD15" si="19">AC14</f>
        <v>268892.4632</v>
      </c>
    </row>
    <row r="15" ht="15.0" customHeight="1">
      <c r="A15" s="40"/>
      <c r="B15" s="20" t="s">
        <v>43</v>
      </c>
      <c r="C15" s="41">
        <f t="shared" ref="C15:O15" si="16">C6-C8-C11+C13</f>
        <v>222386.5</v>
      </c>
      <c r="D15" s="42">
        <f t="shared" si="16"/>
        <v>200103.3727</v>
      </c>
      <c r="E15" s="42">
        <f t="shared" si="16"/>
        <v>178852.3945</v>
      </c>
      <c r="F15" s="42">
        <f t="shared" si="16"/>
        <v>160555.7946</v>
      </c>
      <c r="G15" s="42">
        <f t="shared" si="16"/>
        <v>142637.7679</v>
      </c>
      <c r="H15" s="42">
        <f t="shared" si="16"/>
        <v>180478.4444</v>
      </c>
      <c r="I15" s="42">
        <f t="shared" si="16"/>
        <v>159994.141</v>
      </c>
      <c r="J15" s="42">
        <f t="shared" si="16"/>
        <v>191299.0087</v>
      </c>
      <c r="K15" s="42">
        <f t="shared" si="16"/>
        <v>168477.037</v>
      </c>
      <c r="L15" s="42">
        <f t="shared" si="16"/>
        <v>150567.9279</v>
      </c>
      <c r="M15" s="42">
        <f t="shared" si="16"/>
        <v>203659.1496</v>
      </c>
      <c r="N15" s="42">
        <f t="shared" si="16"/>
        <v>184250.4327</v>
      </c>
      <c r="O15" s="42">
        <f t="shared" si="16"/>
        <v>166396.5657</v>
      </c>
      <c r="P15" s="43">
        <f t="shared" si="17"/>
        <v>166396.5657</v>
      </c>
      <c r="Q15" s="41">
        <f t="shared" ref="Q15:AC15" si="18">Q6-Q8-Q11+Q13</f>
        <v>226533.0657</v>
      </c>
      <c r="R15" s="42">
        <f t="shared" si="18"/>
        <v>207999.9384</v>
      </c>
      <c r="S15" s="42">
        <f t="shared" si="18"/>
        <v>188498.9603</v>
      </c>
      <c r="T15" s="42">
        <f t="shared" si="18"/>
        <v>172952.3603</v>
      </c>
      <c r="U15" s="42">
        <f t="shared" si="18"/>
        <v>159353.2263</v>
      </c>
      <c r="V15" s="42">
        <f t="shared" si="18"/>
        <v>144086.9317</v>
      </c>
      <c r="W15" s="42">
        <f t="shared" si="18"/>
        <v>224931.3251</v>
      </c>
      <c r="X15" s="42">
        <f t="shared" si="18"/>
        <v>208663.0902</v>
      </c>
      <c r="Y15" s="42">
        <f t="shared" si="18"/>
        <v>187828.0244</v>
      </c>
      <c r="Z15" s="42">
        <f t="shared" si="18"/>
        <v>169212.1353</v>
      </c>
      <c r="AA15" s="42">
        <f t="shared" si="18"/>
        <v>227677.9468</v>
      </c>
      <c r="AB15" s="42">
        <f t="shared" si="18"/>
        <v>208837.7924</v>
      </c>
      <c r="AC15" s="42">
        <f t="shared" si="18"/>
        <v>192988.6875</v>
      </c>
      <c r="AD15" s="43">
        <f t="shared" si="19"/>
        <v>192988.6875</v>
      </c>
    </row>
    <row r="16" ht="15.0" customHeight="1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ht="15.0" customHeight="1">
      <c r="B17" s="15" t="s">
        <v>44</v>
      </c>
      <c r="C17" s="44">
        <f t="shared" ref="C17:O17" si="20">AVERAGE(C5,C14)/C7</f>
        <v>7.545052293</v>
      </c>
      <c r="D17" s="44">
        <f t="shared" si="20"/>
        <v>6.582152975</v>
      </c>
      <c r="E17" s="44">
        <f t="shared" si="20"/>
        <v>6.445577342</v>
      </c>
      <c r="F17" s="44">
        <f t="shared" si="20"/>
        <v>7.309387596</v>
      </c>
      <c r="G17" s="44">
        <f t="shared" si="20"/>
        <v>6.613475807</v>
      </c>
      <c r="H17" s="44">
        <f t="shared" si="20"/>
        <v>5.6399266</v>
      </c>
      <c r="I17" s="44">
        <f t="shared" si="20"/>
        <v>4.249757377</v>
      </c>
      <c r="J17" s="44">
        <f t="shared" si="20"/>
        <v>3.748695899</v>
      </c>
      <c r="K17" s="44">
        <f t="shared" si="20"/>
        <v>7.343230969</v>
      </c>
      <c r="L17" s="44">
        <f t="shared" si="20"/>
        <v>7.224638172</v>
      </c>
      <c r="M17" s="44">
        <f t="shared" si="20"/>
        <v>6.331326398</v>
      </c>
      <c r="N17" s="44">
        <f t="shared" si="20"/>
        <v>5.611614127</v>
      </c>
      <c r="O17" s="44">
        <f t="shared" si="20"/>
        <v>6.538732348</v>
      </c>
      <c r="P17" s="45">
        <f t="shared" ref="P17:P20" si="23">AVERAGE(C17:O17)</f>
        <v>6.244889839</v>
      </c>
      <c r="Q17" s="44">
        <f t="shared" ref="Q17:AC17" si="21">AVERAGE(Q5,Q14)/Q7</f>
        <v>7.543814565</v>
      </c>
      <c r="R17" s="44">
        <f t="shared" si="21"/>
        <v>9.092275229</v>
      </c>
      <c r="S17" s="44">
        <f t="shared" si="21"/>
        <v>7.665832972</v>
      </c>
      <c r="T17" s="44">
        <f t="shared" si="21"/>
        <v>8.488508921</v>
      </c>
      <c r="U17" s="44">
        <f t="shared" si="21"/>
        <v>8.632504528</v>
      </c>
      <c r="V17" s="44">
        <f t="shared" si="21"/>
        <v>9.196682787</v>
      </c>
      <c r="W17" s="44">
        <f t="shared" si="21"/>
        <v>8.385310936</v>
      </c>
      <c r="X17" s="44">
        <f t="shared" si="21"/>
        <v>8.784837269</v>
      </c>
      <c r="Y17" s="44">
        <f t="shared" si="21"/>
        <v>5.968886613</v>
      </c>
      <c r="Z17" s="44">
        <f t="shared" si="21"/>
        <v>6.996624867</v>
      </c>
      <c r="AA17" s="44">
        <f t="shared" si="21"/>
        <v>8.363584199</v>
      </c>
      <c r="AB17" s="44">
        <f t="shared" si="21"/>
        <v>6.401110265</v>
      </c>
      <c r="AC17" s="44">
        <f t="shared" si="21"/>
        <v>8.130743109</v>
      </c>
      <c r="AD17" s="45">
        <f t="shared" ref="AD17:AD20" si="25">AVERAGE(Q17:AC17)</f>
        <v>7.97313202</v>
      </c>
    </row>
    <row r="18" ht="15.0" customHeight="1">
      <c r="B18" s="15" t="s">
        <v>45</v>
      </c>
      <c r="C18" s="46">
        <f t="shared" ref="C18:O18" si="22">C7/C5</f>
        <v>0.1243</v>
      </c>
      <c r="D18" s="46">
        <f t="shared" si="22"/>
        <v>0.1412</v>
      </c>
      <c r="E18" s="46">
        <f t="shared" si="22"/>
        <v>0.1439765121</v>
      </c>
      <c r="F18" s="46">
        <f t="shared" si="22"/>
        <v>0.1498064615</v>
      </c>
      <c r="G18" s="46">
        <f t="shared" si="22"/>
        <v>0.1405782528</v>
      </c>
      <c r="H18" s="46">
        <f t="shared" si="22"/>
        <v>0.1628683965</v>
      </c>
      <c r="I18" s="46">
        <f t="shared" si="22"/>
        <v>0.2105370697</v>
      </c>
      <c r="J18" s="46">
        <f t="shared" si="22"/>
        <v>0.2353663392</v>
      </c>
      <c r="K18" s="46">
        <f t="shared" si="22"/>
        <v>0.2472537118</v>
      </c>
      <c r="L18" s="46">
        <f t="shared" si="22"/>
        <v>0.1294559017</v>
      </c>
      <c r="M18" s="46">
        <f t="shared" si="22"/>
        <v>0.1463844562</v>
      </c>
      <c r="N18" s="46">
        <f t="shared" si="22"/>
        <v>0.1636228956</v>
      </c>
      <c r="O18" s="46">
        <f t="shared" si="22"/>
        <v>0.174709702</v>
      </c>
      <c r="P18" s="47">
        <f t="shared" si="23"/>
        <v>0.1669276692</v>
      </c>
      <c r="Q18" s="46">
        <f t="shared" ref="Q18:AC18" si="24">Q7/Q5</f>
        <v>0.1629247289</v>
      </c>
      <c r="R18" s="46">
        <f t="shared" si="24"/>
        <v>0.1042505533</v>
      </c>
      <c r="S18" s="46">
        <f t="shared" si="24"/>
        <v>0.1224614811</v>
      </c>
      <c r="T18" s="46">
        <f t="shared" si="24"/>
        <v>0.1112531576</v>
      </c>
      <c r="U18" s="46">
        <f t="shared" si="24"/>
        <v>0.1094989876</v>
      </c>
      <c r="V18" s="46">
        <f t="shared" si="24"/>
        <v>0.1380378146</v>
      </c>
      <c r="W18" s="46">
        <f t="shared" si="24"/>
        <v>0.1125453017</v>
      </c>
      <c r="X18" s="46">
        <f t="shared" si="24"/>
        <v>0.10770248</v>
      </c>
      <c r="Y18" s="46">
        <f t="shared" si="24"/>
        <v>0.1545861073</v>
      </c>
      <c r="Z18" s="46">
        <f t="shared" si="24"/>
        <v>0.1633766492</v>
      </c>
      <c r="AA18" s="46">
        <f t="shared" si="24"/>
        <v>0.1128211768</v>
      </c>
      <c r="AB18" s="46">
        <f t="shared" si="24"/>
        <v>0.14490422</v>
      </c>
      <c r="AC18" s="46">
        <f t="shared" si="24"/>
        <v>0.1425563446</v>
      </c>
      <c r="AD18" s="47">
        <f t="shared" si="25"/>
        <v>0.1297630002</v>
      </c>
    </row>
    <row r="19" ht="15.0" customHeight="1">
      <c r="B19" s="20" t="s">
        <v>46</v>
      </c>
      <c r="C19" s="48">
        <f t="shared" ref="C19:O19" si="26">AVERAGE(C6,C15)/C8</f>
        <v>10.33423619</v>
      </c>
      <c r="D19" s="48">
        <f t="shared" si="26"/>
        <v>9.48003992</v>
      </c>
      <c r="E19" s="48">
        <f t="shared" si="26"/>
        <v>8.916195857</v>
      </c>
      <c r="F19" s="48">
        <f t="shared" si="26"/>
        <v>9.275171065</v>
      </c>
      <c r="G19" s="48">
        <f t="shared" si="26"/>
        <v>8.460573477</v>
      </c>
      <c r="H19" s="48">
        <f t="shared" si="26"/>
        <v>9.415179239</v>
      </c>
      <c r="I19" s="48">
        <f t="shared" si="26"/>
        <v>8.310572687</v>
      </c>
      <c r="J19" s="48">
        <f t="shared" si="26"/>
        <v>7.412770386</v>
      </c>
      <c r="K19" s="48">
        <f t="shared" si="26"/>
        <v>7.882229673</v>
      </c>
      <c r="L19" s="48">
        <f t="shared" si="26"/>
        <v>8.907337723</v>
      </c>
      <c r="M19" s="48">
        <f t="shared" si="26"/>
        <v>10.47465024</v>
      </c>
      <c r="N19" s="48">
        <f t="shared" si="26"/>
        <v>9.993179433</v>
      </c>
      <c r="O19" s="48">
        <f t="shared" si="26"/>
        <v>9.819917441</v>
      </c>
      <c r="P19" s="45">
        <f t="shared" si="23"/>
        <v>9.129388718</v>
      </c>
      <c r="Q19" s="48">
        <f t="shared" ref="Q19:AC19" si="27">AVERAGE(Q6,Q15)/Q8</f>
        <v>9.890745122</v>
      </c>
      <c r="R19" s="48">
        <f t="shared" si="27"/>
        <v>11.72314303</v>
      </c>
      <c r="S19" s="48">
        <f t="shared" si="27"/>
        <v>10.16612846</v>
      </c>
      <c r="T19" s="48">
        <f t="shared" si="27"/>
        <v>11.62477074</v>
      </c>
      <c r="U19" s="48">
        <f t="shared" si="27"/>
        <v>12.21789518</v>
      </c>
      <c r="V19" s="48">
        <f t="shared" si="27"/>
        <v>9.938238606</v>
      </c>
      <c r="W19" s="48">
        <f t="shared" si="27"/>
        <v>9.632121441</v>
      </c>
      <c r="X19" s="48">
        <f t="shared" si="27"/>
        <v>13.32641243</v>
      </c>
      <c r="Y19" s="48">
        <f t="shared" si="27"/>
        <v>9.514995461</v>
      </c>
      <c r="Z19" s="48">
        <f t="shared" si="27"/>
        <v>9.589661785</v>
      </c>
      <c r="AA19" s="48">
        <f t="shared" si="27"/>
        <v>12.00210349</v>
      </c>
      <c r="AB19" s="48">
        <f t="shared" si="27"/>
        <v>11.58471765</v>
      </c>
      <c r="AC19" s="48">
        <f t="shared" si="27"/>
        <v>12.67663011</v>
      </c>
      <c r="AD19" s="45">
        <f t="shared" si="25"/>
        <v>11.06827412</v>
      </c>
    </row>
    <row r="20" ht="15.0" customHeight="1">
      <c r="B20" s="20" t="s">
        <v>47</v>
      </c>
      <c r="C20" s="49">
        <f t="shared" ref="C20:O20" si="28">C8/C6</f>
        <v>0.0923</v>
      </c>
      <c r="D20" s="49">
        <f t="shared" si="28"/>
        <v>0.1002</v>
      </c>
      <c r="E20" s="49">
        <f t="shared" si="28"/>
        <v>0.1062</v>
      </c>
      <c r="F20" s="49">
        <f t="shared" si="28"/>
        <v>0.1023</v>
      </c>
      <c r="G20" s="49">
        <f t="shared" si="28"/>
        <v>0.1116</v>
      </c>
      <c r="H20" s="49">
        <f t="shared" si="28"/>
        <v>0.1203</v>
      </c>
      <c r="I20" s="49">
        <f t="shared" si="28"/>
        <v>0.1135</v>
      </c>
      <c r="J20" s="49">
        <f t="shared" si="28"/>
        <v>0.1481</v>
      </c>
      <c r="K20" s="49">
        <f t="shared" si="28"/>
        <v>0.1193</v>
      </c>
      <c r="L20" s="49">
        <f t="shared" si="28"/>
        <v>0.1063</v>
      </c>
      <c r="M20" s="49">
        <f t="shared" si="28"/>
        <v>0.1123</v>
      </c>
      <c r="N20" s="49">
        <f t="shared" si="28"/>
        <v>0.0953</v>
      </c>
      <c r="O20" s="49">
        <f t="shared" si="28"/>
        <v>0.0969</v>
      </c>
      <c r="P20" s="47">
        <f t="shared" si="23"/>
        <v>0.1095846154</v>
      </c>
      <c r="Q20" s="49">
        <f t="shared" ref="Q20:AC20" si="29">Q8/Q6</f>
        <v>0.1193744589</v>
      </c>
      <c r="R20" s="49">
        <f t="shared" si="29"/>
        <v>0.08181201821</v>
      </c>
      <c r="S20" s="49">
        <f t="shared" si="29"/>
        <v>0.09375473054</v>
      </c>
      <c r="T20" s="49">
        <f t="shared" si="29"/>
        <v>0.08247578628</v>
      </c>
      <c r="U20" s="49">
        <f t="shared" si="29"/>
        <v>0.07862936323</v>
      </c>
      <c r="V20" s="49">
        <f t="shared" si="29"/>
        <v>0.09580160387</v>
      </c>
      <c r="W20" s="49">
        <f t="shared" si="29"/>
        <v>0.1329447876</v>
      </c>
      <c r="X20" s="49">
        <f t="shared" si="29"/>
        <v>0.07232534147</v>
      </c>
      <c r="Y20" s="49">
        <f t="shared" si="29"/>
        <v>0.09985026992</v>
      </c>
      <c r="Z20" s="49">
        <f t="shared" si="29"/>
        <v>0.09911134994</v>
      </c>
      <c r="AA20" s="49">
        <f t="shared" si="29"/>
        <v>0.09771278184</v>
      </c>
      <c r="AB20" s="49">
        <f t="shared" si="29"/>
        <v>0.08274914058</v>
      </c>
      <c r="AC20" s="49">
        <f t="shared" si="29"/>
        <v>0.07589193834</v>
      </c>
      <c r="AD20" s="47">
        <f t="shared" si="25"/>
        <v>0.09326412083</v>
      </c>
    </row>
    <row r="21" ht="14.25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14.25" customHeight="1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50" t="s">
        <v>48</v>
      </c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</row>
    <row r="23" ht="14.25" customHeight="1">
      <c r="C23" s="1"/>
      <c r="D23" s="1"/>
      <c r="E23" s="1"/>
      <c r="F23" s="1"/>
      <c r="G23" s="1"/>
      <c r="H23" s="1"/>
      <c r="I23" s="1"/>
      <c r="J23" s="6"/>
      <c r="K23" s="6"/>
      <c r="L23" s="1"/>
      <c r="M23" s="1"/>
      <c r="N23" s="1"/>
      <c r="O23" s="1"/>
      <c r="P23" s="1"/>
      <c r="Q23" s="50" t="s">
        <v>49</v>
      </c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</row>
    <row r="24" ht="14.25" customHeight="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14.25" customHeight="1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4.25" customHeight="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14.25" customHeight="1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4.25" customHeight="1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ht="14.25" customHeight="1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ht="14.25" customHeight="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ht="14.2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ht="14.25" customHeight="1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4.25" customHeight="1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4.25" customHeight="1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14.25" customHeight="1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ht="14.25" customHeight="1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14.25" customHeight="1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14.25" customHeight="1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ht="14.25" customHeight="1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ht="14.25" customHeight="1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ht="14.25" customHeight="1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14.25" customHeight="1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14.25" customHeight="1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14.25" customHeight="1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14.25" customHeight="1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4.25" customHeight="1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4.25" customHeight="1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4.25" customHeight="1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4.25" customHeight="1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4.25" customHeight="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4.25" customHeight="1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4.25" customHeight="1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4.25" customHeight="1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4.25" customHeight="1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4.25" customHeight="1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4.25" customHeight="1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4.25" customHeight="1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4.25" customHeight="1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4.25" customHeight="1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4.25" customHeight="1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4.25" customHeight="1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4.25" customHeight="1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4.25" customHeight="1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4.25" customHeight="1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4.25" customHeight="1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4.25" customHeight="1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4.25" customHeight="1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4.25" customHeight="1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4.25" customHeight="1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4.25" customHeight="1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4.25" customHeight="1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4.25" customHeight="1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4.25" customHeight="1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4.25" customHeight="1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4.25" customHeight="1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4.25" customHeight="1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4.25" customHeight="1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4.25" customHeight="1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4.25" customHeight="1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4.25" customHeight="1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4.25" customHeight="1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4.25" customHeight="1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4.25" customHeight="1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4.25" customHeight="1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4.25" customHeight="1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4.25" customHeight="1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4.25" customHeight="1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4.25" customHeight="1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4.25" customHeight="1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4.25" customHeight="1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4.25" customHeight="1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4.25" customHeight="1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4.25" customHeight="1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4.25" customHeight="1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4.25" customHeight="1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4.25" customHeight="1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4.25" customHeight="1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4.25" customHeight="1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4.25" customHeight="1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4.25" customHeight="1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4.25" customHeight="1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4.25" customHeight="1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4.25" customHeight="1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4.25" customHeight="1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4.25" customHeight="1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4.25" customHeight="1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4.25" customHeight="1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4.25" customHeight="1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4.25" customHeight="1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4.25" customHeight="1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4.25" customHeight="1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4.25" customHeight="1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4.25" customHeight="1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4.25" customHeight="1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4.25" customHeight="1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4.25" customHeight="1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4.25" customHeight="1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4.25" customHeight="1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4.25" customHeight="1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4.25" customHeight="1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4.25" customHeight="1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4.25" customHeight="1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4.25" customHeight="1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4.25" customHeight="1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4.25" customHeight="1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4.25" customHeight="1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4.25" customHeight="1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4.25" customHeight="1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4.25" customHeight="1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4.25" customHeight="1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4.25" customHeight="1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4.25" customHeight="1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4.25" customHeight="1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4.25" customHeight="1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4.25" customHeight="1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4.25" customHeight="1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4.25" customHeight="1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4.25" customHeight="1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4.25" customHeight="1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4.25" customHeight="1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4.25" customHeight="1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4.25" customHeight="1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4.25" customHeight="1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4.25" customHeight="1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4.25" customHeight="1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4.25" customHeight="1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4.25" customHeight="1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4.25" customHeight="1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4.25" customHeight="1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4.25" customHeight="1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4.25" customHeight="1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4.25" customHeight="1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4.25" customHeight="1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4.25" customHeight="1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4.25" customHeight="1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4.25" customHeight="1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4.25" customHeight="1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4.25" customHeight="1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4.25" customHeight="1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4.25" customHeight="1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4.25" customHeight="1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4.25" customHeight="1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4.25" customHeight="1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4.25" customHeight="1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4.25" customHeight="1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4.25" customHeight="1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4.25" customHeight="1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4.25" customHeight="1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4.25" customHeight="1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4.25" customHeight="1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4.25" customHeight="1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4.25" customHeight="1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4.25" customHeight="1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4.25" customHeight="1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4.25" customHeight="1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4.25" customHeight="1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4.25" customHeight="1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4.25" customHeight="1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4.25" customHeight="1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4.25" customHeight="1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4.25" customHeight="1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4.25" customHeight="1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4.25" customHeight="1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4.25" customHeight="1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4.25" customHeight="1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4.25" customHeight="1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4.25" customHeight="1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4.25" customHeight="1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4.25" customHeight="1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4.25" customHeight="1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4.25" customHeight="1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4.25" customHeight="1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4.25" customHeight="1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4.25" customHeight="1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4.25" customHeight="1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4.25" customHeight="1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4.25" customHeight="1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4.25" customHeight="1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4.25" customHeight="1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4.25" customHeight="1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4.25" customHeight="1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4.25" customHeight="1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4.25" customHeight="1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4.25" customHeight="1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4.25" customHeight="1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4.25" customHeight="1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4.25" customHeight="1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4.25" customHeight="1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4.25" customHeight="1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4.25" customHeight="1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4.25" customHeight="1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4.25" customHeight="1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4.25" customHeight="1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4.25" customHeight="1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4.25" customHeight="1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4.25" customHeight="1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4.25" customHeight="1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4.25" customHeight="1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4.25" customHeight="1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4.25" customHeight="1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4.25" customHeight="1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4.25" customHeight="1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4.25" customHeight="1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4.25" customHeight="1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4.25" customHeight="1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4.25" customHeight="1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4.25" customHeight="1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4.25" customHeight="1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4.25" customHeight="1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4.25" customHeight="1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4.25" customHeight="1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4.25" customHeight="1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4.25" customHeight="1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4.25" customHeight="1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4.25" customHeight="1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4.25" customHeight="1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4.25" customHeight="1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4.25" customHeight="1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4.25" customHeight="1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4.25" customHeight="1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4.25" customHeight="1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4.25" customHeight="1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4.25" customHeight="1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4.25" customHeight="1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4.25" customHeight="1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4.25" customHeight="1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4.25" customHeight="1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4.25" customHeight="1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4.25" customHeight="1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4.25" customHeight="1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4.25" customHeight="1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4.25" customHeight="1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4.25" customHeight="1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4.25" customHeight="1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4.25" customHeight="1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4.25" customHeight="1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4.25" customHeight="1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4.25" customHeight="1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4.25" customHeight="1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4.25" customHeight="1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4.25" customHeight="1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4.25" customHeight="1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4.25" customHeight="1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4.25" customHeight="1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4.25" customHeight="1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4.25" customHeight="1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4.25" customHeight="1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4.25" customHeight="1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4.25" customHeight="1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4.25" customHeight="1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4.25" customHeight="1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4.25" customHeight="1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4.25" customHeight="1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4.25" customHeight="1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4.25" customHeight="1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4.25" customHeight="1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4.25" customHeight="1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4.25" customHeight="1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4.25" customHeight="1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4.25" customHeight="1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4.25" customHeight="1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4.25" customHeight="1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4.25" customHeight="1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4.25" customHeight="1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4.25" customHeight="1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4.25" customHeight="1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4.25" customHeight="1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4.25" customHeight="1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4.25" customHeight="1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4.25" customHeight="1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4.25" customHeight="1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4.25" customHeight="1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4.25" customHeight="1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4.25" customHeight="1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4.25" customHeight="1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4.25" customHeight="1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4.25" customHeight="1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4.25" customHeight="1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4.25" customHeight="1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4.25" customHeight="1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4.25" customHeight="1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4.25" customHeight="1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4.25" customHeight="1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4.25" customHeight="1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4.25" customHeight="1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4.25" customHeight="1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4.25" customHeight="1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4.25" customHeight="1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4.25" customHeight="1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4.25" customHeight="1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4.25" customHeight="1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4.25" customHeight="1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4.25" customHeight="1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4.25" customHeight="1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4.25" customHeight="1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4.25" customHeight="1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4.25" customHeight="1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4.25" customHeight="1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4.25" customHeight="1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4.25" customHeight="1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4.25" customHeight="1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4.25" customHeight="1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4.25" customHeight="1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4.25" customHeight="1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4.25" customHeight="1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4.25" customHeight="1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4.25" customHeight="1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4.25" customHeight="1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4.25" customHeight="1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4.25" customHeight="1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4.25" customHeight="1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4.25" customHeight="1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4.25" customHeight="1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4.25" customHeight="1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4.25" customHeight="1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4.25" customHeight="1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4.25" customHeight="1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4.25" customHeight="1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4.25" customHeight="1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4.25" customHeight="1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4.25" customHeight="1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4.25" customHeight="1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4.25" customHeight="1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4.25" customHeight="1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4.25" customHeight="1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4.25" customHeight="1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4.25" customHeight="1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4.25" customHeight="1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4.25" customHeight="1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4.25" customHeight="1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4.25" customHeight="1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4.25" customHeight="1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4.25" customHeight="1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4.25" customHeight="1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4.25" customHeight="1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4.25" customHeight="1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4.25" customHeight="1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4.25" customHeight="1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4.25" customHeight="1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4.25" customHeight="1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4.25" customHeight="1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4.25" customHeight="1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4.25" customHeight="1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4.25" customHeight="1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4.25" customHeight="1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4.25" customHeight="1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4.25" customHeight="1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4.25" customHeight="1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4.25" customHeight="1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4.25" customHeight="1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4.25" customHeight="1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4.25" customHeight="1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4.25" customHeight="1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4.25" customHeight="1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4.25" customHeight="1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4.25" customHeight="1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4.25" customHeight="1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4.25" customHeight="1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4.25" customHeight="1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4.25" customHeight="1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4.25" customHeight="1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4.25" customHeight="1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4.25" customHeight="1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4.25" customHeight="1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4.25" customHeight="1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4.25" customHeight="1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4.25" customHeight="1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4.25" customHeight="1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4.25" customHeight="1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4.25" customHeight="1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4.25" customHeight="1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4.25" customHeight="1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4.25" customHeight="1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4.25" customHeight="1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4.25" customHeight="1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4.25" customHeight="1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4.25" customHeight="1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4.25" customHeight="1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4.25" customHeight="1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4.25" customHeight="1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4.25" customHeight="1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4.25" customHeight="1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4.25" customHeight="1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4.25" customHeight="1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4.25" customHeight="1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4.25" customHeight="1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4.25" customHeight="1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4.25" customHeight="1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4.25" customHeight="1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4.25" customHeight="1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4.25" customHeight="1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4.25" customHeight="1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4.25" customHeight="1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4.25" customHeight="1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4.25" customHeight="1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4.25" customHeight="1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4.25" customHeight="1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4.25" customHeight="1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4.25" customHeight="1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4.25" customHeight="1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4.25" customHeight="1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4.25" customHeight="1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4.25" customHeight="1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4.25" customHeight="1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4.25" customHeight="1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4.25" customHeight="1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4.25" customHeight="1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4.25" customHeight="1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4.25" customHeight="1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4.25" customHeight="1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4.25" customHeight="1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4.25" customHeight="1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4.25" customHeight="1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4.25" customHeight="1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4.25" customHeight="1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4.25" customHeight="1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4.25" customHeight="1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4.25" customHeight="1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4.25" customHeight="1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4.25" customHeight="1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4.25" customHeight="1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4.25" customHeight="1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4.25" customHeight="1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4.25" customHeight="1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4.25" customHeight="1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4.25" customHeight="1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4.25" customHeight="1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4.25" customHeight="1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4.25" customHeight="1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4.25" customHeight="1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4.25" customHeight="1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4.25" customHeight="1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4.25" customHeight="1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4.25" customHeight="1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4.25" customHeight="1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4.25" customHeight="1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4.25" customHeight="1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4.25" customHeight="1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4.25" customHeight="1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4.25" customHeight="1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4.25" customHeight="1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4.25" customHeight="1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4.25" customHeight="1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4.25" customHeight="1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4.25" customHeight="1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4.25" customHeight="1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4.25" customHeight="1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4.25" customHeight="1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4.25" customHeight="1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4.25" customHeight="1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4.25" customHeight="1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4.25" customHeight="1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4.25" customHeight="1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4.25" customHeight="1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4.25" customHeight="1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4.25" customHeight="1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4.25" customHeight="1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4.25" customHeight="1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4.25" customHeight="1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4.25" customHeight="1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4.25" customHeight="1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4.25" customHeight="1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4.25" customHeight="1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4.25" customHeight="1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4.25" customHeight="1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4.25" customHeight="1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4.25" customHeight="1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4.25" customHeight="1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4.25" customHeight="1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4.25" customHeight="1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4.25" customHeight="1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4.25" customHeight="1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4.25" customHeight="1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4.25" customHeight="1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4.25" customHeight="1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4.25" customHeight="1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4.25" customHeight="1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4.25" customHeight="1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4.25" customHeight="1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4.25" customHeight="1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4.25" customHeight="1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4.25" customHeight="1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4.25" customHeight="1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4.25" customHeight="1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4.25" customHeight="1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4.25" customHeight="1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4.25" customHeight="1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4.25" customHeight="1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4.25" customHeight="1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4.25" customHeight="1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4.25" customHeight="1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4.25" customHeight="1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4.25" customHeight="1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4.25" customHeight="1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4.25" customHeight="1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4.25" customHeight="1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4.25" customHeight="1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4.25" customHeight="1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4.25" customHeight="1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4.25" customHeight="1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4.25" customHeight="1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4.25" customHeight="1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4.25" customHeight="1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4.25" customHeight="1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4.25" customHeight="1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4.25" customHeight="1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4.25" customHeight="1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4.25" customHeight="1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4.25" customHeight="1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4.25" customHeight="1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4.25" customHeight="1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4.25" customHeight="1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4.25" customHeight="1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4.25" customHeight="1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4.25" customHeight="1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4.25" customHeight="1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4.25" customHeight="1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4.25" customHeight="1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4.25" customHeight="1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4.25" customHeight="1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4.25" customHeight="1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4.25" customHeight="1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4.25" customHeight="1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4.25" customHeight="1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4.25" customHeight="1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4.25" customHeight="1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4.25" customHeight="1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4.25" customHeight="1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4.25" customHeight="1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4.25" customHeight="1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4.25" customHeight="1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4.25" customHeight="1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4.25" customHeight="1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4.25" customHeight="1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4.25" customHeight="1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4.25" customHeight="1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4.25" customHeight="1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4.25" customHeight="1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4.25" customHeight="1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4.25" customHeight="1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4.25" customHeight="1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4.25" customHeight="1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4.25" customHeight="1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4.25" customHeight="1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4.25" customHeight="1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4.25" customHeight="1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4.25" customHeight="1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4.25" customHeight="1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4.25" customHeight="1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4.25" customHeight="1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4.25" customHeight="1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4.25" customHeight="1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4.25" customHeight="1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4.25" customHeight="1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4.25" customHeight="1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4.25" customHeight="1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4.25" customHeight="1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4.25" customHeight="1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4.25" customHeight="1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4.25" customHeight="1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4.25" customHeight="1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4.25" customHeight="1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4.25" customHeight="1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4.25" customHeight="1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4.25" customHeight="1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4.25" customHeight="1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4.25" customHeight="1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4.25" customHeight="1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4.25" customHeight="1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4.25" customHeight="1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4.25" customHeight="1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4.25" customHeight="1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4.25" customHeight="1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4.25" customHeight="1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4.25" customHeight="1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4.25" customHeight="1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4.25" customHeight="1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4.25" customHeight="1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4.25" customHeight="1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4.25" customHeight="1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4.25" customHeight="1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4.25" customHeight="1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4.25" customHeight="1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4.25" customHeight="1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4.25" customHeight="1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4.25" customHeight="1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4.25" customHeight="1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4.25" customHeight="1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4.25" customHeight="1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4.25" customHeight="1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4.25" customHeight="1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4.25" customHeight="1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4.25" customHeight="1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4.25" customHeight="1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4.25" customHeight="1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4.25" customHeight="1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4.25" customHeight="1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4.25" customHeight="1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4.25" customHeight="1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4.25" customHeight="1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4.25" customHeight="1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4.25" customHeight="1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4.25" customHeight="1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4.25" customHeight="1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4.25" customHeight="1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4.25" customHeight="1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4.25" customHeight="1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4.25" customHeight="1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4.25" customHeight="1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4.25" customHeight="1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4.25" customHeight="1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4.25" customHeight="1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4.25" customHeight="1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4.25" customHeight="1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4.25" customHeight="1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4.25" customHeight="1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4.25" customHeight="1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4.25" customHeight="1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4.25" customHeight="1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4.25" customHeight="1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4.25" customHeight="1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4.25" customHeight="1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4.25" customHeight="1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4.25" customHeight="1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4.25" customHeight="1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4.25" customHeight="1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4.25" customHeight="1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4.25" customHeight="1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4.25" customHeight="1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4.25" customHeight="1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4.25" customHeight="1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4.25" customHeight="1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4.25" customHeight="1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4.25" customHeight="1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4.25" customHeight="1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4.25" customHeight="1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4.25" customHeight="1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4.25" customHeight="1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4.25" customHeight="1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4.25" customHeight="1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4.25" customHeight="1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4.25" customHeight="1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4.25" customHeight="1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4.25" customHeight="1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4.25" customHeight="1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4.25" customHeight="1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4.25" customHeight="1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4.25" customHeight="1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4.25" customHeight="1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4.25" customHeight="1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4.25" customHeight="1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4.25" customHeight="1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4.25" customHeight="1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4.25" customHeight="1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4.25" customHeight="1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4.25" customHeight="1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4.25" customHeight="1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4.25" customHeight="1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4.25" customHeight="1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4.25" customHeight="1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4.25" customHeight="1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4.25" customHeight="1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4.25" customHeight="1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4.25" customHeight="1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4.25" customHeight="1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4.25" customHeight="1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4.25" customHeight="1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4.25" customHeight="1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4.25" customHeight="1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4.25" customHeight="1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4.25" customHeight="1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4.25" customHeight="1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4.25" customHeight="1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4.25" customHeight="1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4.25" customHeight="1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4.25" customHeight="1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4.25" customHeight="1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4.25" customHeight="1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4.25" customHeight="1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4.25" customHeight="1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4.25" customHeight="1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4.25" customHeight="1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4.25" customHeight="1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4.25" customHeight="1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4.25" customHeight="1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4.25" customHeight="1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4.25" customHeight="1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4.25" customHeight="1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4.25" customHeight="1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4.25" customHeight="1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4.25" customHeight="1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4.25" customHeight="1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4.25" customHeight="1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4.25" customHeight="1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4.25" customHeight="1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4.25" customHeight="1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4.25" customHeight="1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4.25" customHeight="1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4.25" customHeight="1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4.25" customHeight="1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4.25" customHeight="1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4.25" customHeight="1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4.25" customHeight="1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4.25" customHeight="1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4.25" customHeight="1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4.25" customHeight="1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4.25" customHeight="1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4.25" customHeight="1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4.25" customHeight="1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4.25" customHeight="1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4.25" customHeight="1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4.25" customHeight="1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4.25" customHeight="1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4.25" customHeight="1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4.25" customHeight="1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4.25" customHeight="1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4.25" customHeight="1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4.25" customHeight="1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4.25" customHeight="1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4.25" customHeight="1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4.25" customHeight="1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4.25" customHeight="1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4.25" customHeight="1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4.25" customHeight="1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4.25" customHeight="1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4.25" customHeight="1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4.25" customHeight="1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4.25" customHeight="1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4.25" customHeight="1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4.25" customHeight="1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4.25" customHeight="1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4.25" customHeight="1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4.25" customHeight="1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4.25" customHeight="1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4.25" customHeight="1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4.25" customHeight="1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4.25" customHeight="1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4.25" customHeight="1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4.25" customHeight="1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4.25" customHeight="1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4.25" customHeight="1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4.25" customHeight="1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4.25" customHeight="1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4.25" customHeight="1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4.25" customHeight="1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4.25" customHeight="1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4.25" customHeight="1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4.25" customHeight="1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4.25" customHeight="1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4.25" customHeight="1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4.25" customHeight="1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4.25" customHeight="1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4.25" customHeight="1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4.25" customHeight="1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4.25" customHeight="1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4.25" customHeight="1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4.25" customHeight="1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4.25" customHeight="1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4.25" customHeight="1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4.25" customHeight="1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4.25" customHeight="1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4.25" customHeight="1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4.25" customHeight="1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4.25" customHeight="1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4.25" customHeight="1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4.25" customHeight="1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4.25" customHeight="1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4.25" customHeight="1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4.25" customHeight="1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4.25" customHeight="1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4.25" customHeight="1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4.25" customHeight="1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4.25" customHeight="1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4.25" customHeight="1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4.25" customHeight="1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4.25" customHeight="1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4.25" customHeight="1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4.25" customHeight="1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4.25" customHeight="1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4.25" customHeight="1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4.25" customHeight="1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4.25" customHeight="1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4.25" customHeight="1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4.25" customHeight="1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4.25" customHeight="1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4.25" customHeight="1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4.25" customHeight="1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4.25" customHeight="1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4.25" customHeight="1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4.25" customHeight="1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4.25" customHeight="1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4.25" customHeight="1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4.25" customHeight="1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4.25" customHeight="1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4.25" customHeight="1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4.25" customHeight="1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4.25" customHeight="1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4.25" customHeight="1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4.25" customHeight="1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4.25" customHeight="1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4.25" customHeight="1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4.25" customHeight="1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4.25" customHeight="1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4.25" customHeight="1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4.25" customHeight="1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4.25" customHeight="1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4.25" customHeight="1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4.25" customHeight="1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4.25" customHeight="1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4.25" customHeight="1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4.25" customHeight="1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4.25" customHeight="1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4.25" customHeight="1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4.25" customHeight="1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4.25" customHeight="1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4.25" customHeight="1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4.25" customHeight="1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4.25" customHeight="1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4.25" customHeight="1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4.25" customHeight="1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4.25" customHeight="1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4.25" customHeight="1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4.25" customHeight="1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4.25" customHeight="1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4.25" customHeight="1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4.25" customHeight="1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4.25" customHeight="1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4.25" customHeight="1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4.25" customHeight="1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4.25" customHeight="1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4.25" customHeight="1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4.25" customHeight="1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4.25" customHeight="1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4.25" customHeight="1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4.25" customHeight="1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4.25" customHeight="1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4.25" customHeight="1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4.25" customHeight="1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4.25" customHeight="1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4.25" customHeight="1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4.25" customHeight="1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4.25" customHeight="1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4.25" customHeight="1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4.25" customHeight="1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4.25" customHeight="1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4.25" customHeight="1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4.25" customHeight="1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4.25" customHeight="1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4.25" customHeight="1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4.25" customHeight="1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4.25" customHeight="1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4.25" customHeight="1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4.25" customHeight="1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4.25" customHeight="1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4.25" customHeight="1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4.25" customHeight="1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4.25" customHeight="1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4.25" customHeight="1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4.25" customHeight="1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4.25" customHeight="1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4.25" customHeight="1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4.25" customHeight="1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4.25" customHeight="1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4.25" customHeight="1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4.25" customHeight="1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4.25" customHeight="1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4.25" customHeight="1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4.25" customHeight="1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4.25" customHeight="1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4.25" customHeight="1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4.25" customHeight="1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4.25" customHeight="1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4.25" customHeight="1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4.25" customHeight="1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4.25" customHeight="1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4.25" customHeight="1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4.25" customHeight="1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4.25" customHeight="1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4.25" customHeight="1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4.25" customHeight="1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4.25" customHeight="1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4.25" customHeight="1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4.25" customHeight="1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4.25" customHeight="1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4.25" customHeight="1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4.25" customHeight="1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4.25" customHeight="1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4.25" customHeight="1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4.25" customHeight="1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4.25" customHeight="1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4.25" customHeight="1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4.25" customHeight="1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4.25" customHeight="1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4.25" customHeight="1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4.25" customHeight="1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4.25" customHeight="1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4.25" customHeight="1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4.25" customHeight="1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4.25" customHeight="1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4.25" customHeight="1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4.25" customHeight="1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4.25" customHeight="1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4.25" customHeight="1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4.25" customHeight="1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4.25" customHeight="1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4.25" customHeight="1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4.25" customHeight="1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4.25" customHeight="1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4.25" customHeight="1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4.25" customHeight="1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4.25" customHeight="1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4.25" customHeight="1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4.25" customHeight="1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4.25" customHeight="1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4.25" customHeight="1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4.25" customHeight="1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4.25" customHeight="1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4.25" customHeight="1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4.25" customHeight="1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4.25" customHeight="1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4.25" customHeight="1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4.25" customHeight="1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4.25" customHeight="1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4.25" customHeight="1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4.25" customHeight="1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4.25" customHeight="1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4.25" customHeight="1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4.25" customHeight="1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4.25" customHeight="1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4.25" customHeight="1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4.25" customHeight="1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4.25" customHeight="1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4.25" customHeight="1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4.25" customHeight="1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4.25" customHeight="1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4.25" customHeight="1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4.25" customHeight="1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4.25" customHeight="1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4.25" customHeight="1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4.25" customHeight="1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4.25" customHeight="1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4.25" customHeight="1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4.25" customHeight="1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4.25" customHeight="1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4.25" customHeight="1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4.25" customHeight="1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4.25" customHeight="1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4.25" customHeight="1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4.25" customHeight="1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4.25" customHeight="1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4.25" customHeight="1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4.25" customHeight="1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4.25" customHeight="1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4.25" customHeight="1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4.25" customHeight="1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4.25" customHeight="1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4.25" customHeight="1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4.25" customHeight="1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4.25" customHeight="1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4.25" customHeight="1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4.25" customHeight="1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4.25" customHeight="1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4.25" customHeight="1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4.25" customHeight="1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4.25" customHeight="1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4.25" customHeight="1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4.25" customHeight="1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4.25" customHeight="1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4.25" customHeight="1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4.25" customHeight="1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4.25" customHeight="1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4.25" customHeight="1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4.25" customHeight="1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4.25" customHeight="1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4.25" customHeight="1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4.25" customHeight="1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4.25" customHeight="1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4.25" customHeight="1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4.25" customHeight="1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1">
    <mergeCell ref="A5:A1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2022-06-03T19:03:28Z</dcterms:created>
  <dc:creator>User</dc:creator>
</cp:coreProperties>
</file>