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AIYAM PERUMAL\OneDrive\Desktop\Analytics Course files\Project\"/>
    </mc:Choice>
  </mc:AlternateContent>
  <bookViews>
    <workbookView xWindow="240" yWindow="110" windowWidth="14810" windowHeight="8010" firstSheet="4" activeTab="6"/>
  </bookViews>
  <sheets>
    <sheet name="Cell Referencing" sheetId="1" r:id="rId1"/>
    <sheet name="VLOOKUP" sheetId="2" r:id="rId2"/>
    <sheet name="Index and Match " sheetId="3" r:id="rId3"/>
    <sheet name="Calculated Field" sheetId="8" r:id="rId4"/>
    <sheet name="Conditional Colour Formatting " sheetId="4" r:id="rId5"/>
    <sheet name="HLOOKUP" sheetId="6" r:id="rId6"/>
    <sheet name="FUNCTIONS" sheetId="9" r:id="rId7"/>
    <sheet name="PIVOT TABLE" sheetId="7" r:id="rId8"/>
    <sheet name="IF ERROR" sheetId="5" r:id="rId9"/>
  </sheets>
  <calcPr calcId="152511"/>
  <pivotCaches>
    <pivotCache cacheId="0" r:id="rId10"/>
    <pivotCache cacheId="1" r:id="rId11"/>
  </pivotCaches>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0" i="9" l="1"/>
  <c r="D19" i="9"/>
  <c r="D18" i="9"/>
  <c r="D17" i="9"/>
  <c r="D16" i="9"/>
  <c r="D15" i="9"/>
  <c r="D14" i="9"/>
  <c r="D13" i="9"/>
  <c r="D12" i="9"/>
  <c r="D11" i="9"/>
  <c r="D10" i="9"/>
  <c r="D9" i="9"/>
  <c r="D8" i="9"/>
  <c r="D7" i="9"/>
  <c r="D6" i="9"/>
  <c r="D5" i="9"/>
  <c r="D4" i="9"/>
  <c r="D3" i="9"/>
  <c r="D2" i="9"/>
  <c r="E18" i="3" l="1"/>
  <c r="C7" i="8" l="1"/>
  <c r="C12" i="3" l="1"/>
  <c r="D11" i="8" l="1"/>
  <c r="C11" i="8"/>
  <c r="D7" i="8"/>
  <c r="F47" i="7" l="1"/>
  <c r="F46" i="7"/>
  <c r="F45" i="7"/>
  <c r="F44" i="7"/>
  <c r="F43" i="7"/>
  <c r="F42" i="7"/>
  <c r="F41" i="7"/>
  <c r="F40" i="7"/>
  <c r="F39" i="7"/>
  <c r="F38" i="7"/>
  <c r="F37" i="7"/>
  <c r="F36" i="7"/>
  <c r="F35" i="7"/>
  <c r="F34" i="7"/>
  <c r="F33" i="7"/>
  <c r="F32" i="7"/>
  <c r="F31" i="7"/>
  <c r="F30" i="7"/>
  <c r="F29" i="7"/>
  <c r="F28" i="7"/>
  <c r="F27" i="7"/>
  <c r="F26" i="7"/>
  <c r="F25" i="7"/>
  <c r="F24" i="7"/>
  <c r="F23" i="7"/>
  <c r="F22" i="7"/>
  <c r="F21" i="7"/>
  <c r="F20" i="7"/>
  <c r="F19" i="7"/>
  <c r="F18" i="7"/>
  <c r="F17" i="7"/>
  <c r="F16" i="7"/>
  <c r="F15" i="7"/>
  <c r="F14" i="7"/>
  <c r="F13" i="7"/>
  <c r="F12" i="7"/>
  <c r="F11" i="7"/>
  <c r="F10" i="7"/>
  <c r="F9" i="7"/>
  <c r="F8" i="7"/>
  <c r="F7" i="7"/>
  <c r="F6" i="7"/>
  <c r="F5" i="7"/>
  <c r="D9" i="6" l="1"/>
  <c r="G7" i="4" l="1"/>
  <c r="G10" i="4" a="1"/>
  <c r="G10" i="4" s="1"/>
  <c r="H10" i="4" s="1"/>
  <c r="G8" i="4" a="1"/>
  <c r="G8" i="4" s="1"/>
  <c r="H8" i="4" s="1"/>
  <c r="G9" i="4" a="1"/>
  <c r="G9" i="4" s="1"/>
  <c r="H9" i="4" s="1"/>
  <c r="G6" i="4" a="1"/>
  <c r="G6" i="4" s="1"/>
  <c r="H6" i="4" s="1"/>
  <c r="D19" i="5"/>
  <c r="E19" i="3"/>
  <c r="G7" i="2"/>
  <c r="G12" i="3"/>
  <c r="H13" i="2"/>
  <c r="F14" i="1" l="1"/>
  <c r="C12" i="2" l="1" a="1"/>
  <c r="C12" i="2"/>
  <c r="B12" i="2" a="1"/>
  <c r="B12" i="2"/>
  <c r="D6" i="3"/>
  <c r="E6" i="3"/>
  <c r="F6" i="3"/>
  <c r="G6" i="3"/>
  <c r="D7" i="3"/>
  <c r="E7" i="3"/>
  <c r="F7" i="3"/>
  <c r="G7" i="3"/>
  <c r="D8" i="3"/>
  <c r="E8" i="3"/>
  <c r="F8" i="3"/>
  <c r="G8" i="3"/>
  <c r="D9" i="3"/>
  <c r="E9" i="3"/>
  <c r="F9" i="3"/>
  <c r="G9" i="3"/>
  <c r="E5" i="3"/>
  <c r="F5" i="3"/>
  <c r="G5" i="3"/>
  <c r="D5" i="3"/>
  <c r="H15" i="2"/>
  <c r="G8" i="2"/>
  <c r="G6" i="2"/>
  <c r="C24" i="1"/>
  <c r="D24" i="1"/>
  <c r="E24" i="1"/>
  <c r="F24" i="1"/>
  <c r="G24" i="1"/>
  <c r="D25" i="1"/>
  <c r="E25" i="1"/>
  <c r="F25" i="1"/>
  <c r="G25" i="1"/>
  <c r="D26" i="1"/>
  <c r="E26" i="1"/>
  <c r="F26" i="1"/>
  <c r="G26" i="1"/>
  <c r="D27" i="1"/>
  <c r="E27" i="1"/>
  <c r="F27" i="1"/>
  <c r="G27" i="1"/>
  <c r="D28" i="1"/>
  <c r="E28" i="1"/>
  <c r="F28" i="1"/>
  <c r="G28" i="1"/>
  <c r="C25" i="1"/>
  <c r="C26" i="1"/>
  <c r="C27" i="1"/>
  <c r="C28" i="1"/>
  <c r="E17" i="1"/>
  <c r="F17" i="1" s="1"/>
  <c r="E16" i="1"/>
  <c r="F16" i="1" s="1"/>
  <c r="E15" i="1"/>
  <c r="F15" i="1" s="1"/>
  <c r="E14" i="1"/>
  <c r="E13" i="1"/>
  <c r="F13" i="1" s="1"/>
  <c r="E5" i="1"/>
  <c r="E6" i="1"/>
  <c r="E7" i="1"/>
  <c r="E8" i="1"/>
  <c r="E4" i="1"/>
  <c r="C16" i="2"/>
  <c r="C15" i="2"/>
  <c r="C14" i="2"/>
  <c r="C13" i="2"/>
  <c r="B16" i="2"/>
  <c r="B15" i="2"/>
  <c r="B14" i="2"/>
  <c r="B13" i="2"/>
  <c r="H7" i="4"/>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<sst xmlns="http://schemas.openxmlformats.org/spreadsheetml/2006/main" count="466" uniqueCount="248">
  <si>
    <t>Relative Referencing</t>
  </si>
  <si>
    <t>Relative reference is a type of cell reference in Excel. This reference changes when the formula is copied to any other cell or any other worksheet. Relative cell references are used whenever calculations need to be repeated.</t>
  </si>
  <si>
    <r>
      <rPr>
        <sz val="11"/>
        <color rgb="FF000000"/>
        <rFont val="Calibri"/>
        <family val="2"/>
      </rPr>
      <t xml:space="preserve">Here I am calculating amount where using rate * qty like rate - </t>
    </r>
    <r>
      <rPr>
        <b/>
        <sz val="11"/>
        <color rgb="FF000000"/>
        <rFont val="Calibri"/>
        <family val="2"/>
      </rPr>
      <t>D4*C4</t>
    </r>
    <r>
      <rPr>
        <sz val="11"/>
        <color rgb="FF000000"/>
        <rFont val="Calibri"/>
        <family val="2"/>
      </rPr>
      <t xml:space="preserve"> (Coping the same formula to other cells using drag)</t>
    </r>
  </si>
  <si>
    <t>PRODUCT ID</t>
  </si>
  <si>
    <t>Product</t>
  </si>
  <si>
    <t>Qty</t>
  </si>
  <si>
    <t>Rate</t>
  </si>
  <si>
    <t>Amount</t>
  </si>
  <si>
    <t>Tax</t>
  </si>
  <si>
    <t>Rice</t>
  </si>
  <si>
    <t>Wheat</t>
  </si>
  <si>
    <t>Oil</t>
  </si>
  <si>
    <t>Sugar</t>
  </si>
  <si>
    <t>Salt</t>
  </si>
  <si>
    <t>Absolute Referencing</t>
  </si>
  <si>
    <t xml:space="preserve"> An absolute reference is a referencing tool that locks a cell reference in the formula such that the cell location remains the same even when the formula is copied.( On the other hand, the relative cell references automatically substitute the cell references when a formula is copied.)</t>
  </si>
  <si>
    <r>
      <rPr>
        <sz val="11"/>
        <color rgb="FF000000"/>
        <rFont val="Calibri"/>
        <family val="2"/>
        <scheme val="minor"/>
      </rPr>
      <t>Here I am calculating tax -</t>
    </r>
    <r>
      <rPr>
        <b/>
        <sz val="11"/>
        <color rgb="FF000000"/>
        <rFont val="Calibri"/>
        <family val="2"/>
        <scheme val="minor"/>
      </rPr>
      <t xml:space="preserve"> amount * tax perecentage(10) , but here locking the tax percentage column to calculate correctly</t>
    </r>
  </si>
  <si>
    <t>TAX</t>
  </si>
  <si>
    <t>Mixed Referencing</t>
  </si>
  <si>
    <r>
      <t>Mixed Reference </t>
    </r>
    <r>
      <rPr>
        <sz val="12"/>
        <color rgb="FF273239"/>
        <rFont val="Calibri"/>
        <family val="2"/>
        <scheme val="minor"/>
      </rPr>
      <t>is a type of </t>
    </r>
    <r>
      <rPr>
        <i/>
        <sz val="12"/>
        <color rgb="FF273239"/>
        <rFont val="Calibri"/>
        <family val="2"/>
        <scheme val="minor"/>
      </rPr>
      <t>Absolute reference</t>
    </r>
    <r>
      <rPr>
        <sz val="12"/>
        <color rgb="FF273239"/>
        <rFont val="Calibri"/>
        <family val="2"/>
        <scheme val="minor"/>
      </rPr>
      <t> in which either the column is made constant or the row is made constant. When we make any column or row constant then the column name or row number does not change as we copy the formula to other cell(s). The mixed reference is designated by a dollar sign($) in front of the row or column.</t>
    </r>
  </si>
  <si>
    <t>Here I am doing multiplication table like 12*12,24*24 etc...</t>
  </si>
  <si>
    <t>Mixed</t>
  </si>
  <si>
    <t>VLOOKUP</t>
  </si>
  <si>
    <t>Vlookup (short for 'vertical' lookup) is a built-in Excel function that is designed to work with data that is organised into columns. For a specified value, the function finds (or 'looks up') the value in one column of data, and returns the corresponding value from another column.</t>
  </si>
  <si>
    <t xml:space="preserve">Here I am taking out name and total of student with respective roll no and also getting value for the question down </t>
  </si>
  <si>
    <t>Roll no</t>
  </si>
  <si>
    <t>Name</t>
  </si>
  <si>
    <t>Age</t>
  </si>
  <si>
    <t>ENGLISH</t>
  </si>
  <si>
    <t>SCIENCE</t>
  </si>
  <si>
    <t>MATHS</t>
  </si>
  <si>
    <t>Total</t>
  </si>
  <si>
    <t>A1</t>
  </si>
  <si>
    <t>Kishore</t>
  </si>
  <si>
    <t>A2</t>
  </si>
  <si>
    <t>Karthi</t>
  </si>
  <si>
    <t>A3</t>
  </si>
  <si>
    <t>Subbu</t>
  </si>
  <si>
    <t>A4</t>
  </si>
  <si>
    <t>Aiyam</t>
  </si>
  <si>
    <t>A5</t>
  </si>
  <si>
    <t>Prakash</t>
  </si>
  <si>
    <t>What is total of subbu ?</t>
  </si>
  <si>
    <t>Coumn should be at first only to execute VLOOKUP</t>
  </si>
  <si>
    <t>What mark did aiyam scored in maths ?</t>
  </si>
  <si>
    <t>INDEX</t>
  </si>
  <si>
    <t>The INDEX function below returns a specific value in a one-dimensional range.</t>
  </si>
  <si>
    <t>MATCH</t>
  </si>
  <si>
    <t>The MATCH function returns the position of a value in a given range.</t>
  </si>
  <si>
    <t>S.no</t>
  </si>
  <si>
    <t>Kgs</t>
  </si>
  <si>
    <t>INDEX FUNC</t>
  </si>
  <si>
    <t>MATCH FUNC</t>
  </si>
  <si>
    <t>Oil(ROW)</t>
  </si>
  <si>
    <t>In this place I am getting price of oil for 10 kg</t>
  </si>
  <si>
    <t>in this place im getting the place of oil in the product list</t>
  </si>
  <si>
    <t>Rice(Row+Col)</t>
  </si>
  <si>
    <t>In this place I am getting price of rice for 5kg using row and col both</t>
  </si>
  <si>
    <t>INDEX + MATCH</t>
  </si>
  <si>
    <t>KG</t>
  </si>
  <si>
    <t>ROW</t>
  </si>
  <si>
    <t>ROW + COL</t>
  </si>
  <si>
    <t>In this place I am getting value of products respective with their Kgs in dropdown</t>
  </si>
  <si>
    <t>Conditional Formatting</t>
  </si>
  <si>
    <r>
      <t>Conditional formatting </t>
    </r>
    <r>
      <rPr>
        <sz val="11"/>
        <color rgb="FF040C28"/>
        <rFont val="Calibri"/>
        <family val="2"/>
        <scheme val="minor"/>
      </rPr>
      <t>makes it easy to highlight certain values or make particular cells easy to identify</t>
    </r>
    <r>
      <rPr>
        <sz val="11"/>
        <color rgb="FF4D5156"/>
        <rFont val="Calibri"/>
        <family val="2"/>
        <scheme val="minor"/>
      </rPr>
      <t>. This changes the appearance of a cell range based on a condition (or criteria). You can use conditional formatting to highlight cells that contain values which meet a certain condition</t>
    </r>
  </si>
  <si>
    <t>Tamil</t>
  </si>
  <si>
    <t>Absent</t>
  </si>
  <si>
    <t>Percentage</t>
  </si>
  <si>
    <t>Above  85</t>
  </si>
  <si>
    <t>Between 50 - 85</t>
  </si>
  <si>
    <t>Below 50</t>
  </si>
  <si>
    <t>Result</t>
  </si>
  <si>
    <t>Pass</t>
  </si>
  <si>
    <t>Fail</t>
  </si>
  <si>
    <t>Marks</t>
  </si>
  <si>
    <t>SOUTH REGION</t>
  </si>
  <si>
    <t>Emplyee ID</t>
  </si>
  <si>
    <t>Employee Name</t>
  </si>
  <si>
    <t>Total Sales</t>
  </si>
  <si>
    <t>Heather</t>
  </si>
  <si>
    <t>Victoria</t>
  </si>
  <si>
    <t>Steven</t>
  </si>
  <si>
    <t>Sonia</t>
  </si>
  <si>
    <t>Sue</t>
  </si>
  <si>
    <t>Luke</t>
  </si>
  <si>
    <t>Karen</t>
  </si>
  <si>
    <t>Owen</t>
  </si>
  <si>
    <t>Richard</t>
  </si>
  <si>
    <t>Nathan</t>
  </si>
  <si>
    <t>WEST REGION</t>
  </si>
  <si>
    <t>Austin</t>
  </si>
  <si>
    <t>Maria</t>
  </si>
  <si>
    <t>Faith</t>
  </si>
  <si>
    <t>Stewart</t>
  </si>
  <si>
    <t>Jane</t>
  </si>
  <si>
    <t>Donna</t>
  </si>
  <si>
    <t>Phil</t>
  </si>
  <si>
    <t>Elizabeth</t>
  </si>
  <si>
    <t>Madeleine</t>
  </si>
  <si>
    <t>Claire</t>
  </si>
  <si>
    <t>IF ERROR</t>
  </si>
  <si>
    <r>
      <t>The IFERROR function in Excel is </t>
    </r>
    <r>
      <rPr>
        <sz val="10"/>
        <color rgb="FF040C28"/>
        <rFont val="Calibri"/>
        <family val="2"/>
        <scheme val="minor"/>
      </rPr>
      <t>designed to trap and manage errors in formulas and calculations</t>
    </r>
    <r>
      <rPr>
        <sz val="10"/>
        <color rgb="FF202124"/>
        <rFont val="Calibri"/>
        <family val="2"/>
        <scheme val="minor"/>
      </rPr>
      <t>. More specifically, IFERROR checks a formula, and if it evaluates to an error, returns another value you specify; otherwise, returns the result of the formula</t>
    </r>
  </si>
  <si>
    <t>Using iferror along with index and match</t>
  </si>
  <si>
    <t>Here I am using index and match along with iferror , in this case I am getting total sales of both region using employee name , first it will check South Region if not found will check in West Region so here if error is used and no name found it will give "Invalid Employee" mesage</t>
  </si>
  <si>
    <t>Below 50%</t>
  </si>
  <si>
    <r>
      <rPr>
        <b/>
        <sz val="11"/>
        <color theme="1"/>
        <rFont val="Calibri"/>
        <family val="2"/>
        <scheme val="minor"/>
      </rPr>
      <t>Total Formula</t>
    </r>
    <r>
      <rPr>
        <sz val="11"/>
        <color theme="1"/>
        <rFont val="Calibri"/>
        <family val="2"/>
        <scheme val="minor"/>
      </rPr>
      <t xml:space="preserve"> used in {=SUM(IF(ISNUMBER(C7:F7),C7:F7))}</t>
    </r>
  </si>
  <si>
    <r>
      <rPr>
        <b/>
        <sz val="11"/>
        <color theme="1"/>
        <rFont val="Calibri"/>
        <family val="2"/>
        <scheme val="minor"/>
      </rPr>
      <t>ISNUMBER</t>
    </r>
    <r>
      <rPr>
        <sz val="11"/>
        <color theme="1"/>
        <rFont val="Calibri"/>
        <family val="2"/>
        <scheme val="minor"/>
      </rPr>
      <t xml:space="preserve"> - Checks range retturn true or false
true - numeric , false - nonnumeric
</t>
    </r>
    <r>
      <rPr>
        <b/>
        <sz val="11"/>
        <color theme="1"/>
        <rFont val="Calibri"/>
        <family val="2"/>
        <scheme val="minor"/>
      </rPr>
      <t xml:space="preserve">IF(ISNUMBER(C7:F7),C7:F7) </t>
    </r>
    <r>
      <rPr>
        <sz val="11"/>
        <color theme="1"/>
        <rFont val="Calibri"/>
        <family val="2"/>
        <scheme val="minor"/>
      </rPr>
      <t>-  Return array and values , it wil sum up using sum function</t>
    </r>
  </si>
  <si>
    <t>HLOOKUP</t>
  </si>
  <si>
    <r>
      <t>The HLOOKUP function is </t>
    </r>
    <r>
      <rPr>
        <sz val="10"/>
        <color rgb="FF040C28"/>
        <rFont val="Calibri"/>
        <family val="2"/>
        <scheme val="minor"/>
      </rPr>
      <t>used to search for a value in the top row of an array of values, and then it retrieves the value in the same column from a row you specify in the table or array</t>
    </r>
    <r>
      <rPr>
        <sz val="10"/>
        <color rgb="FF202124"/>
        <rFont val="Calibri"/>
        <family val="2"/>
        <scheme val="minor"/>
      </rPr>
      <t xml:space="preserve">. The H in HLOOKUP stands for </t>
    </r>
    <r>
      <rPr>
        <b/>
        <sz val="10"/>
        <color rgb="FF202124"/>
        <rFont val="Calibri"/>
        <family val="2"/>
        <scheme val="minor"/>
      </rPr>
      <t>'Horizontal'.</t>
    </r>
  </si>
  <si>
    <t>Company</t>
  </si>
  <si>
    <t>Branch</t>
  </si>
  <si>
    <t>Sales</t>
  </si>
  <si>
    <t>MRF</t>
  </si>
  <si>
    <t>CEAT</t>
  </si>
  <si>
    <t>JK</t>
  </si>
  <si>
    <t>BRIDGESTONE</t>
  </si>
  <si>
    <t>APOLLO</t>
  </si>
  <si>
    <t>Chennai</t>
  </si>
  <si>
    <t>Salem</t>
  </si>
  <si>
    <t>Trichy</t>
  </si>
  <si>
    <t>Pondy</t>
  </si>
  <si>
    <t>Rs.45000</t>
  </si>
  <si>
    <t>Rs.65000</t>
  </si>
  <si>
    <t>Rs.20000</t>
  </si>
  <si>
    <t>Rs.35000</t>
  </si>
  <si>
    <t>Rs.15000</t>
  </si>
  <si>
    <t xml:space="preserve">In this I am using hlookup because my data is placed in horizontal way and I am getting the sales value of company </t>
  </si>
  <si>
    <t>TABLE</t>
  </si>
  <si>
    <t>An Excel table is basically just a very simple database, consisting of one table. It has data elements (columns) and a set of members having those data elements (rows)</t>
  </si>
  <si>
    <t>PIVOT TABLE</t>
  </si>
  <si>
    <r>
      <t>A Pivot Table is a reporting and summation tool that gives you information *about* an Excel table</t>
    </r>
    <r>
      <rPr>
        <sz val="10"/>
        <color rgb="FF202124"/>
        <rFont val="Calibri"/>
        <family val="2"/>
        <scheme val="minor"/>
      </rPr>
      <t>.</t>
    </r>
  </si>
  <si>
    <t>Region</t>
  </si>
  <si>
    <t>SalesMan</t>
  </si>
  <si>
    <t>Item</t>
  </si>
  <si>
    <t>Units</t>
  </si>
  <si>
    <t>Unit_price</t>
  </si>
  <si>
    <t>Sale_amt</t>
  </si>
  <si>
    <t>East</t>
  </si>
  <si>
    <t>Alexander</t>
  </si>
  <si>
    <t>Television</t>
  </si>
  <si>
    <t>Central</t>
  </si>
  <si>
    <t>Shelli</t>
  </si>
  <si>
    <t>Home Theater</t>
  </si>
  <si>
    <t>Luis</t>
  </si>
  <si>
    <t>David</t>
  </si>
  <si>
    <t>Cell Phone</t>
  </si>
  <si>
    <t>West</t>
  </si>
  <si>
    <t>Stephen</t>
  </si>
  <si>
    <t>Michael</t>
  </si>
  <si>
    <t>Sigal</t>
  </si>
  <si>
    <t>Diana</t>
  </si>
  <si>
    <t>John</t>
  </si>
  <si>
    <t>Desk</t>
  </si>
  <si>
    <t>Video Games</t>
  </si>
  <si>
    <t>Note : While converting to pivot table all header should be in bold and also no empty column or rows should be included in it</t>
  </si>
  <si>
    <t>Row Labels</t>
  </si>
  <si>
    <t>Grand Total</t>
  </si>
  <si>
    <t>Sum of Sale_amt</t>
  </si>
  <si>
    <t>Sum of Units</t>
  </si>
  <si>
    <t>Here am retrieving the details like item sales in each region along with his units sold and total sales amnt using pivot table</t>
  </si>
  <si>
    <t>Calculated Field</t>
  </si>
  <si>
    <r>
      <t>A calculated field is </t>
    </r>
    <r>
      <rPr>
        <sz val="11"/>
        <color rgb="FF040C28"/>
        <rFont val="Calibri"/>
        <family val="2"/>
        <scheme val="minor"/>
      </rPr>
      <t>a formula that performs some action on one or more other fields in your data source</t>
    </r>
    <r>
      <rPr>
        <sz val="11"/>
        <color rgb="FF4D5156"/>
        <rFont val="Calibri"/>
        <family val="2"/>
        <scheme val="minor"/>
      </rPr>
      <t>. Calculated fields can perform arithmetic and math, manipulate text, date, and geographic information, and use branching logic to evaluate your data and return different results.</t>
    </r>
  </si>
  <si>
    <t>Country</t>
  </si>
  <si>
    <t>Total Revenue</t>
  </si>
  <si>
    <t>Total Cost</t>
  </si>
  <si>
    <t>India</t>
  </si>
  <si>
    <t>States</t>
  </si>
  <si>
    <t>Tamil nadu</t>
  </si>
  <si>
    <t>India Total</t>
  </si>
  <si>
    <t>China</t>
  </si>
  <si>
    <t>Sichuan</t>
  </si>
  <si>
    <t>Zhejiang</t>
  </si>
  <si>
    <t>Hong</t>
  </si>
  <si>
    <t>China Total</t>
  </si>
  <si>
    <t>Sum of Total Revenue</t>
  </si>
  <si>
    <t>Sum of Total Cost</t>
  </si>
  <si>
    <t>PIVOT</t>
  </si>
  <si>
    <t>Sum of Profit</t>
  </si>
  <si>
    <t xml:space="preserve">In this I am using Pivot analyze - Field -  Calculated field 
Here I am calculating Total Revenue -  Total Cost , to get profit amnt which is the Calculated field </t>
  </si>
  <si>
    <t>Function</t>
  </si>
  <si>
    <t>Definition</t>
  </si>
  <si>
    <t>Question</t>
  </si>
  <si>
    <t>Answer</t>
  </si>
  <si>
    <t>Comments</t>
  </si>
  <si>
    <t>Concatenate</t>
  </si>
  <si>
    <t xml:space="preserve">Used to Join strings </t>
  </si>
  <si>
    <t>FirstName</t>
  </si>
  <si>
    <t>LastName</t>
  </si>
  <si>
    <t>Perumal</t>
  </si>
  <si>
    <t xml:space="preserve">Concatenating first and last name </t>
  </si>
  <si>
    <t>Concatenate using &amp;&amp;</t>
  </si>
  <si>
    <t>Added space in between</t>
  </si>
  <si>
    <t>Concatenating first and last name with static value - Name is</t>
  </si>
  <si>
    <t>Left</t>
  </si>
  <si>
    <t>Right</t>
  </si>
  <si>
    <t xml:space="preserve">Derive left char from string </t>
  </si>
  <si>
    <t xml:space="preserve">Derive right char from string </t>
  </si>
  <si>
    <t>AIYAMPERUMAL   - Left of 5</t>
  </si>
  <si>
    <t>Taken 14 from right</t>
  </si>
  <si>
    <t>AIYAMPERUMAL   - Right of 14</t>
  </si>
  <si>
    <t>MID</t>
  </si>
  <si>
    <t xml:space="preserve">Derive mid values </t>
  </si>
  <si>
    <t xml:space="preserve">AIYAMPERUMAL </t>
  </si>
  <si>
    <t>TRIM</t>
  </si>
  <si>
    <t>Used to remove empty spaces</t>
  </si>
  <si>
    <t xml:space="preserve">              Hi ! How are you      !</t>
  </si>
  <si>
    <t>Lower</t>
  </si>
  <si>
    <t>Upper</t>
  </si>
  <si>
    <t>Proper</t>
  </si>
  <si>
    <t>Lowercase Letter</t>
  </si>
  <si>
    <t>Uppercase letter</t>
  </si>
  <si>
    <t>Proper Aligned</t>
  </si>
  <si>
    <t>HELLO HOW ARE YOU!</t>
  </si>
  <si>
    <t>I am fine , thanks</t>
  </si>
  <si>
    <t>First letter of every string will be in capital</t>
  </si>
  <si>
    <t>Find (Case Sensitive)</t>
  </si>
  <si>
    <t xml:space="preserve">Find the position of the substring </t>
  </si>
  <si>
    <t>Search(Non Case Sensitive)</t>
  </si>
  <si>
    <t xml:space="preserve">Find Substring within the String </t>
  </si>
  <si>
    <t>Remove the empty spaces at first and last</t>
  </si>
  <si>
    <t>Start from 6 position and end 12</t>
  </si>
  <si>
    <t>making all as lowercase</t>
  </si>
  <si>
    <t>making all as uppercase</t>
  </si>
  <si>
    <t>Searching for word  - fine (6th position)</t>
  </si>
  <si>
    <t xml:space="preserve">Searching for word  - Thnaks(13th position) --even though I give in capital its working </t>
  </si>
  <si>
    <t>Substitute(Case Sensitive)</t>
  </si>
  <si>
    <t>Hello, I am Aiyam</t>
  </si>
  <si>
    <t>Replace</t>
  </si>
  <si>
    <t>Replace the text when we know the exact postion to replace</t>
  </si>
  <si>
    <t>Replace the text when we know the exact string to replace</t>
  </si>
  <si>
    <t>Name is Arun</t>
  </si>
  <si>
    <t>Replaced Arun with Aiyam by giving the start and no of char in old string</t>
  </si>
  <si>
    <t>Substituted Helo with Hi
Can be used with index value also</t>
  </si>
  <si>
    <t>Length</t>
  </si>
  <si>
    <t xml:space="preserve">Count of string </t>
  </si>
  <si>
    <t>AiyamPerumal</t>
  </si>
  <si>
    <t>ROUND</t>
  </si>
  <si>
    <t>Number rounded to given no of digits also can round to either left or right of deimal point</t>
  </si>
  <si>
    <t>FLOOR</t>
  </si>
  <si>
    <t>Round the number to nearest given specified multiples</t>
  </si>
  <si>
    <t>Rounded with one precision value</t>
  </si>
  <si>
    <t>Works only with negative values
Here I am getting the nearest multiples of 5 for 544</t>
  </si>
  <si>
    <t xml:space="preserve">AND </t>
  </si>
  <si>
    <t>OR</t>
  </si>
  <si>
    <t>If both true , then true</t>
  </si>
  <si>
    <t>If one is true , then true
If both false , then false</t>
  </si>
  <si>
    <t>Calculating if score is 40 and 50 then pass ,else fail</t>
  </si>
  <si>
    <t>Calculating if score is 40 or 50 then pass ,else fail(Need to satisfy one condition then true)</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</si>
</sst>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6" formatCode="&quot;₹&quot;\ #,##0;[Red]&quot;₹&quot;\ \-#,##0"/>
    <numFmt numFmtId="44" formatCode="_ &quot;₹&quot;\ * #,##0.00_ ;_ &quot;₹&quot;\ * \-#,##0.00_ ;_ &quot;₹&quot;\ * &quot;-&quot;??_ ;_ @_ "/>
    <numFmt numFmtId="43" formatCode="_ * #,##0.00_ ;_ * \-#,##0.00_ ;_ * &quot;-&quot;??_ ;_ @_ "/>
    <numFmt numFmtId="164" formatCode="_ [$₹-4009]\ * #,##0.00_ ;_ [$₹-4009]\ * \-#,##0.00_ ;_ [$₹-4009]\ * &quot;-&quot;??_ ;_ @_ "/>
    <numFmt numFmtId="165" formatCode="_(* #,##0.00_);_(* \(#,##0.00\);_(* &quot;-&quot;??_);_(@_)"/>
  </numFmts>
  <fonts count="24" x14ac:knownFonts="1">
    <font>
      <sz val="11"/>
      <color theme="1"/>
      <name val="Calibri"/>
      <family val="2"/>
      <scheme val="minor"/>
    </font>
    <font>
      <b/>
      <sz val="11"/>
      <color theme="0"/>
      <name val="Calibri"/>
      <family val="2"/>
      <scheme val="minor"/>
    </font>
    <font>
      <b/>
      <sz val="11"/>
      <color theme="1"/>
      <name val="Calibri"/>
      <family val="2"/>
      <scheme val="minor"/>
    </font>
    <font>
      <i/>
      <sz val="12"/>
      <color rgb="FF212121"/>
      <name val="Calibri"/>
      <family val="2"/>
      <scheme val="minor"/>
    </font>
    <font>
      <sz val="12"/>
      <color rgb="FF212121"/>
      <name val="Calibri"/>
      <family val="2"/>
      <scheme val="minor"/>
    </font>
    <font>
      <sz val="11"/>
      <color rgb="FF000000"/>
      <name val="Calibri"/>
      <family val="2"/>
      <scheme val="minor"/>
    </font>
    <font>
      <b/>
      <sz val="11"/>
      <color rgb="FF000000"/>
      <name val="Calibri"/>
      <family val="2"/>
      <scheme val="minor"/>
    </font>
    <font>
      <sz val="11"/>
      <color rgb="FF000000"/>
      <name val="Calibri"/>
      <family val="2"/>
    </font>
    <font>
      <b/>
      <sz val="11"/>
      <color rgb="FF000000"/>
      <name val="Calibri"/>
      <family val="2"/>
    </font>
    <font>
      <b/>
      <sz val="12"/>
      <color rgb="FF273239"/>
      <name val="Calibri"/>
      <family val="2"/>
      <scheme val="minor"/>
    </font>
    <font>
      <sz val="12"/>
      <color rgb="FF273239"/>
      <name val="Calibri"/>
      <family val="2"/>
      <scheme val="minor"/>
    </font>
    <font>
      <i/>
      <sz val="12"/>
      <color rgb="FF273239"/>
      <name val="Calibri"/>
      <family val="2"/>
      <scheme val="minor"/>
    </font>
    <font>
      <sz val="10"/>
      <color rgb="FF040C28"/>
      <name val="Calibri"/>
      <family val="2"/>
      <scheme val="minor"/>
    </font>
    <font>
      <sz val="11"/>
      <color rgb="FF4D5156"/>
      <name val="Calibri"/>
      <family val="2"/>
      <scheme val="minor"/>
    </font>
    <font>
      <sz val="11"/>
      <color rgb="FF040C28"/>
      <name val="Calibri"/>
      <family val="2"/>
      <scheme val="minor"/>
    </font>
    <font>
      <sz val="11"/>
      <color rgb="FFFFFFFF"/>
      <name val="Calibri"/>
      <family val="2"/>
      <scheme val="minor"/>
    </font>
    <font>
      <b/>
      <sz val="11"/>
      <color rgb="FFFFFFFF"/>
      <name val="Calibri"/>
      <family val="2"/>
      <scheme val="minor"/>
    </font>
    <font>
      <sz val="10"/>
      <color rgb="FF202124"/>
      <name val="Calibri"/>
      <family val="2"/>
      <scheme val="minor"/>
    </font>
    <font>
      <sz val="11"/>
      <color theme="1"/>
      <name val="Calibri"/>
      <family val="2"/>
      <scheme val="minor"/>
    </font>
    <font>
      <sz val="10"/>
      <color rgb="FF040C28"/>
      <name val="Calibri"/>
      <family val="2"/>
      <scheme val="minor"/>
    </font>
    <font>
      <b/>
      <sz val="10"/>
      <color rgb="FF202124"/>
      <name val="Calibri"/>
      <family val="2"/>
      <scheme val="minor"/>
    </font>
    <font>
      <sz val="11"/>
      <color theme="1"/>
      <name val="Calibri"/>
      <family val="2"/>
    </font>
    <font>
      <sz val="11"/>
      <color theme="1"/>
      <name val="Arial"/>
      <family val="2"/>
    </font>
    <font>
      <b/>
      <sz val="11"/>
      <color theme="1"/>
      <name val="Calibri"/>
      <family val="2"/>
    </font>
  </fonts>
  <fills count="12">
    <fill>
      <patternFill patternType="none"/>
    </fill>
    <fill>
      <patternFill patternType="gray125"/>
    </fill>
    <fill>
      <patternFill patternType="solid">
        <fgColor rgb="FF002060"/>
        <bgColor indexed="64"/>
      </patternFill>
    </fill>
    <fill>
      <patternFill patternType="solid">
        <fgColor theme="0"/>
        <bgColor indexed="64"/>
      </patternFill>
    </fill>
    <fill>
      <patternFill patternType="solid">
        <fgColor theme="8" tint="-0.499984740745262"/>
        <bgColor indexed="64"/>
      </patternFill>
    </fill>
    <fill>
      <patternFill patternType="solid">
        <fgColor rgb="FFFFFF00"/>
        <bgColor indexed="64"/>
      </patternFill>
    </fill>
    <fill>
      <patternFill patternType="solid">
        <fgColor rgb="FF92D050"/>
        <bgColor indexed="64"/>
      </patternFill>
    </fill>
    <fill>
      <patternFill patternType="solid">
        <fgColor rgb="FF0070C0"/>
        <bgColor indexed="64"/>
      </patternFill>
    </fill>
    <fill>
      <patternFill patternType="solid">
        <fgColor rgb="FF00B0F0"/>
        <bgColor indexed="64"/>
      </patternFill>
    </fill>
    <fill>
      <patternFill patternType="solid">
        <fgColor rgb="FFFFC000"/>
        <bgColor indexed="64"/>
      </patternFill>
    </fill>
    <fill>
      <patternFill patternType="solid">
        <fgColor rgb="FFFF0000"/>
        <bgColor indexed="64"/>
      </patternFill>
    </fill>
    <fill>
      <patternFill patternType="solid">
        <fgColor rgb="FFFFFFFF"/>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top style="medium">
        <color rgb="FFCCCCCC"/>
      </top>
      <bottom style="medium">
        <color rgb="FFCCCCCC"/>
      </bottom>
      <diagonal/>
    </border>
    <border>
      <left/>
      <right/>
      <top style="medium">
        <color rgb="FFCCCCCC"/>
      </top>
      <bottom style="medium">
        <color rgb="FFCCCCCC"/>
      </bottom>
      <diagonal/>
    </border>
    <border>
      <left/>
      <right style="medium">
        <color rgb="FFCCCCCC"/>
      </right>
      <top style="medium">
        <color rgb="FFCCCCCC"/>
      </top>
      <bottom style="medium">
        <color rgb="FFCCCCCC"/>
      </bottom>
      <diagonal/>
    </border>
    <border>
      <left style="medium">
        <color rgb="FFDDDDDD"/>
      </left>
      <right style="medium">
        <color rgb="FFDDDDDD"/>
      </right>
      <top style="medium">
        <color rgb="FFDDDDDD"/>
      </top>
      <bottom style="medium">
        <color rgb="FFDDDDDD"/>
      </bottom>
      <diagonal/>
    </border>
  </borders>
  <cellStyleXfs count="3">
    <xf numFmtId="0" fontId="0" fillId="0" borderId="0"/>
    <xf numFmtId="43" fontId="18" fillId="0" borderId="0" applyFont="0" applyFill="0" applyBorder="0" applyAlignment="0" applyProtection="0"/>
    <xf numFmtId="44" fontId="18" fillId="0" borderId="0" applyFont="0" applyFill="0" applyBorder="0" applyAlignment="0" applyProtection="0"/>
  </cellStyleXfs>
  <cellXfs count="92">
    <xf numFmtId="0" fontId="0" fillId="0" borderId="0" xfId="0"/>
    <xf numFmtId="0" fontId="0" fillId="0" borderId="0" xfId="0" applyAlignment="1">
      <alignment wrapText="1"/>
    </xf>
    <xf numFmtId="0" fontId="0" fillId="0" borderId="0" xfId="0" applyAlignment="1">
      <alignment horizontal="center"/>
    </xf>
    <xf numFmtId="0" fontId="2" fillId="0" borderId="0" xfId="0" applyFont="1" applyAlignment="1">
      <alignment vertical="top" wrapText="1"/>
    </xf>
    <xf numFmtId="0" fontId="3" fillId="0" borderId="0" xfId="0" applyFont="1" applyAlignment="1">
      <alignment vertical="top" wrapText="1"/>
    </xf>
    <xf numFmtId="0" fontId="4" fillId="0" borderId="0" xfId="0" applyFont="1" applyAlignment="1">
      <alignment wrapText="1"/>
    </xf>
    <xf numFmtId="0" fontId="1" fillId="4" borderId="0" xfId="0" applyFont="1" applyFill="1"/>
    <xf numFmtId="0" fontId="5" fillId="0" borderId="0" xfId="0" applyFont="1" applyAlignment="1">
      <alignment wrapText="1"/>
    </xf>
    <xf numFmtId="0" fontId="7" fillId="0" borderId="0" xfId="0" applyFont="1" applyAlignment="1">
      <alignment wrapText="1"/>
    </xf>
    <xf numFmtId="0" fontId="1" fillId="2" borderId="1" xfId="0" applyFont="1" applyFill="1" applyBorder="1" applyAlignment="1">
      <alignment horizontal="center"/>
    </xf>
    <xf numFmtId="0" fontId="0" fillId="0" borderId="1" xfId="0" applyFont="1" applyBorder="1" applyAlignment="1">
      <alignment horizontal="center"/>
    </xf>
    <xf numFmtId="0" fontId="0" fillId="0" borderId="1" xfId="0" applyBorder="1" applyAlignment="1">
      <alignment horizontal="center"/>
    </xf>
    <xf numFmtId="0" fontId="0" fillId="0" borderId="1" xfId="0" applyBorder="1"/>
    <xf numFmtId="0" fontId="2" fillId="0" borderId="0" xfId="0" applyFont="1" applyAlignment="1">
      <alignment horizontal="center" vertical="center" wrapText="1"/>
    </xf>
    <xf numFmtId="0" fontId="9" fillId="0" borderId="0" xfId="0" applyFont="1" applyAlignment="1">
      <alignment wrapText="1"/>
    </xf>
    <xf numFmtId="0" fontId="0" fillId="0" borderId="0" xfId="0" applyAlignment="1">
      <alignment horizontal="center" vertical="center" wrapText="1"/>
    </xf>
    <xf numFmtId="0" fontId="2" fillId="6" borderId="1" xfId="0" applyFont="1" applyFill="1" applyBorder="1" applyAlignment="1">
      <alignment horizontal="center"/>
    </xf>
    <xf numFmtId="0" fontId="2" fillId="0" borderId="0" xfId="0" applyFont="1"/>
    <xf numFmtId="0" fontId="5" fillId="0" borderId="0" xfId="0" applyFont="1" applyAlignment="1">
      <alignment vertical="center" wrapText="1"/>
    </xf>
    <xf numFmtId="0" fontId="2" fillId="0" borderId="0" xfId="0" applyFont="1" applyAlignment="1">
      <alignment horizontal="center" vertical="center"/>
    </xf>
    <xf numFmtId="0" fontId="1" fillId="7" borderId="0" xfId="0" applyFont="1" applyFill="1" applyAlignment="1">
      <alignment horizontal="center"/>
    </xf>
    <xf numFmtId="0" fontId="1" fillId="3" borderId="0" xfId="0" applyFont="1" applyFill="1" applyBorder="1" applyAlignment="1">
      <alignment horizontal="center"/>
    </xf>
    <xf numFmtId="0" fontId="0" fillId="0" borderId="0" xfId="0" applyBorder="1"/>
    <xf numFmtId="0" fontId="0" fillId="0" borderId="0" xfId="0" applyAlignment="1">
      <alignment vertical="top" wrapText="1"/>
    </xf>
    <xf numFmtId="0" fontId="0" fillId="0" borderId="1" xfId="0" applyBorder="1" applyAlignment="1">
      <alignment horizontal="center" vertical="center"/>
    </xf>
    <xf numFmtId="0" fontId="0" fillId="0" borderId="0" xfId="0" applyAlignment="1">
      <alignment vertical="center"/>
    </xf>
    <xf numFmtId="0" fontId="0" fillId="0" borderId="1" xfId="0" applyBorder="1" applyAlignment="1">
      <alignment vertical="center"/>
    </xf>
    <xf numFmtId="0" fontId="0" fillId="0" borderId="3" xfId="0" applyBorder="1" applyAlignment="1">
      <alignment horizontal="center" vertical="center"/>
    </xf>
    <xf numFmtId="0" fontId="0" fillId="0" borderId="2" xfId="0" applyFont="1" applyBorder="1" applyAlignment="1">
      <alignment horizontal="center" vertical="center"/>
    </xf>
    <xf numFmtId="0" fontId="0" fillId="0" borderId="2" xfId="0" applyBorder="1" applyAlignment="1">
      <alignment horizontal="center"/>
    </xf>
    <xf numFmtId="0" fontId="0" fillId="0" borderId="1" xfId="0" applyFont="1" applyBorder="1" applyAlignment="1">
      <alignment horizontal="center" vertical="center"/>
    </xf>
    <xf numFmtId="0" fontId="0" fillId="0" borderId="4" xfId="0" applyFont="1" applyBorder="1" applyAlignment="1">
      <alignment horizontal="center"/>
    </xf>
    <xf numFmtId="0" fontId="2" fillId="9" borderId="1" xfId="0" applyFont="1" applyFill="1" applyBorder="1" applyAlignment="1">
      <alignment horizontal="center" vertical="center"/>
    </xf>
    <xf numFmtId="0" fontId="2" fillId="8" borderId="0" xfId="0" applyFont="1" applyFill="1"/>
    <xf numFmtId="0" fontId="0" fillId="0" borderId="1" xfId="0" applyBorder="1" applyAlignment="1">
      <alignment horizontal="center" vertical="top"/>
    </xf>
    <xf numFmtId="9" fontId="2" fillId="5" borderId="0" xfId="0" applyNumberFormat="1" applyFont="1" applyFill="1"/>
    <xf numFmtId="0" fontId="13" fillId="0" borderId="0" xfId="0" applyFont="1" applyAlignment="1">
      <alignment vertical="top" wrapText="1"/>
    </xf>
    <xf numFmtId="0" fontId="0" fillId="0" borderId="0" xfId="0" applyAlignment="1">
      <alignment vertical="top"/>
    </xf>
    <xf numFmtId="0" fontId="0" fillId="6" borderId="0" xfId="0" applyFill="1"/>
    <xf numFmtId="0" fontId="0" fillId="5" borderId="0" xfId="0" applyFill="1"/>
    <xf numFmtId="0" fontId="0" fillId="10" borderId="0" xfId="0" applyFill="1"/>
    <xf numFmtId="0" fontId="0" fillId="0" borderId="0" xfId="0" applyFill="1" applyBorder="1" applyAlignment="1">
      <alignment horizontal="center"/>
    </xf>
    <xf numFmtId="0" fontId="0" fillId="0" borderId="0" xfId="0" applyFill="1" applyBorder="1" applyAlignment="1">
      <alignment horizontal="center" wrapText="1"/>
    </xf>
    <xf numFmtId="0" fontId="2" fillId="0" borderId="1" xfId="0" applyFont="1" applyBorder="1" applyAlignment="1">
      <alignment horizontal="center"/>
    </xf>
    <xf numFmtId="0" fontId="2" fillId="0" borderId="3" xfId="0" applyFont="1" applyBorder="1" applyAlignment="1">
      <alignment horizontal="center"/>
    </xf>
    <xf numFmtId="0" fontId="2" fillId="0" borderId="5" xfId="0" applyFont="1" applyBorder="1" applyAlignment="1">
      <alignment horizontal="center" vertical="center"/>
    </xf>
    <xf numFmtId="9" fontId="2" fillId="0" borderId="5" xfId="0" applyNumberFormat="1" applyFont="1" applyBorder="1" applyAlignment="1">
      <alignment horizontal="center" vertical="center"/>
    </xf>
    <xf numFmtId="10" fontId="2" fillId="0" borderId="5" xfId="0" applyNumberFormat="1" applyFont="1" applyBorder="1" applyAlignment="1">
      <alignment horizontal="center" vertical="center"/>
    </xf>
    <xf numFmtId="0" fontId="2" fillId="0" borderId="5" xfId="0" applyFont="1" applyBorder="1" applyAlignment="1">
      <alignment horizontal="center"/>
    </xf>
    <xf numFmtId="0" fontId="15" fillId="2" borderId="7" xfId="0" applyFont="1" applyFill="1" applyBorder="1" applyAlignment="1">
      <alignment horizontal="center" vertical="center" wrapText="1"/>
    </xf>
    <xf numFmtId="0" fontId="16" fillId="2" borderId="6" xfId="0" applyFont="1" applyFill="1" applyBorder="1" applyAlignment="1">
      <alignment horizontal="center" vertical="center" wrapText="1"/>
    </xf>
    <xf numFmtId="0" fontId="0" fillId="0" borderId="6" xfId="0" applyBorder="1" applyAlignment="1">
      <alignment horizontal="center" wrapText="1"/>
    </xf>
    <xf numFmtId="0" fontId="0" fillId="0" borderId="6" xfId="0" applyBorder="1" applyAlignment="1">
      <alignment horizontal="center" vertical="center" wrapText="1"/>
    </xf>
    <xf numFmtId="6" fontId="0" fillId="0" borderId="6" xfId="0" applyNumberFormat="1" applyBorder="1" applyAlignment="1">
      <alignment horizontal="center" wrapText="1"/>
    </xf>
    <xf numFmtId="6" fontId="0" fillId="0" borderId="6" xfId="0" applyNumberFormat="1" applyBorder="1" applyAlignment="1">
      <alignment horizontal="center" vertical="center" wrapText="1"/>
    </xf>
    <xf numFmtId="0" fontId="17" fillId="0" borderId="0" xfId="0" applyFont="1" applyAlignment="1">
      <alignment vertical="top"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xf numFmtId="0" fontId="16" fillId="2" borderId="6" xfId="0" applyFont="1" applyFill="1" applyBorder="1" applyAlignment="1">
      <alignment horizontal="center" vertical="top" wrapText="1"/>
    </xf>
    <xf numFmtId="0" fontId="0" fillId="0" borderId="0" xfId="0" applyAlignment="1">
      <alignment vertical="center" wrapText="1"/>
    </xf>
    <xf numFmtId="0" fontId="0" fillId="0" borderId="0" xfId="0" applyFill="1" applyBorder="1" applyAlignment="1">
      <alignment horizontal="center" vertical="top" wrapText="1"/>
    </xf>
    <xf numFmtId="0" fontId="2" fillId="0" borderId="0" xfId="0" applyFont="1" applyFill="1" applyBorder="1" applyAlignment="1">
      <alignment horizontal="center"/>
    </xf>
    <xf numFmtId="0" fontId="1" fillId="7" borderId="0" xfId="0" applyFont="1" applyFill="1" applyAlignment="1">
      <alignment vertical="center"/>
    </xf>
    <xf numFmtId="164" fontId="0" fillId="0" borderId="0" xfId="0" applyNumberFormat="1"/>
    <xf numFmtId="44" fontId="0" fillId="0" borderId="0" xfId="2" applyFont="1"/>
    <xf numFmtId="0" fontId="1" fillId="7" borderId="0" xfId="0" applyFont="1" applyFill="1" applyAlignment="1">
      <alignment horizontal="center" vertical="center"/>
    </xf>
    <xf numFmtId="0" fontId="2" fillId="0" borderId="0" xfId="0" applyFont="1" applyAlignment="1">
      <alignment horizontal="center"/>
    </xf>
    <xf numFmtId="0" fontId="1" fillId="8" borderId="0" xfId="0" applyFont="1" applyFill="1" applyAlignment="1">
      <alignment horizontal="center" vertical="center"/>
    </xf>
    <xf numFmtId="0" fontId="17" fillId="0" borderId="0" xfId="0" applyFont="1" applyAlignment="1">
      <alignment vertical="center" wrapText="1"/>
    </xf>
    <xf numFmtId="0" fontId="19" fillId="0" borderId="0" xfId="0" applyFont="1" applyAlignment="1">
      <alignment vertical="top" wrapText="1"/>
    </xf>
    <xf numFmtId="0" fontId="2" fillId="0" borderId="0" xfId="0" applyFont="1" applyAlignment="1">
      <alignment vertical="top"/>
    </xf>
    <xf numFmtId="165" fontId="21" fillId="0" borderId="0" xfId="1" applyNumberFormat="1" applyFont="1" applyBorder="1" applyAlignment="1">
      <alignment horizontal="left" vertical="center"/>
    </xf>
    <xf numFmtId="0" fontId="21" fillId="0" borderId="0" xfId="0" applyFont="1" applyBorder="1" applyAlignment="1">
      <alignment vertical="center"/>
    </xf>
    <xf numFmtId="0" fontId="22" fillId="11" borderId="10" xfId="0" applyFont="1" applyFill="1" applyBorder="1" applyAlignment="1">
      <alignment vertical="top" wrapText="1"/>
    </xf>
    <xf numFmtId="0" fontId="21" fillId="0" borderId="0" xfId="0" applyFont="1" applyBorder="1" applyAlignment="1">
      <alignment horizontal="left" vertical="center"/>
    </xf>
    <xf numFmtId="165" fontId="0" fillId="0" borderId="0" xfId="0" applyNumberFormat="1"/>
    <xf numFmtId="165" fontId="23" fillId="0" borderId="0" xfId="1" applyNumberFormat="1" applyFont="1" applyBorder="1" applyAlignment="1">
      <alignment horizontal="left" vertical="center"/>
    </xf>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NumberFormat="1"/>
    <xf numFmtId="0" fontId="2" fillId="5" borderId="0" xfId="0" applyFont="1" applyFill="1"/>
    <xf numFmtId="0" fontId="13" fillId="0" borderId="0" xfId="0" applyFont="1" applyAlignment="1">
      <alignment wrapText="1"/>
    </xf>
    <xf numFmtId="0" fontId="0" fillId="0" borderId="0" xfId="0" applyAlignment="1">
      <alignment horizontal="center" vertical="top" wrapText="1"/>
    </xf>
    <xf numFmtId="0" fontId="2" fillId="5" borderId="0" xfId="0" applyFont="1" applyFill="1" applyAlignment="1">
      <alignment horizontal="center"/>
    </xf>
    <xf numFmtId="0" fontId="1" fillId="8" borderId="0" xfId="0" applyFont="1" applyFill="1"/>
    <xf numFmtId="0" fontId="1" fillId="8" borderId="0" xfId="0" applyFont="1" applyFill="1" applyAlignment="1"/>
    <xf numFmtId="0" fontId="0" fillId="0" borderId="0" xfId="0" applyAlignment="1">
      <alignment horizontal="center" wrapText="1"/>
    </xf>
    <xf numFmtId="0" fontId="2" fillId="8" borderId="1" xfId="0" applyFont="1" applyFill="1" applyBorder="1" applyAlignment="1">
      <alignment horizontal="center"/>
    </xf>
    <xf numFmtId="0" fontId="15" fillId="2" borderId="7" xfId="0" applyFont="1" applyFill="1" applyBorder="1" applyAlignment="1">
      <alignment horizontal="center" vertical="center" wrapText="1"/>
    </xf>
    <xf numFmtId="0" fontId="15" fillId="2" borderId="8" xfId="0" applyFont="1" applyFill="1" applyBorder="1" applyAlignment="1">
      <alignment horizontal="center" vertical="center" wrapText="1"/>
    </xf>
    <xf numFmtId="0" fontId="15" fillId="2" borderId="9" xfId="0" applyFont="1" applyFill="1" applyBorder="1" applyAlignment="1">
      <alignment horizontal="center" vertical="center" wrapText="1"/>
    </xf>
  </cellXfs>
  <cellStyles count="3">
    <cellStyle name="Comma" xfId="1" builtinId="3"/>
    <cellStyle name="Currency" xfId="2" builtinId="4"/>
    <cellStyle name="Normal" xfId="0" builtinId="0"/>
  </cellStyles>
  <dxfs count="13">
    <dxf>
      <numFmt numFmtId="165" formatCode="_(* #,##0.00_);_(* \(#,##0.00\);_(* &quot;-&quot;??_);_(@_)"/>
    </dxf>
    <dxf>
      <font>
        <b val="0"/>
        <i val="0"/>
        <strike val="0"/>
        <condense val="0"/>
        <extend val="0"/>
        <outline val="0"/>
        <shadow val="0"/>
        <u val="none"/>
        <vertAlign val="baseline"/>
        <sz val="11"/>
        <color theme="1"/>
        <name val="Calibri"/>
        <scheme val="none"/>
      </font>
      <numFmt numFmtId="165" formatCode="_(* #,##0.00_);_(* \(#,##0.00\);_(* &quot;-&quot;??_);_(@_)"/>
      <alignment horizontal="left"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theme="1"/>
        <name val="Calibri"/>
        <scheme val="none"/>
      </font>
      <alignment horizontal="left" vertical="center"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solid">
          <fgColor indexed="64"/>
          <bgColor rgb="FFFFFFFF"/>
        </patternFill>
      </fill>
      <alignment horizontal="general" vertical="top" textRotation="0" wrapText="1" indent="0" justifyLastLine="0" shrinkToFit="0" readingOrder="0"/>
      <border diagonalUp="0" diagonalDown="0">
        <left style="medium">
          <color rgb="FFDDDDDD"/>
        </left>
        <right style="medium">
          <color rgb="FFDDDDDD"/>
        </right>
        <top style="medium">
          <color rgb="FFDDDDDD"/>
        </top>
        <bottom style="medium">
          <color rgb="FFDDDDDD"/>
        </bottom>
        <vertical/>
        <horizontal/>
      </border>
    </dxf>
    <dxf>
      <font>
        <b val="0"/>
        <i val="0"/>
        <strike val="0"/>
        <condense val="0"/>
        <extend val="0"/>
        <outline val="0"/>
        <shadow val="0"/>
        <u val="none"/>
        <vertAlign val="baseline"/>
        <sz val="11"/>
        <color theme="1"/>
        <name val="Calibri"/>
        <scheme val="none"/>
      </font>
      <alignment horizontal="general" vertical="center" textRotation="0" wrapText="0" indent="0" justifyLastLine="0" shrinkToFit="0" readingOrder="0"/>
    </dxf>
    <dxf>
      <font>
        <b/>
        <i val="0"/>
        <strike val="0"/>
        <condense val="0"/>
        <extend val="0"/>
        <outline val="0"/>
        <shadow val="0"/>
        <u val="none"/>
        <vertAlign val="baseline"/>
        <sz val="11"/>
        <color theme="1"/>
        <name val="Calibri"/>
        <scheme val="minor"/>
      </font>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ill>
        <patternFill>
          <bgColor rgb="FF92D050"/>
        </patternFill>
      </fill>
    </dxf>
    <dxf>
      <fill>
        <patternFill>
          <bgColor rgb="FFFF0000"/>
        </patternFill>
      </fill>
    </dxf>
    <dxf>
      <fill>
        <patternFill>
          <bgColor rgb="FFFFFF00"/>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r:id="rId1" refreshedBy="AIYAM PERUMAL" refreshedDate="45131.515209259262" createdVersion="5" refreshedVersion="5" minRefreshableVersion="3" recordCount="43">
  <cacheSource type="worksheet">
    <worksheetSource name="Table1"/>
  </cacheSource>
  <cacheFields count="6">
    <cacheField name="Region" numFmtId="0">
      <sharedItems count="3">
        <s v="East"/>
        <s v="Central"/>
        <s v="West"/>
      </sharedItems>
    </cacheField>
    <cacheField name="SalesMan" numFmtId="0">
      <sharedItems count="11">
        <s v="Alexander"/>
        <s v="Shelli"/>
        <s v="Luis"/>
        <s v="David"/>
        <s v="Stephen"/>
        <s v="Steven"/>
        <s v="Michael"/>
        <s v="Sigal"/>
        <s v="Diana"/>
        <s v="Karen"/>
        <s v="John"/>
      </sharedItems>
    </cacheField>
    <cacheField name="Item" numFmtId="0">
      <sharedItems count="5">
        <s v="Television"/>
        <s v="Home Theater"/>
        <s v="Cell Phone"/>
        <s v="Desk"/>
        <s v="Video Games"/>
      </sharedItems>
    </cacheField>
    <cacheField name="Units" numFmtId="0">
      <sharedItems containsSemiMixedTypes="0" containsString="0" containsNumber="1" containsInteger="1" minValue="2" maxValue="96" count="37">
        <n v="95"/>
        <n v="50"/>
        <n v="36"/>
        <n v="27"/>
        <n v="56"/>
        <n v="60"/>
        <n v="75"/>
        <n v="90"/>
        <n v="32"/>
        <n v="29"/>
        <n v="81"/>
        <n v="35"/>
        <n v="2"/>
        <n v="16"/>
        <n v="28"/>
        <n v="64"/>
        <n v="15"/>
        <n v="96"/>
        <n v="67"/>
        <n v="74"/>
        <n v="46"/>
        <n v="87"/>
        <n v="4"/>
        <n v="7"/>
        <n v="66"/>
        <n v="53"/>
        <n v="80"/>
        <n v="5"/>
        <n v="62"/>
        <n v="55"/>
        <n v="42"/>
        <n v="3"/>
        <n v="76"/>
        <n v="57"/>
        <n v="14"/>
        <n v="11"/>
        <n v="94"/>
      </sharedItems>
    </cacheField>
    <cacheField name="Unit_price" numFmtId="165">
      <sharedItems containsSemiMixedTypes="0" containsString="0" containsNumber="1" minValue="58.5" maxValue="1198"/>
    </cacheField>
    <cacheField name="Sale_amt" numFmtId="165">
      <sharedItems containsSemiMixedTypes="0" containsString="0" containsNumber="1" minValue="250" maxValue="11381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r:id="rId1" refreshedBy="AIYAM PERUMAL" refreshedDate="45133.773457060182" createdVersion="5" refreshedVersion="5" minRefreshableVersion="3" recordCount="8">
  <cacheSource type="worksheet">
    <worksheetSource ref="A3:D11" sheet="Calculated Field"/>
  </cacheSource>
  <cacheFields count="5">
    <cacheField name="Country" numFmtId="0">
      <sharedItems count="4">
        <s v="India"/>
        <s v="India Total"/>
        <s v="China"/>
        <s v="China Total"/>
      </sharedItems>
    </cacheField>
    <cacheField name="States" numFmtId="0">
      <sharedItems containsBlank="1" count="7">
        <s v="Tamil nadu"/>
        <s v="Salem"/>
        <s v="Pondy"/>
        <m/>
        <s v="Sichuan"/>
        <s v="Zhejiang"/>
        <s v="Hong"/>
      </sharedItems>
    </cacheField>
    <cacheField name="Total Revenue" numFmtId="0">
      <sharedItems containsSemiMixedTypes="0" containsString="0" containsNumber="1" containsInteger="1" minValue="20000" maxValue="650000"/>
    </cacheField>
    <cacheField name="Total Cost" numFmtId="0">
      <sharedItems containsSemiMixedTypes="0" containsString="0" containsNumber="1" containsInteger="1" minValue="2500" maxValue="470000"/>
    </cacheField>
    <cacheField name="Profit" numFmtId="0" formula="'Total Revenue'-'Total Cost'"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count="43">
  <r>
    <x v="0"/>
    <x v="0"/>
    <x v="0"/>
    <x v="0"/>
    <n v="1198"/>
    <n v="113810"/>
  </r>
  <r>
    <x v="1"/>
    <x v="1"/>
    <x v="1"/>
    <x v="1"/>
    <n v="500"/>
    <n v="25000"/>
  </r>
  <r>
    <x v="1"/>
    <x v="2"/>
    <x v="0"/>
    <x v="2"/>
    <n v="1198"/>
    <n v="43128"/>
  </r>
  <r>
    <x v="1"/>
    <x v="3"/>
    <x v="2"/>
    <x v="3"/>
    <n v="225"/>
    <n v="6075"/>
  </r>
  <r>
    <x v="2"/>
    <x v="4"/>
    <x v="0"/>
    <x v="4"/>
    <n v="1198"/>
    <n v="67088"/>
  </r>
  <r>
    <x v="0"/>
    <x v="0"/>
    <x v="1"/>
    <x v="5"/>
    <n v="500"/>
    <n v="30000"/>
  </r>
  <r>
    <x v="1"/>
    <x v="5"/>
    <x v="0"/>
    <x v="6"/>
    <n v="1198"/>
    <n v="89850"/>
  </r>
  <r>
    <x v="1"/>
    <x v="2"/>
    <x v="0"/>
    <x v="7"/>
    <n v="1198"/>
    <n v="107820"/>
  </r>
  <r>
    <x v="2"/>
    <x v="6"/>
    <x v="0"/>
    <x v="8"/>
    <n v="1198"/>
    <n v="38336"/>
  </r>
  <r>
    <x v="0"/>
    <x v="0"/>
    <x v="1"/>
    <x v="5"/>
    <n v="500"/>
    <n v="30000"/>
  </r>
  <r>
    <x v="1"/>
    <x v="7"/>
    <x v="0"/>
    <x v="7"/>
    <n v="1198"/>
    <n v="107820"/>
  </r>
  <r>
    <x v="0"/>
    <x v="8"/>
    <x v="1"/>
    <x v="9"/>
    <n v="500"/>
    <n v="14500"/>
  </r>
  <r>
    <x v="0"/>
    <x v="9"/>
    <x v="1"/>
    <x v="10"/>
    <n v="500"/>
    <n v="40500"/>
  </r>
  <r>
    <x v="0"/>
    <x v="0"/>
    <x v="0"/>
    <x v="11"/>
    <n v="1198"/>
    <n v="41930"/>
  </r>
  <r>
    <x v="1"/>
    <x v="10"/>
    <x v="3"/>
    <x v="12"/>
    <n v="125"/>
    <n v="250"/>
  </r>
  <r>
    <x v="0"/>
    <x v="0"/>
    <x v="4"/>
    <x v="13"/>
    <n v="58.5"/>
    <n v="936"/>
  </r>
  <r>
    <x v="1"/>
    <x v="7"/>
    <x v="1"/>
    <x v="14"/>
    <n v="500"/>
    <n v="14000"/>
  </r>
  <r>
    <x v="0"/>
    <x v="0"/>
    <x v="2"/>
    <x v="15"/>
    <n v="225"/>
    <n v="14400"/>
  </r>
  <r>
    <x v="0"/>
    <x v="9"/>
    <x v="2"/>
    <x v="16"/>
    <n v="225"/>
    <n v="3375"/>
  </r>
  <r>
    <x v="1"/>
    <x v="1"/>
    <x v="4"/>
    <x v="17"/>
    <n v="58.5"/>
    <n v="5616"/>
  </r>
  <r>
    <x v="1"/>
    <x v="10"/>
    <x v="0"/>
    <x v="18"/>
    <n v="1198"/>
    <n v="80266"/>
  </r>
  <r>
    <x v="0"/>
    <x v="9"/>
    <x v="4"/>
    <x v="19"/>
    <n v="58.5"/>
    <n v="4329"/>
  </r>
  <r>
    <x v="1"/>
    <x v="3"/>
    <x v="1"/>
    <x v="20"/>
    <n v="500"/>
    <n v="23000"/>
  </r>
  <r>
    <x v="1"/>
    <x v="10"/>
    <x v="1"/>
    <x v="21"/>
    <n v="500"/>
    <n v="43500"/>
  </r>
  <r>
    <x v="0"/>
    <x v="0"/>
    <x v="1"/>
    <x v="22"/>
    <n v="500"/>
    <n v="2000"/>
  </r>
  <r>
    <x v="2"/>
    <x v="4"/>
    <x v="1"/>
    <x v="23"/>
    <n v="500"/>
    <n v="3500"/>
  </r>
  <r>
    <x v="1"/>
    <x v="2"/>
    <x v="4"/>
    <x v="1"/>
    <n v="58.5"/>
    <n v="2925"/>
  </r>
  <r>
    <x v="1"/>
    <x v="5"/>
    <x v="0"/>
    <x v="24"/>
    <n v="1198"/>
    <n v="79068"/>
  </r>
  <r>
    <x v="0"/>
    <x v="8"/>
    <x v="2"/>
    <x v="17"/>
    <n v="225"/>
    <n v="21600"/>
  </r>
  <r>
    <x v="1"/>
    <x v="3"/>
    <x v="0"/>
    <x v="25"/>
    <n v="1198"/>
    <n v="63494"/>
  </r>
  <r>
    <x v="1"/>
    <x v="3"/>
    <x v="1"/>
    <x v="26"/>
    <n v="500"/>
    <n v="40000"/>
  </r>
  <r>
    <x v="1"/>
    <x v="1"/>
    <x v="3"/>
    <x v="27"/>
    <n v="125"/>
    <n v="625"/>
  </r>
  <r>
    <x v="0"/>
    <x v="0"/>
    <x v="4"/>
    <x v="28"/>
    <n v="58.5"/>
    <n v="3627"/>
  </r>
  <r>
    <x v="1"/>
    <x v="7"/>
    <x v="4"/>
    <x v="29"/>
    <n v="58.5"/>
    <n v="3217.5"/>
  </r>
  <r>
    <x v="1"/>
    <x v="1"/>
    <x v="4"/>
    <x v="30"/>
    <n v="58.5"/>
    <n v="2457"/>
  </r>
  <r>
    <x v="2"/>
    <x v="4"/>
    <x v="3"/>
    <x v="31"/>
    <n v="125"/>
    <n v="375"/>
  </r>
  <r>
    <x v="1"/>
    <x v="3"/>
    <x v="0"/>
    <x v="23"/>
    <n v="1198"/>
    <n v="8386"/>
  </r>
  <r>
    <x v="2"/>
    <x v="4"/>
    <x v="2"/>
    <x v="32"/>
    <n v="225"/>
    <n v="17100"/>
  </r>
  <r>
    <x v="2"/>
    <x v="6"/>
    <x v="1"/>
    <x v="33"/>
    <n v="500"/>
    <n v="28500"/>
  </r>
  <r>
    <x v="1"/>
    <x v="5"/>
    <x v="0"/>
    <x v="34"/>
    <n v="1198"/>
    <n v="16772"/>
  </r>
  <r>
    <x v="1"/>
    <x v="2"/>
    <x v="1"/>
    <x v="35"/>
    <n v="500"/>
    <n v="5500"/>
  </r>
  <r>
    <x v="1"/>
    <x v="2"/>
    <x v="1"/>
    <x v="36"/>
    <n v="500"/>
    <n v="47000"/>
  </r>
  <r>
    <x v="1"/>
    <x v="5"/>
    <x v="1"/>
    <x v="14"/>
    <n v="500"/>
    <n v="14000"/>
  </r>
</pivotCacheRecords>
</file>

<file path=xl/pivotCache/pivotCacheRecords2.xml><?xml version="1.0" encoding="utf-8"?>
<pivotCacheRecords xmlns="http://schemas.openxmlformats.org/spreadsheetml/2006/main" xmlns:r="http://schemas.openxmlformats.org/officeDocument/2006/relationships" count="8">
  <r>
    <x v="0"/>
    <x v="0"/>
    <n v="20000"/>
    <n v="15000"/>
  </r>
  <r>
    <x v="0"/>
    <x v="1"/>
    <n v="30000"/>
    <n v="2500"/>
  </r>
  <r>
    <x v="0"/>
    <x v="2"/>
    <n v="90000"/>
    <n v="35000"/>
  </r>
  <r>
    <x v="1"/>
    <x v="3"/>
    <n v="140000"/>
    <n v="52500"/>
  </r>
  <r>
    <x v="2"/>
    <x v="4"/>
    <n v="230000"/>
    <n v="160000"/>
  </r>
  <r>
    <x v="2"/>
    <x v="5"/>
    <n v="320000"/>
    <n v="230000"/>
  </r>
  <r>
    <x v="2"/>
    <x v="6"/>
    <n v="100000"/>
    <n v="80000"/>
  </r>
  <r>
    <x v="3"/>
    <x v="3"/>
    <n v="650000"/>
    <n v="47000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Table1" cacheId="1"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A15:D26" firstHeaderRow="0" firstDataRow="1" firstDataCol="1"/>
  <pivotFields count="5">
    <pivotField axis="axisRow" showAll="0">
      <items count="5">
        <item x="2"/>
        <item sd="0" x="3"/>
        <item x="0"/>
        <item sd="0" x="1"/>
        <item t="default"/>
      </items>
    </pivotField>
    <pivotField axis="axisRow" showAll="0">
      <items count="8">
        <item x="6"/>
        <item x="2"/>
        <item x="1"/>
        <item x="4"/>
        <item x="0"/>
        <item x="5"/>
        <item x="3"/>
        <item t="default"/>
      </items>
    </pivotField>
    <pivotField dataField="1" showAll="0"/>
    <pivotField dataField="1" showAll="0"/>
    <pivotField dataField="1" dragToRow="0" dragToCol="0" dragToPage="0" showAll="0" defaultSubtotal="0"/>
  </pivotFields>
  <rowFields count="2">
    <field x="0"/>
    <field x="1"/>
  </rowFields>
  <rowItems count="11">
    <i>
      <x/>
    </i>
    <i r="1">
      <x/>
    </i>
    <i r="1">
      <x v="3"/>
    </i>
    <i r="1">
      <x v="5"/>
    </i>
    <i>
      <x v="1"/>
    </i>
    <i>
      <x v="2"/>
    </i>
    <i r="1">
      <x v="1"/>
    </i>
    <i r="1">
      <x v="2"/>
    </i>
    <i r="1">
      <x v="4"/>
    </i>
    <i>
      <x v="3"/>
    </i>
    <i t="grand">
      <x/>
    </i>
  </rowItems>
  <colFields count="1">
    <field x="-2"/>
  </colFields>
  <colItems count="3">
    <i>
      <x/>
    </i>
    <i i="1">
      <x v="1"/>
    </i>
    <i i="2">
      <x v="2"/>
    </i>
  </colItems>
  <dataFields count="3">
    <dataField name="Sum of Total Revenue" fld="2" baseField="0" baseItem="0"/>
    <dataField name="Sum of Total Cost" fld="3" baseField="0" baseItem="0"/>
    <dataField name="Sum of Profit" fld="4"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itemPrintTitles="1" createdVersion="5" indent="0" outline="1" outlineData="1" multipleFieldFilters="0">
  <location ref="H5:J24" firstHeaderRow="0" firstDataRow="1" firstDataCol="1"/>
  <pivotFields count="6">
    <pivotField axis="axisRow" showAll="0">
      <items count="4">
        <item x="1"/>
        <item x="0"/>
        <item x="2"/>
        <item t="default"/>
      </items>
    </pivotField>
    <pivotField showAll="0">
      <items count="12">
        <item x="0"/>
        <item x="3"/>
        <item x="8"/>
        <item x="10"/>
        <item x="9"/>
        <item x="2"/>
        <item x="6"/>
        <item x="1"/>
        <item x="7"/>
        <item x="4"/>
        <item x="5"/>
        <item t="default"/>
      </items>
    </pivotField>
    <pivotField axis="axisRow" showAll="0">
      <items count="6">
        <item x="2"/>
        <item x="3"/>
        <item x="1"/>
        <item x="0"/>
        <item x="4"/>
        <item t="default"/>
      </items>
    </pivotField>
    <pivotField dataField="1" showAll="0">
      <items count="38">
        <item x="12"/>
        <item x="31"/>
        <item x="22"/>
        <item x="27"/>
        <item x="23"/>
        <item x="35"/>
        <item x="34"/>
        <item x="16"/>
        <item x="13"/>
        <item x="3"/>
        <item x="14"/>
        <item x="9"/>
        <item x="8"/>
        <item x="11"/>
        <item x="2"/>
        <item x="30"/>
        <item x="20"/>
        <item x="1"/>
        <item x="25"/>
        <item x="29"/>
        <item x="4"/>
        <item x="33"/>
        <item x="5"/>
        <item x="28"/>
        <item x="15"/>
        <item x="24"/>
        <item x="18"/>
        <item x="19"/>
        <item x="6"/>
        <item x="32"/>
        <item x="26"/>
        <item x="10"/>
        <item x="21"/>
        <item x="7"/>
        <item x="36"/>
        <item x="0"/>
        <item x="17"/>
        <item t="default"/>
      </items>
    </pivotField>
    <pivotField numFmtId="165" showAll="0"/>
    <pivotField dataField="1" numFmtId="165" showAll="0"/>
  </pivotFields>
  <rowFields count="2">
    <field x="2"/>
    <field x="0"/>
  </rowFields>
  <rowItems count="19">
    <i>
      <x/>
    </i>
    <i r="1">
      <x/>
    </i>
    <i r="1">
      <x v="1"/>
    </i>
    <i r="1">
      <x v="2"/>
    </i>
    <i>
      <x v="1"/>
    </i>
    <i r="1">
      <x/>
    </i>
    <i r="1">
      <x v="2"/>
    </i>
    <i>
      <x v="2"/>
    </i>
    <i r="1">
      <x/>
    </i>
    <i r="1">
      <x v="1"/>
    </i>
    <i r="1">
      <x v="2"/>
    </i>
    <i>
      <x v="3"/>
    </i>
    <i r="1">
      <x/>
    </i>
    <i r="1">
      <x v="1"/>
    </i>
    <i r="1">
      <x v="2"/>
    </i>
    <i>
      <x v="4"/>
    </i>
    <i r="1">
      <x/>
    </i>
    <i r="1">
      <x v="1"/>
    </i>
    <i t="grand">
      <x/>
    </i>
  </rowItems>
  <colFields count="1">
    <field x="-2"/>
  </colFields>
  <colItems count="2">
    <i>
      <x/>
    </i>
    <i i="1">
      <x v="1"/>
    </i>
  </colItems>
  <dataFields count="2">
    <dataField name="Sum of Units" fld="3" baseField="0" baseItem="0"/>
    <dataField name="Sum of Sale_amt" fld="5" baseField="0" baseItem="0"/>
  </dataField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tables/table1.xml><?xml version="1.0" encoding="utf-8"?>
<table xmlns="http://schemas.openxmlformats.org/spreadsheetml/2006/main" id="1" name="Table1" displayName="Table1" ref="A4:F47" totalsRowShown="0" headerRowDxfId="6">
  <autoFilter ref="A4:F47"/>
  <tableColumns count="6">
    <tableColumn id="1" name="Region" dataDxfId="5"/>
    <tableColumn id="2" name="SalesMan" dataDxfId="4"/>
    <tableColumn id="3" name="Item" dataDxfId="3"/>
    <tableColumn id="4" name="Units" dataDxfId="2"/>
    <tableColumn id="5" name="Unit_price" dataDxfId="1" dataCellStyle="Comma"/>
    <tableColumn id="6" name="Sale_amt" dataDxfId="0">
      <calculatedColumnFormula>D5*E5</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28"/>
  <sheetViews>
    <sheetView workbookViewId="0">
      <selection activeCell="C31" sqref="C31"/>
    </sheetView>
  </sheetViews>
  <sheetFormatPr defaultRowHeight="14.5" x14ac:dyDescent="0.35"/>
  <cols>
    <col min="1" max="1" width="15.453125" customWidth="1"/>
    <col min="2" max="2" width="13" customWidth="1"/>
    <col min="3" max="3" width="13.7265625" customWidth="1"/>
    <col min="4" max="4" width="14.54296875" customWidth="1"/>
    <col min="5" max="5" width="67.54296875" customWidth="1"/>
    <col min="6" max="6" width="28.1796875" customWidth="1"/>
  </cols>
  <sheetData>
    <row r="1" spans="1:9" ht="72.5" x14ac:dyDescent="0.35">
      <c r="D1" s="13" t="s">
        <v>0</v>
      </c>
      <c r="E1" s="4" t="s">
        <v>1</v>
      </c>
      <c r="F1" s="8" t="s">
        <v>2</v>
      </c>
    </row>
    <row r="3" spans="1:9" x14ac:dyDescent="0.35">
      <c r="A3" s="9" t="s">
        <v>3</v>
      </c>
      <c r="B3" s="9" t="s">
        <v>4</v>
      </c>
      <c r="C3" s="9" t="s">
        <v>5</v>
      </c>
      <c r="D3" s="9" t="s">
        <v>6</v>
      </c>
      <c r="E3" s="9" t="s">
        <v>7</v>
      </c>
      <c r="F3" s="9" t="s">
        <v>8</v>
      </c>
    </row>
    <row r="4" spans="1:9" x14ac:dyDescent="0.35">
      <c r="A4" s="10">
        <v>1</v>
      </c>
      <c r="B4" s="10" t="s">
        <v>9</v>
      </c>
      <c r="C4" s="10">
        <v>5</v>
      </c>
      <c r="D4" s="10">
        <v>65</v>
      </c>
      <c r="E4" s="10">
        <f>D4*C4</f>
        <v>325</v>
      </c>
      <c r="F4" s="12"/>
    </row>
    <row r="5" spans="1:9" x14ac:dyDescent="0.35">
      <c r="A5" s="10">
        <v>2</v>
      </c>
      <c r="B5" s="10" t="s">
        <v>10</v>
      </c>
      <c r="C5" s="10">
        <v>2</v>
      </c>
      <c r="D5" s="10">
        <v>35</v>
      </c>
      <c r="E5" s="10">
        <f t="shared" ref="E5:E8" si="0">D5*C5</f>
        <v>70</v>
      </c>
      <c r="F5" s="12"/>
    </row>
    <row r="6" spans="1:9" x14ac:dyDescent="0.35">
      <c r="A6" s="10">
        <v>3</v>
      </c>
      <c r="B6" s="10" t="s">
        <v>11</v>
      </c>
      <c r="C6" s="10">
        <v>2</v>
      </c>
      <c r="D6" s="10">
        <v>140</v>
      </c>
      <c r="E6" s="10">
        <f t="shared" si="0"/>
        <v>280</v>
      </c>
      <c r="F6" s="12"/>
    </row>
    <row r="7" spans="1:9" x14ac:dyDescent="0.35">
      <c r="A7" s="10">
        <v>4</v>
      </c>
      <c r="B7" s="10" t="s">
        <v>12</v>
      </c>
      <c r="C7" s="10">
        <v>4</v>
      </c>
      <c r="D7" s="10">
        <v>50</v>
      </c>
      <c r="E7" s="10">
        <f t="shared" si="0"/>
        <v>200</v>
      </c>
      <c r="F7" s="12"/>
    </row>
    <row r="8" spans="1:9" x14ac:dyDescent="0.35">
      <c r="A8" s="10">
        <v>5</v>
      </c>
      <c r="B8" s="10" t="s">
        <v>13</v>
      </c>
      <c r="C8" s="10">
        <v>1</v>
      </c>
      <c r="D8" s="10">
        <v>30</v>
      </c>
      <c r="E8" s="10">
        <f t="shared" si="0"/>
        <v>30</v>
      </c>
      <c r="F8" s="12"/>
    </row>
    <row r="9" spans="1:9" x14ac:dyDescent="0.35">
      <c r="A9" s="12"/>
      <c r="B9" s="12"/>
      <c r="C9" s="12"/>
      <c r="D9" s="12"/>
      <c r="E9" s="12"/>
      <c r="F9" s="12"/>
    </row>
    <row r="10" spans="1:9" ht="72.5" x14ac:dyDescent="0.35">
      <c r="D10" s="13" t="s">
        <v>14</v>
      </c>
      <c r="E10" s="5" t="s">
        <v>15</v>
      </c>
      <c r="F10" s="7" t="s">
        <v>16</v>
      </c>
    </row>
    <row r="12" spans="1:9" x14ac:dyDescent="0.35">
      <c r="A12" s="9" t="s">
        <v>3</v>
      </c>
      <c r="B12" s="9" t="s">
        <v>4</v>
      </c>
      <c r="C12" s="9" t="s">
        <v>5</v>
      </c>
      <c r="D12" s="9" t="s">
        <v>6</v>
      </c>
      <c r="E12" s="9" t="s">
        <v>7</v>
      </c>
      <c r="F12" s="9" t="s">
        <v>8</v>
      </c>
      <c r="H12" s="6" t="s">
        <v>17</v>
      </c>
      <c r="I12" s="35">
        <v>0.09</v>
      </c>
    </row>
    <row r="13" spans="1:9" x14ac:dyDescent="0.35">
      <c r="A13" s="10">
        <v>1</v>
      </c>
      <c r="B13" s="10" t="s">
        <v>9</v>
      </c>
      <c r="C13" s="10">
        <v>5</v>
      </c>
      <c r="D13" s="10">
        <v>65</v>
      </c>
      <c r="E13" s="10">
        <f>D13*C13</f>
        <v>325</v>
      </c>
      <c r="F13" s="11">
        <f>E13*$I$12</f>
        <v>29.25</v>
      </c>
    </row>
    <row r="14" spans="1:9" x14ac:dyDescent="0.35">
      <c r="A14" s="10">
        <v>2</v>
      </c>
      <c r="B14" s="10" t="s">
        <v>10</v>
      </c>
      <c r="C14" s="10">
        <v>2</v>
      </c>
      <c r="D14" s="10">
        <v>35</v>
      </c>
      <c r="E14" s="10">
        <f t="shared" ref="E14:E17" si="1">D14*C14</f>
        <v>70</v>
      </c>
      <c r="F14" s="11" t="b">
        <f>E24=E14*$I$12</f>
        <v>0</v>
      </c>
    </row>
    <row r="15" spans="1:9" x14ac:dyDescent="0.35">
      <c r="A15" s="10">
        <v>3</v>
      </c>
      <c r="B15" s="10" t="s">
        <v>11</v>
      </c>
      <c r="C15" s="10">
        <v>2</v>
      </c>
      <c r="D15" s="10">
        <v>140</v>
      </c>
      <c r="E15" s="10">
        <f t="shared" si="1"/>
        <v>280</v>
      </c>
      <c r="F15" s="11">
        <f t="shared" ref="F15:F17" si="2">E15*$I$12</f>
        <v>25.2</v>
      </c>
    </row>
    <row r="16" spans="1:9" x14ac:dyDescent="0.35">
      <c r="A16" s="10">
        <v>4</v>
      </c>
      <c r="B16" s="10" t="s">
        <v>12</v>
      </c>
      <c r="C16" s="10">
        <v>4</v>
      </c>
      <c r="D16" s="10">
        <v>50</v>
      </c>
      <c r="E16" s="10">
        <f t="shared" si="1"/>
        <v>200</v>
      </c>
      <c r="F16" s="11">
        <f t="shared" si="2"/>
        <v>18</v>
      </c>
    </row>
    <row r="17" spans="1:7" x14ac:dyDescent="0.35">
      <c r="A17" s="10">
        <v>5</v>
      </c>
      <c r="B17" s="10" t="s">
        <v>13</v>
      </c>
      <c r="C17" s="10">
        <v>1</v>
      </c>
      <c r="D17" s="10">
        <v>30</v>
      </c>
      <c r="E17" s="10">
        <f t="shared" si="1"/>
        <v>30</v>
      </c>
      <c r="F17" s="11">
        <f t="shared" si="2"/>
        <v>2.6999999999999997</v>
      </c>
    </row>
    <row r="21" spans="1:7" ht="77.5" x14ac:dyDescent="0.35">
      <c r="D21" s="13" t="s">
        <v>18</v>
      </c>
      <c r="E21" s="14" t="s">
        <v>19</v>
      </c>
      <c r="F21" s="15" t="s">
        <v>20</v>
      </c>
    </row>
    <row r="23" spans="1:7" x14ac:dyDescent="0.35">
      <c r="B23" s="9" t="s">
        <v>21</v>
      </c>
      <c r="C23" s="16">
        <v>12</v>
      </c>
      <c r="D23" s="16">
        <v>24</v>
      </c>
      <c r="E23" s="16">
        <v>48</v>
      </c>
      <c r="F23" s="16">
        <v>60</v>
      </c>
      <c r="G23" s="16">
        <v>72</v>
      </c>
    </row>
    <row r="24" spans="1:7" x14ac:dyDescent="0.35">
      <c r="B24" s="16">
        <v>12</v>
      </c>
      <c r="C24" s="11">
        <f>$B24*C$23</f>
        <v>144</v>
      </c>
      <c r="D24" s="11">
        <f t="shared" ref="D24:G24" si="3">$B24*D$23</f>
        <v>288</v>
      </c>
      <c r="E24" s="11">
        <f t="shared" si="3"/>
        <v>576</v>
      </c>
      <c r="F24" s="11">
        <f t="shared" si="3"/>
        <v>720</v>
      </c>
      <c r="G24" s="11">
        <f t="shared" si="3"/>
        <v>864</v>
      </c>
    </row>
    <row r="25" spans="1:7" x14ac:dyDescent="0.35">
      <c r="B25" s="16">
        <v>24</v>
      </c>
      <c r="C25" s="11">
        <f t="shared" ref="C25:G28" si="4">$B25*C$23</f>
        <v>288</v>
      </c>
      <c r="D25" s="11">
        <f t="shared" si="4"/>
        <v>576</v>
      </c>
      <c r="E25" s="11">
        <f t="shared" si="4"/>
        <v>1152</v>
      </c>
      <c r="F25" s="11">
        <f t="shared" si="4"/>
        <v>1440</v>
      </c>
      <c r="G25" s="11">
        <f t="shared" si="4"/>
        <v>1728</v>
      </c>
    </row>
    <row r="26" spans="1:7" x14ac:dyDescent="0.35">
      <c r="B26" s="16">
        <v>48</v>
      </c>
      <c r="C26" s="11">
        <f t="shared" si="4"/>
        <v>576</v>
      </c>
      <c r="D26" s="11">
        <f t="shared" si="4"/>
        <v>1152</v>
      </c>
      <c r="E26" s="11">
        <f t="shared" si="4"/>
        <v>2304</v>
      </c>
      <c r="F26" s="11">
        <f t="shared" si="4"/>
        <v>2880</v>
      </c>
      <c r="G26" s="11">
        <f t="shared" si="4"/>
        <v>3456</v>
      </c>
    </row>
    <row r="27" spans="1:7" x14ac:dyDescent="0.35">
      <c r="B27" s="16">
        <v>60</v>
      </c>
      <c r="C27" s="11">
        <f t="shared" si="4"/>
        <v>720</v>
      </c>
      <c r="D27" s="11">
        <f t="shared" si="4"/>
        <v>1440</v>
      </c>
      <c r="E27" s="11">
        <f t="shared" si="4"/>
        <v>2880</v>
      </c>
      <c r="F27" s="11">
        <f t="shared" si="4"/>
        <v>3600</v>
      </c>
      <c r="G27" s="11">
        <f t="shared" si="4"/>
        <v>4320</v>
      </c>
    </row>
    <row r="28" spans="1:7" x14ac:dyDescent="0.35">
      <c r="B28" s="16">
        <v>72</v>
      </c>
      <c r="C28" s="11">
        <f t="shared" si="4"/>
        <v>864</v>
      </c>
      <c r="D28" s="11">
        <f t="shared" si="4"/>
        <v>1728</v>
      </c>
      <c r="E28" s="11">
        <f t="shared" si="4"/>
        <v>3456</v>
      </c>
      <c r="F28" s="11">
        <f t="shared" si="4"/>
        <v>4320</v>
      </c>
      <c r="G28" s="11">
        <f t="shared" si="4"/>
        <v>5184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J16"/>
  <sheetViews>
    <sheetView workbookViewId="0">
      <selection activeCell="C12" sqref="C12"/>
    </sheetView>
  </sheetViews>
  <sheetFormatPr defaultRowHeight="14.5" x14ac:dyDescent="0.35"/>
  <cols>
    <col min="5" max="5" width="16.453125" customWidth="1"/>
    <col min="6" max="6" width="69" customWidth="1"/>
    <col min="7" max="7" width="31.26953125" customWidth="1"/>
    <col min="10" max="10" width="25.54296875" customWidth="1"/>
  </cols>
  <sheetData>
    <row r="1" spans="1:10" ht="58" x14ac:dyDescent="0.35">
      <c r="E1" s="19" t="s">
        <v>22</v>
      </c>
      <c r="F1" s="18" t="s">
        <v>23</v>
      </c>
      <c r="G1" s="1" t="s">
        <v>24</v>
      </c>
    </row>
    <row r="3" spans="1:10" x14ac:dyDescent="0.35">
      <c r="A3" s="20" t="s">
        <v>25</v>
      </c>
      <c r="B3" s="20" t="s">
        <v>26</v>
      </c>
      <c r="C3" s="20" t="s">
        <v>27</v>
      </c>
      <c r="D3" s="20" t="s">
        <v>28</v>
      </c>
      <c r="E3" s="20" t="s">
        <v>29</v>
      </c>
      <c r="F3" s="20" t="s">
        <v>30</v>
      </c>
      <c r="G3" s="20" t="s">
        <v>31</v>
      </c>
    </row>
    <row r="4" spans="1:10" x14ac:dyDescent="0.35">
      <c r="A4" s="11" t="s">
        <v>32</v>
      </c>
      <c r="B4" s="11" t="s">
        <v>33</v>
      </c>
      <c r="C4" s="11">
        <v>18</v>
      </c>
      <c r="D4" s="11">
        <v>70</v>
      </c>
      <c r="E4" s="11">
        <v>70</v>
      </c>
      <c r="F4" s="11">
        <v>70</v>
      </c>
      <c r="G4" s="11">
        <v>210</v>
      </c>
    </row>
    <row r="5" spans="1:10" x14ac:dyDescent="0.35">
      <c r="A5" s="11" t="s">
        <v>34</v>
      </c>
      <c r="B5" s="11" t="s">
        <v>35</v>
      </c>
      <c r="C5" s="11">
        <v>18</v>
      </c>
      <c r="D5" s="11">
        <v>85</v>
      </c>
      <c r="E5" s="11">
        <v>90</v>
      </c>
      <c r="F5" s="11">
        <v>70</v>
      </c>
      <c r="G5" s="11">
        <v>245</v>
      </c>
    </row>
    <row r="6" spans="1:10" x14ac:dyDescent="0.35">
      <c r="A6" s="11" t="s">
        <v>36</v>
      </c>
      <c r="B6" s="11" t="s">
        <v>37</v>
      </c>
      <c r="C6" s="11">
        <v>18</v>
      </c>
      <c r="D6" s="11">
        <v>90</v>
      </c>
      <c r="E6" s="11">
        <v>80</v>
      </c>
      <c r="F6" s="11">
        <v>86</v>
      </c>
      <c r="G6" s="11">
        <f>SUM(D6,E6,F6)</f>
        <v>256</v>
      </c>
    </row>
    <row r="7" spans="1:10" x14ac:dyDescent="0.35">
      <c r="A7" s="11" t="s">
        <v>38</v>
      </c>
      <c r="B7" s="11" t="s">
        <v>39</v>
      </c>
      <c r="C7" s="11">
        <v>18</v>
      </c>
      <c r="D7" s="11">
        <v>88</v>
      </c>
      <c r="E7" s="11">
        <v>72</v>
      </c>
      <c r="F7" s="11">
        <v>90</v>
      </c>
      <c r="G7" s="11">
        <f>SUM(D7,E7,F7)</f>
        <v>250</v>
      </c>
    </row>
    <row r="8" spans="1:10" x14ac:dyDescent="0.35">
      <c r="A8" s="11" t="s">
        <v>40</v>
      </c>
      <c r="B8" s="11" t="s">
        <v>41</v>
      </c>
      <c r="C8" s="11">
        <v>18</v>
      </c>
      <c r="D8" s="11">
        <v>78</v>
      </c>
      <c r="E8" s="11">
        <v>60</v>
      </c>
      <c r="F8" s="11">
        <v>75</v>
      </c>
      <c r="G8" s="11">
        <f t="shared" ref="G8" si="0">SUM(D8,E8,F8)</f>
        <v>213</v>
      </c>
    </row>
    <row r="11" spans="1:10" x14ac:dyDescent="0.35">
      <c r="A11" s="20" t="s">
        <v>25</v>
      </c>
      <c r="B11" s="20" t="s">
        <v>26</v>
      </c>
      <c r="C11" s="20" t="s">
        <v>31</v>
      </c>
      <c r="D11" s="21"/>
      <c r="E11" s="21"/>
      <c r="F11" s="21"/>
      <c r="G11" s="22"/>
    </row>
    <row r="12" spans="1:10" x14ac:dyDescent="0.35">
      <c r="A12" s="11" t="s">
        <v>32</v>
      </c>
      <c r="B12" s="12" t="str" cm="1">
        <f t="array" ref="B12:B16">VLOOKUP(A12:A16,A4:G8,2,0)</f>
        <v>Kishore</v>
      </c>
      <c r="C12" s="12" cm="1">
        <f t="array" ref="C12:C16">VLOOKUP(A12:A16,A4:G8,7,0)</f>
        <v>210</v>
      </c>
    </row>
    <row r="13" spans="1:10" ht="29" x14ac:dyDescent="0.35">
      <c r="A13" s="24" t="s">
        <v>34</v>
      </c>
      <c r="B13" s="26" t="str">
        <v>Karthi</v>
      </c>
      <c r="C13" s="26">
        <v>245</v>
      </c>
      <c r="D13" s="25"/>
      <c r="E13" s="25"/>
      <c r="F13" s="27" t="s">
        <v>42</v>
      </c>
      <c r="G13" s="24" t="s">
        <v>36</v>
      </c>
      <c r="H13" s="28">
        <f>VLOOKUP(G13,A4:G8,7,0)</f>
        <v>256</v>
      </c>
      <c r="I13" s="25"/>
      <c r="J13" s="3" t="s">
        <v>43</v>
      </c>
    </row>
    <row r="14" spans="1:10" x14ac:dyDescent="0.35">
      <c r="A14" s="11" t="s">
        <v>36</v>
      </c>
      <c r="B14" s="12" t="str">
        <v>Subbu</v>
      </c>
      <c r="C14" s="12">
        <v>256</v>
      </c>
      <c r="F14" s="2"/>
      <c r="G14" s="2"/>
      <c r="H14" s="2"/>
    </row>
    <row r="15" spans="1:10" x14ac:dyDescent="0.35">
      <c r="A15" s="11" t="s">
        <v>38</v>
      </c>
      <c r="B15" s="12" t="str">
        <v>Aiyam</v>
      </c>
      <c r="C15" s="12">
        <v>250</v>
      </c>
      <c r="F15" s="10" t="s">
        <v>44</v>
      </c>
      <c r="G15" s="29" t="s">
        <v>38</v>
      </c>
      <c r="H15" s="29">
        <f>VLOOKUP(G15,A4:F8,6,0)</f>
        <v>90</v>
      </c>
    </row>
    <row r="16" spans="1:10" x14ac:dyDescent="0.35">
      <c r="A16" s="11" t="s">
        <v>40</v>
      </c>
      <c r="B16" s="12" t="str">
        <v>Prakash</v>
      </c>
      <c r="C16" s="12">
        <v>213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I19"/>
  <sheetViews>
    <sheetView topLeftCell="A6" workbookViewId="0">
      <selection activeCell="E19" sqref="E19"/>
    </sheetView>
  </sheetViews>
  <sheetFormatPr defaultRowHeight="14.5" x14ac:dyDescent="0.35"/>
  <cols>
    <col min="2" max="2" width="17.54296875" customWidth="1"/>
    <col min="3" max="3" width="21.81640625" customWidth="1"/>
    <col min="5" max="5" width="17.1796875" customWidth="1"/>
    <col min="6" max="6" width="50.81640625" customWidth="1"/>
    <col min="7" max="7" width="31.7265625" customWidth="1"/>
    <col min="8" max="8" width="7.1796875" customWidth="1"/>
    <col min="9" max="9" width="20.453125" customWidth="1"/>
  </cols>
  <sheetData>
    <row r="1" spans="1:9" ht="29" x14ac:dyDescent="0.35">
      <c r="E1" s="17" t="s">
        <v>45</v>
      </c>
      <c r="F1" s="7" t="s">
        <v>46</v>
      </c>
    </row>
    <row r="2" spans="1:9" ht="29" x14ac:dyDescent="0.35">
      <c r="E2" s="17" t="s">
        <v>47</v>
      </c>
      <c r="F2" s="18" t="s">
        <v>48</v>
      </c>
    </row>
    <row r="4" spans="1:9" x14ac:dyDescent="0.35">
      <c r="A4" s="20" t="s">
        <v>49</v>
      </c>
      <c r="B4" s="20" t="s">
        <v>4</v>
      </c>
      <c r="C4" s="20" t="s">
        <v>6</v>
      </c>
      <c r="D4" s="20">
        <v>2</v>
      </c>
      <c r="E4" s="20">
        <v>3</v>
      </c>
      <c r="F4" s="20">
        <v>5</v>
      </c>
      <c r="G4" s="20">
        <v>10</v>
      </c>
      <c r="H4" t="s">
        <v>50</v>
      </c>
    </row>
    <row r="5" spans="1:9" x14ac:dyDescent="0.35">
      <c r="A5" s="11">
        <v>1</v>
      </c>
      <c r="B5" s="31" t="s">
        <v>9</v>
      </c>
      <c r="C5" s="30">
        <v>65</v>
      </c>
      <c r="D5" s="24">
        <f>$C5*D$4</f>
        <v>130</v>
      </c>
      <c r="E5" s="24">
        <f t="shared" ref="E5:G9" si="0">$C5*E$4</f>
        <v>195</v>
      </c>
      <c r="F5" s="24">
        <f t="shared" si="0"/>
        <v>325</v>
      </c>
      <c r="G5" s="24">
        <f t="shared" si="0"/>
        <v>650</v>
      </c>
    </row>
    <row r="6" spans="1:9" x14ac:dyDescent="0.35">
      <c r="A6" s="11">
        <v>2</v>
      </c>
      <c r="B6" s="31" t="s">
        <v>10</v>
      </c>
      <c r="C6" s="30">
        <v>35</v>
      </c>
      <c r="D6" s="24">
        <f t="shared" ref="D6:D9" si="1">$C6*D$4</f>
        <v>70</v>
      </c>
      <c r="E6" s="24">
        <f t="shared" si="0"/>
        <v>105</v>
      </c>
      <c r="F6" s="24">
        <f t="shared" si="0"/>
        <v>175</v>
      </c>
      <c r="G6" s="24">
        <f t="shared" si="0"/>
        <v>350</v>
      </c>
    </row>
    <row r="7" spans="1:9" x14ac:dyDescent="0.35">
      <c r="A7" s="11">
        <v>3</v>
      </c>
      <c r="B7" s="31" t="s">
        <v>11</v>
      </c>
      <c r="C7" s="30">
        <v>140</v>
      </c>
      <c r="D7" s="24">
        <f t="shared" si="1"/>
        <v>280</v>
      </c>
      <c r="E7" s="24">
        <f t="shared" si="0"/>
        <v>420</v>
      </c>
      <c r="F7" s="24">
        <f t="shared" si="0"/>
        <v>700</v>
      </c>
      <c r="G7" s="24">
        <f t="shared" si="0"/>
        <v>1400</v>
      </c>
    </row>
    <row r="8" spans="1:9" x14ac:dyDescent="0.35">
      <c r="A8" s="11">
        <v>4</v>
      </c>
      <c r="B8" s="31" t="s">
        <v>12</v>
      </c>
      <c r="C8" s="30">
        <v>50</v>
      </c>
      <c r="D8" s="24">
        <f t="shared" si="1"/>
        <v>100</v>
      </c>
      <c r="E8" s="24">
        <f t="shared" si="0"/>
        <v>150</v>
      </c>
      <c r="F8" s="24">
        <f t="shared" si="0"/>
        <v>250</v>
      </c>
      <c r="G8" s="24">
        <f t="shared" si="0"/>
        <v>500</v>
      </c>
    </row>
    <row r="9" spans="1:9" x14ac:dyDescent="0.35">
      <c r="A9" s="11">
        <v>5</v>
      </c>
      <c r="B9" s="31" t="s">
        <v>13</v>
      </c>
      <c r="C9" s="30">
        <v>30</v>
      </c>
      <c r="D9" s="24">
        <f t="shared" si="1"/>
        <v>60</v>
      </c>
      <c r="E9" s="24">
        <f t="shared" si="0"/>
        <v>90</v>
      </c>
      <c r="F9" s="24">
        <f t="shared" si="0"/>
        <v>150</v>
      </c>
      <c r="G9" s="24">
        <f t="shared" si="0"/>
        <v>300</v>
      </c>
    </row>
    <row r="11" spans="1:9" x14ac:dyDescent="0.35">
      <c r="B11" s="88" t="s">
        <v>51</v>
      </c>
      <c r="C11" s="88"/>
      <c r="F11" s="88" t="s">
        <v>52</v>
      </c>
      <c r="G11" s="88"/>
    </row>
    <row r="12" spans="1:9" ht="43.5" x14ac:dyDescent="0.35">
      <c r="B12" s="32" t="s">
        <v>53</v>
      </c>
      <c r="C12" s="24">
        <f>INDEX($G$5:$G$9,3)</f>
        <v>1400</v>
      </c>
      <c r="E12" s="23" t="s">
        <v>54</v>
      </c>
      <c r="F12" s="32" t="s">
        <v>11</v>
      </c>
      <c r="G12" s="24">
        <f>MATCH(F12,$B$5:$B$9,0)</f>
        <v>3</v>
      </c>
      <c r="I12" s="1" t="s">
        <v>55</v>
      </c>
    </row>
    <row r="13" spans="1:9" ht="57.75" customHeight="1" x14ac:dyDescent="0.35">
      <c r="B13" s="32" t="s">
        <v>56</v>
      </c>
      <c r="C13" s="24"/>
      <c r="E13" s="1" t="s">
        <v>57</v>
      </c>
      <c r="F13" s="32" t="s">
        <v>9</v>
      </c>
      <c r="G13" s="24">
        <v>1</v>
      </c>
    </row>
    <row r="17" spans="2:6" x14ac:dyDescent="0.35">
      <c r="C17" s="33" t="s">
        <v>58</v>
      </c>
      <c r="D17" s="2" t="s">
        <v>59</v>
      </c>
    </row>
    <row r="18" spans="2:6" x14ac:dyDescent="0.35">
      <c r="B18" s="11" t="s">
        <v>60</v>
      </c>
      <c r="C18" s="11" t="s">
        <v>10</v>
      </c>
      <c r="D18" s="11">
        <v>5</v>
      </c>
      <c r="E18" s="11">
        <f>INDEX($F$5:$F$9,MATCH(C18,B5:B9,0))</f>
        <v>175</v>
      </c>
    </row>
    <row r="19" spans="2:6" ht="29" x14ac:dyDescent="0.35">
      <c r="B19" s="24" t="s">
        <v>61</v>
      </c>
      <c r="C19" s="34" t="s">
        <v>11</v>
      </c>
      <c r="D19" s="34">
        <v>3</v>
      </c>
      <c r="E19" s="24">
        <f>INDEX($D$5:$G$9,MATCH(C19,$B$5:$B$9,0),MATCH(D19,$D$4:$G$4,0))</f>
        <v>420</v>
      </c>
      <c r="F19" s="1" t="s">
        <v>62</v>
      </c>
    </row>
  </sheetData>
  <mergeCells count="2">
    <mergeCell ref="B11:C11"/>
    <mergeCell ref="F11:G11"/>
  </mergeCells>
  <dataValidations count="2">
    <dataValidation type="list" allowBlank="1" showInputMessage="1" showErrorMessage="1" sqref="C18:C19">
      <formula1>$B$5:$B$9</formula1>
    </dataValidation>
    <dataValidation type="list" allowBlank="1" showInputMessage="1" showErrorMessage="1" sqref="D19">
      <formula1>$D$4:$G$4</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G26"/>
  <sheetViews>
    <sheetView workbookViewId="0">
      <selection activeCell="C20" sqref="C20"/>
    </sheetView>
  </sheetViews>
  <sheetFormatPr defaultRowHeight="14.5" x14ac:dyDescent="0.35"/>
  <cols>
    <col min="1" max="1" width="13.90625" customWidth="1"/>
    <col min="2" max="2" width="19.1796875" customWidth="1"/>
    <col min="3" max="3" width="15.6328125" customWidth="1"/>
    <col min="4" max="4" width="11.81640625" customWidth="1"/>
    <col min="5" max="5" width="13.90625" customWidth="1"/>
    <col min="6" max="6" width="19.1796875" customWidth="1"/>
    <col min="7" max="7" width="33.26953125" customWidth="1"/>
  </cols>
  <sheetData>
    <row r="1" spans="1:7" ht="116" x14ac:dyDescent="0.35">
      <c r="F1" s="23" t="s">
        <v>160</v>
      </c>
      <c r="G1" s="82" t="s">
        <v>161</v>
      </c>
    </row>
    <row r="3" spans="1:7" x14ac:dyDescent="0.35">
      <c r="A3" s="85" t="s">
        <v>162</v>
      </c>
      <c r="B3" s="85" t="s">
        <v>166</v>
      </c>
      <c r="C3" s="85" t="s">
        <v>163</v>
      </c>
      <c r="D3" s="85" t="s">
        <v>164</v>
      </c>
    </row>
    <row r="4" spans="1:7" x14ac:dyDescent="0.35">
      <c r="A4" s="2" t="s">
        <v>165</v>
      </c>
      <c r="B4" s="2" t="s">
        <v>167</v>
      </c>
      <c r="C4" s="2">
        <v>20000</v>
      </c>
      <c r="D4" s="2">
        <v>15000</v>
      </c>
    </row>
    <row r="5" spans="1:7" x14ac:dyDescent="0.35">
      <c r="A5" s="2" t="s">
        <v>165</v>
      </c>
      <c r="B5" s="2" t="s">
        <v>118</v>
      </c>
      <c r="C5" s="2">
        <v>30000</v>
      </c>
      <c r="D5" s="2">
        <v>2500</v>
      </c>
    </row>
    <row r="6" spans="1:7" x14ac:dyDescent="0.35">
      <c r="A6" s="2" t="s">
        <v>165</v>
      </c>
      <c r="B6" s="2" t="s">
        <v>120</v>
      </c>
      <c r="C6" s="2">
        <v>90000</v>
      </c>
      <c r="D6" s="2">
        <v>35000</v>
      </c>
    </row>
    <row r="7" spans="1:7" x14ac:dyDescent="0.35">
      <c r="A7" s="85" t="s">
        <v>168</v>
      </c>
      <c r="B7" s="17"/>
      <c r="C7" s="17">
        <f>SUM(C4:C6)</f>
        <v>140000</v>
      </c>
      <c r="D7" s="17">
        <f>SUM(D4:D6)</f>
        <v>52500</v>
      </c>
    </row>
    <row r="8" spans="1:7" x14ac:dyDescent="0.35">
      <c r="A8" s="2" t="s">
        <v>169</v>
      </c>
      <c r="B8" s="2" t="s">
        <v>170</v>
      </c>
      <c r="C8" s="2">
        <v>230000</v>
      </c>
      <c r="D8" s="2">
        <v>160000</v>
      </c>
    </row>
    <row r="9" spans="1:7" x14ac:dyDescent="0.35">
      <c r="A9" s="2" t="s">
        <v>169</v>
      </c>
      <c r="B9" s="2" t="s">
        <v>171</v>
      </c>
      <c r="C9" s="2">
        <v>320000</v>
      </c>
      <c r="D9" s="2">
        <v>230000</v>
      </c>
    </row>
    <row r="10" spans="1:7" x14ac:dyDescent="0.35">
      <c r="A10" s="2" t="s">
        <v>169</v>
      </c>
      <c r="B10" s="2" t="s">
        <v>172</v>
      </c>
      <c r="C10" s="2">
        <v>100000</v>
      </c>
      <c r="D10" s="2">
        <v>80000</v>
      </c>
    </row>
    <row r="11" spans="1:7" x14ac:dyDescent="0.35">
      <c r="A11" s="86" t="s">
        <v>173</v>
      </c>
      <c r="C11" s="17">
        <f>SUM(C8:C10)</f>
        <v>650000</v>
      </c>
      <c r="D11" s="17">
        <f>SUM(D8:D10)</f>
        <v>470000</v>
      </c>
    </row>
    <row r="13" spans="1:7" x14ac:dyDescent="0.35">
      <c r="B13" s="84" t="s">
        <v>176</v>
      </c>
    </row>
    <row r="14" spans="1:7" ht="116" x14ac:dyDescent="0.35">
      <c r="B14" s="83" t="s">
        <v>178</v>
      </c>
    </row>
    <row r="15" spans="1:7" x14ac:dyDescent="0.35">
      <c r="A15" s="77" t="s">
        <v>155</v>
      </c>
      <c r="B15" t="s">
        <v>174</v>
      </c>
      <c r="C15" t="s">
        <v>175</v>
      </c>
      <c r="D15" t="s">
        <v>177</v>
      </c>
    </row>
    <row r="16" spans="1:7" x14ac:dyDescent="0.35">
      <c r="A16" s="78" t="s">
        <v>169</v>
      </c>
      <c r="B16" s="80">
        <v>650000</v>
      </c>
      <c r="C16" s="80">
        <v>470000</v>
      </c>
      <c r="D16" s="80">
        <v>180000</v>
      </c>
    </row>
    <row r="17" spans="1:4" x14ac:dyDescent="0.35">
      <c r="A17" s="79" t="s">
        <v>172</v>
      </c>
      <c r="B17" s="80">
        <v>100000</v>
      </c>
      <c r="C17" s="80">
        <v>80000</v>
      </c>
      <c r="D17" s="80">
        <v>20000</v>
      </c>
    </row>
    <row r="18" spans="1:4" x14ac:dyDescent="0.35">
      <c r="A18" s="79" t="s">
        <v>170</v>
      </c>
      <c r="B18" s="80">
        <v>230000</v>
      </c>
      <c r="C18" s="80">
        <v>160000</v>
      </c>
      <c r="D18" s="80">
        <v>70000</v>
      </c>
    </row>
    <row r="19" spans="1:4" x14ac:dyDescent="0.35">
      <c r="A19" s="79" t="s">
        <v>171</v>
      </c>
      <c r="B19" s="80">
        <v>320000</v>
      </c>
      <c r="C19" s="80">
        <v>230000</v>
      </c>
      <c r="D19" s="80">
        <v>90000</v>
      </c>
    </row>
    <row r="20" spans="1:4" x14ac:dyDescent="0.35">
      <c r="A20" s="78" t="s">
        <v>173</v>
      </c>
      <c r="B20" s="80">
        <v>650000</v>
      </c>
      <c r="C20" s="80">
        <v>470000</v>
      </c>
      <c r="D20" s="80">
        <v>180000</v>
      </c>
    </row>
    <row r="21" spans="1:4" x14ac:dyDescent="0.35">
      <c r="A21" s="78" t="s">
        <v>165</v>
      </c>
      <c r="B21" s="80">
        <v>140000</v>
      </c>
      <c r="C21" s="80">
        <v>52500</v>
      </c>
      <c r="D21" s="80">
        <v>87500</v>
      </c>
    </row>
    <row r="22" spans="1:4" x14ac:dyDescent="0.35">
      <c r="A22" s="79" t="s">
        <v>120</v>
      </c>
      <c r="B22" s="80">
        <v>90000</v>
      </c>
      <c r="C22" s="80">
        <v>35000</v>
      </c>
      <c r="D22" s="80">
        <v>55000</v>
      </c>
    </row>
    <row r="23" spans="1:4" x14ac:dyDescent="0.35">
      <c r="A23" s="79" t="s">
        <v>118</v>
      </c>
      <c r="B23" s="80">
        <v>30000</v>
      </c>
      <c r="C23" s="80">
        <v>2500</v>
      </c>
      <c r="D23" s="80">
        <v>27500</v>
      </c>
    </row>
    <row r="24" spans="1:4" x14ac:dyDescent="0.35">
      <c r="A24" s="79" t="s">
        <v>167</v>
      </c>
      <c r="B24" s="80">
        <v>20000</v>
      </c>
      <c r="C24" s="80">
        <v>15000</v>
      </c>
      <c r="D24" s="80">
        <v>5000</v>
      </c>
    </row>
    <row r="25" spans="1:4" x14ac:dyDescent="0.35">
      <c r="A25" s="78" t="s">
        <v>168</v>
      </c>
      <c r="B25" s="80">
        <v>140000</v>
      </c>
      <c r="C25" s="80">
        <v>52500</v>
      </c>
      <c r="D25" s="80">
        <v>87500</v>
      </c>
    </row>
    <row r="26" spans="1:4" x14ac:dyDescent="0.35">
      <c r="A26" s="78" t="s">
        <v>156</v>
      </c>
      <c r="B26" s="80">
        <v>1580000</v>
      </c>
      <c r="C26" s="80">
        <v>1045000</v>
      </c>
      <c r="D26" s="80">
        <v>535000</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J15"/>
  <sheetViews>
    <sheetView topLeftCell="A5" workbookViewId="0">
      <selection activeCell="A13" sqref="A13"/>
    </sheetView>
  </sheetViews>
  <sheetFormatPr defaultRowHeight="14.5" x14ac:dyDescent="0.35"/>
  <cols>
    <col min="3" max="3" width="11.6328125" customWidth="1"/>
    <col min="4" max="4" width="17.6328125" customWidth="1"/>
    <col min="5" max="5" width="55.6328125" customWidth="1"/>
    <col min="8" max="8" width="15.1796875" customWidth="1"/>
    <col min="10" max="10" width="10.1796875" customWidth="1"/>
  </cols>
  <sheetData>
    <row r="2" spans="1:10" ht="72.5" x14ac:dyDescent="0.35">
      <c r="D2" s="23" t="s">
        <v>63</v>
      </c>
      <c r="E2" s="36" t="s">
        <v>64</v>
      </c>
    </row>
    <row r="5" spans="1:10" x14ac:dyDescent="0.35">
      <c r="A5" s="20" t="s">
        <v>25</v>
      </c>
      <c r="B5" s="20" t="s">
        <v>26</v>
      </c>
      <c r="C5" s="20" t="s">
        <v>65</v>
      </c>
      <c r="D5" s="20" t="s">
        <v>28</v>
      </c>
      <c r="E5" s="20" t="s">
        <v>29</v>
      </c>
      <c r="F5" s="20" t="s">
        <v>30</v>
      </c>
      <c r="G5" s="20" t="s">
        <v>31</v>
      </c>
      <c r="H5" s="20" t="s">
        <v>67</v>
      </c>
      <c r="I5" s="20" t="s">
        <v>71</v>
      </c>
    </row>
    <row r="6" spans="1:10" x14ac:dyDescent="0.35">
      <c r="A6" s="11" t="s">
        <v>32</v>
      </c>
      <c r="B6" s="11" t="s">
        <v>33</v>
      </c>
      <c r="C6" s="16">
        <v>92</v>
      </c>
      <c r="D6" s="43">
        <v>95</v>
      </c>
      <c r="E6" s="43">
        <v>70</v>
      </c>
      <c r="F6" s="44">
        <v>94</v>
      </c>
      <c r="G6" s="45">
        <f t="array" ref="G6">SUM(IF(ISNUMBER(C6:F6),C6:F6))</f>
        <v>351</v>
      </c>
      <c r="H6" s="46">
        <f>(G6/400)</f>
        <v>0.87749999999999995</v>
      </c>
      <c r="I6" s="48" t="s">
        <v>72</v>
      </c>
    </row>
    <row r="7" spans="1:10" x14ac:dyDescent="0.35">
      <c r="A7" s="11" t="s">
        <v>34</v>
      </c>
      <c r="B7" s="11" t="s">
        <v>35</v>
      </c>
      <c r="C7" s="43">
        <v>70</v>
      </c>
      <c r="D7" s="43">
        <v>40</v>
      </c>
      <c r="E7" s="43" t="s">
        <v>66</v>
      </c>
      <c r="F7" s="44">
        <v>35</v>
      </c>
      <c r="G7" s="45">
        <f>SUM(IF(ISNUMBER(C7:F7),C7:F7))</f>
        <v>0</v>
      </c>
      <c r="H7" s="47">
        <f>(G7/400)</f>
        <v>0</v>
      </c>
      <c r="I7" s="48" t="s">
        <v>73</v>
      </c>
      <c r="J7" t="s">
        <v>104</v>
      </c>
    </row>
    <row r="8" spans="1:10" x14ac:dyDescent="0.35">
      <c r="A8" s="11" t="s">
        <v>36</v>
      </c>
      <c r="B8" s="11" t="s">
        <v>37</v>
      </c>
      <c r="C8" s="43">
        <v>70</v>
      </c>
      <c r="D8" s="43">
        <v>70</v>
      </c>
      <c r="E8" s="43">
        <v>55</v>
      </c>
      <c r="F8" s="44">
        <v>86</v>
      </c>
      <c r="G8" s="45">
        <f t="array" ref="G8">SUM(IF(ISNUMBER(C8:F8),C8:F8))</f>
        <v>281</v>
      </c>
      <c r="H8" s="47">
        <f>(G8/400)</f>
        <v>0.70250000000000001</v>
      </c>
      <c r="I8" s="48" t="s">
        <v>72</v>
      </c>
    </row>
    <row r="9" spans="1:10" x14ac:dyDescent="0.35">
      <c r="A9" s="11" t="s">
        <v>38</v>
      </c>
      <c r="B9" s="11" t="s">
        <v>39</v>
      </c>
      <c r="C9" s="43">
        <v>70</v>
      </c>
      <c r="D9" s="43">
        <v>42</v>
      </c>
      <c r="E9" s="43">
        <v>50</v>
      </c>
      <c r="F9" s="44">
        <v>35</v>
      </c>
      <c r="G9" s="45">
        <f t="array" ref="G9">SUM(IF(ISNUMBER(C9:F9),C9:F9))</f>
        <v>197</v>
      </c>
      <c r="H9" s="47">
        <f>(G9/400)</f>
        <v>0.49249999999999999</v>
      </c>
      <c r="I9" s="48" t="s">
        <v>73</v>
      </c>
    </row>
    <row r="10" spans="1:10" x14ac:dyDescent="0.35">
      <c r="A10" s="11" t="s">
        <v>40</v>
      </c>
      <c r="B10" s="11" t="s">
        <v>41</v>
      </c>
      <c r="C10" s="43">
        <v>75</v>
      </c>
      <c r="D10" s="43">
        <v>78</v>
      </c>
      <c r="E10" s="43">
        <v>70</v>
      </c>
      <c r="F10" s="44">
        <v>90</v>
      </c>
      <c r="G10" s="45">
        <f t="array" ref="G10">SUM(IF(ISNUMBER(C10:F10),C10:F10))</f>
        <v>313</v>
      </c>
      <c r="H10" s="47">
        <f>(G10/400)</f>
        <v>0.78249999999999997</v>
      </c>
      <c r="I10" s="48" t="s">
        <v>72</v>
      </c>
    </row>
    <row r="13" spans="1:10" x14ac:dyDescent="0.35">
      <c r="A13" s="61" t="s">
        <v>74</v>
      </c>
      <c r="B13" s="41" t="s">
        <v>68</v>
      </c>
      <c r="C13" s="38"/>
      <c r="E13" t="s">
        <v>105</v>
      </c>
    </row>
    <row r="14" spans="1:10" ht="72.5" x14ac:dyDescent="0.35">
      <c r="B14" s="60" t="s">
        <v>69</v>
      </c>
      <c r="C14" s="39"/>
      <c r="E14" s="59" t="s">
        <v>106</v>
      </c>
    </row>
    <row r="15" spans="1:10" x14ac:dyDescent="0.35">
      <c r="B15" s="41" t="s">
        <v>70</v>
      </c>
      <c r="C15" s="40"/>
    </row>
  </sheetData>
  <conditionalFormatting sqref="C6:F10">
    <cfRule type="cellIs" dxfId="12" priority="6" operator="between">
      <formula>50</formula>
      <formula>85</formula>
    </cfRule>
    <cfRule type="cellIs" dxfId="11" priority="7" operator="lessThan">
      <formula>50</formula>
    </cfRule>
    <cfRule type="cellIs" dxfId="10" priority="8" operator="greaterThan">
      <formula>85</formula>
    </cfRule>
  </conditionalFormatting>
  <conditionalFormatting sqref="I6:I10">
    <cfRule type="containsText" dxfId="9" priority="4" operator="containsText" text="Fail">
      <formula>NOT(ISERROR(SEARCH("Fail",I6)))</formula>
    </cfRule>
    <cfRule type="containsText" dxfId="8" priority="5" operator="containsText" text="Pass">
      <formula>NOT(ISERROR(SEARCH("Pass",I6)))</formula>
    </cfRule>
  </conditionalFormatting>
  <conditionalFormatting sqref="H6:H10">
    <cfRule type="dataBar" priority="3">
      <dataBar>
        <cfvo type="min"/>
        <cfvo type="max"/>
        <color rgb="FF008AEF"/>
      </dataBar>
      <extLst>
        <ext xmlns:x14="http://schemas.microsoft.com/office/spreadsheetml/2009/9/main" uri="{B025F937-C7B1-47D3-B67F-A62EFF666E3E}">
          <x14:id>{3CBA2A27-4BD8-4C81-B32E-9E39472A8FB0}</x14:id>
        </ext>
      </extLst>
    </cfRule>
  </conditionalFormatting>
  <conditionalFormatting sqref="G6:G10">
    <cfRule type="colorScale" priority="2">
      <colorScale>
        <cfvo type="min"/>
        <cfvo type="percentile" val="50"/>
        <cfvo type="max"/>
        <color rgb="FFF8696B"/>
        <color rgb="FFFFEB84"/>
        <color rgb="FF63BE7B"/>
      </colorScale>
    </cfRule>
  </conditionalFormatting>
  <conditionalFormatting sqref="E7">
    <cfRule type="containsText" dxfId="7" priority="1" operator="containsText" text="absent">
      <formula>NOT(ISERROR(SEARCH("absent",E7)))</formula>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3CBA2A27-4BD8-4C81-B32E-9E39472A8FB0}">
            <x14:dataBar minLength="0" maxLength="100" border="1" negativeBarBorderColorSameAsPositive="0">
              <x14:cfvo type="autoMin"/>
              <x14:cfvo type="autoMax"/>
              <x14:borderColor rgb="FF008AEF"/>
              <x14:negativeFillColor rgb="FFFF0000"/>
              <x14:negativeBorderColor rgb="FFFF0000"/>
              <x14:axisColor rgb="FF000000"/>
            </x14:dataBar>
          </x14:cfRule>
          <xm:sqref>H6:H10</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F9"/>
  <sheetViews>
    <sheetView workbookViewId="0">
      <selection activeCell="C9" sqref="C9"/>
    </sheetView>
  </sheetViews>
  <sheetFormatPr defaultRowHeight="14.5" x14ac:dyDescent="0.35"/>
  <cols>
    <col min="2" max="2" width="12.6328125" customWidth="1"/>
    <col min="3" max="3" width="10.36328125" customWidth="1"/>
    <col min="4" max="4" width="11.90625" customWidth="1"/>
    <col min="5" max="5" width="36.453125" customWidth="1"/>
  </cols>
  <sheetData>
    <row r="1" spans="1:6" ht="78" x14ac:dyDescent="0.35">
      <c r="D1" s="37" t="s">
        <v>107</v>
      </c>
      <c r="E1" s="55" t="s">
        <v>108</v>
      </c>
    </row>
    <row r="3" spans="1:6" ht="28" customHeight="1" x14ac:dyDescent="0.35">
      <c r="A3" s="62" t="s">
        <v>109</v>
      </c>
      <c r="B3" s="67" t="s">
        <v>112</v>
      </c>
      <c r="C3" s="67" t="s">
        <v>113</v>
      </c>
      <c r="D3" s="67" t="s">
        <v>114</v>
      </c>
      <c r="E3" s="67" t="s">
        <v>115</v>
      </c>
      <c r="F3" s="67" t="s">
        <v>116</v>
      </c>
    </row>
    <row r="4" spans="1:6" ht="29" customHeight="1" x14ac:dyDescent="0.35">
      <c r="A4" s="62" t="s">
        <v>110</v>
      </c>
      <c r="B4" t="s">
        <v>117</v>
      </c>
      <c r="C4" t="s">
        <v>118</v>
      </c>
      <c r="D4" t="s">
        <v>119</v>
      </c>
      <c r="E4" t="s">
        <v>120</v>
      </c>
      <c r="F4" t="s">
        <v>117</v>
      </c>
    </row>
    <row r="5" spans="1:6" ht="32.5" customHeight="1" x14ac:dyDescent="0.35">
      <c r="A5" s="62" t="s">
        <v>111</v>
      </c>
      <c r="B5" s="64" t="s">
        <v>121</v>
      </c>
      <c r="C5" s="63" t="s">
        <v>122</v>
      </c>
      <c r="D5" s="64" t="s">
        <v>123</v>
      </c>
      <c r="E5" s="64" t="s">
        <v>124</v>
      </c>
      <c r="F5" s="64" t="s">
        <v>125</v>
      </c>
    </row>
    <row r="8" spans="1:6" x14ac:dyDescent="0.35">
      <c r="C8" s="65" t="s">
        <v>109</v>
      </c>
      <c r="D8" s="66" t="s">
        <v>111</v>
      </c>
    </row>
    <row r="9" spans="1:6" ht="43.5" x14ac:dyDescent="0.35">
      <c r="C9" t="s">
        <v>115</v>
      </c>
      <c r="D9" t="str">
        <f>HLOOKUP(C9,$A$3:$F$5,3,0)</f>
        <v>Rs.35000</v>
      </c>
      <c r="E9" s="1" t="s">
        <v>126</v>
      </c>
    </row>
  </sheetData>
  <dataValidations count="1">
    <dataValidation type="list" allowBlank="1" showInputMessage="1" showErrorMessage="1" sqref="C9">
      <formula1>$B$3:$F$3</formula1>
    </dataValidation>
  </dataValidation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1:G20"/>
  <sheetViews>
    <sheetView tabSelected="1" workbookViewId="0">
      <selection activeCell="D6" sqref="D6"/>
    </sheetView>
  </sheetViews>
  <sheetFormatPr defaultRowHeight="14.5" x14ac:dyDescent="0.35"/>
  <cols>
    <col min="1" max="1" width="22" customWidth="1"/>
    <col min="2" max="2" width="27" customWidth="1"/>
    <col min="3" max="3" width="26.08984375" customWidth="1"/>
    <col min="4" max="5" width="38.81640625" customWidth="1"/>
    <col min="6" max="6" width="17.453125" customWidth="1"/>
  </cols>
  <sheetData>
    <row r="1" spans="1:7" x14ac:dyDescent="0.35">
      <c r="A1" s="84" t="s">
        <v>179</v>
      </c>
      <c r="B1" s="84" t="s">
        <v>180</v>
      </c>
      <c r="C1" s="84" t="s">
        <v>181</v>
      </c>
      <c r="D1" s="84" t="s">
        <v>182</v>
      </c>
      <c r="E1" s="84" t="s">
        <v>183</v>
      </c>
      <c r="F1" s="84" t="s">
        <v>186</v>
      </c>
      <c r="G1" s="84" t="s">
        <v>187</v>
      </c>
    </row>
    <row r="2" spans="1:7" ht="29" x14ac:dyDescent="0.35">
      <c r="A2" t="s">
        <v>184</v>
      </c>
      <c r="B2" t="s">
        <v>185</v>
      </c>
      <c r="C2" s="1" t="s">
        <v>189</v>
      </c>
      <c r="D2" t="str">
        <f>CONCATENATE(F2,G2)</f>
        <v>AiyamPerumal</v>
      </c>
      <c r="F2" t="s">
        <v>39</v>
      </c>
      <c r="G2" t="s">
        <v>188</v>
      </c>
    </row>
    <row r="3" spans="1:7" ht="29" x14ac:dyDescent="0.35">
      <c r="A3" t="s">
        <v>190</v>
      </c>
      <c r="B3" t="s">
        <v>185</v>
      </c>
      <c r="C3" s="1" t="s">
        <v>189</v>
      </c>
      <c r="D3" t="str">
        <f>F2&amp;" " &amp;G2</f>
        <v>Aiyam Perumal</v>
      </c>
      <c r="E3" t="s">
        <v>191</v>
      </c>
    </row>
    <row r="4" spans="1:7" ht="43.5" x14ac:dyDescent="0.35">
      <c r="A4" t="s">
        <v>184</v>
      </c>
      <c r="B4" t="s">
        <v>185</v>
      </c>
      <c r="C4" s="1" t="s">
        <v>192</v>
      </c>
      <c r="D4" t="str">
        <f>"Name is " &amp;D3</f>
        <v>Name is Aiyam Perumal</v>
      </c>
    </row>
    <row r="5" spans="1:7" x14ac:dyDescent="0.35">
      <c r="A5" t="s">
        <v>193</v>
      </c>
      <c r="B5" t="s">
        <v>195</v>
      </c>
      <c r="C5" s="1" t="s">
        <v>197</v>
      </c>
      <c r="D5" t="str">
        <f>LEFT(C5,5)</f>
        <v>AIYAM</v>
      </c>
    </row>
    <row r="6" spans="1:7" ht="29" x14ac:dyDescent="0.35">
      <c r="A6" t="s">
        <v>194</v>
      </c>
      <c r="B6" t="s">
        <v>196</v>
      </c>
      <c r="C6" s="1" t="s">
        <v>199</v>
      </c>
      <c r="D6" t="str">
        <f>RIGHT(C6,14)</f>
        <v xml:space="preserve"> - Right of 14</v>
      </c>
      <c r="E6" t="s">
        <v>198</v>
      </c>
    </row>
    <row r="7" spans="1:7" x14ac:dyDescent="0.35">
      <c r="A7" t="s">
        <v>200</v>
      </c>
      <c r="B7" t="s">
        <v>201</v>
      </c>
      <c r="C7" s="1" t="s">
        <v>202</v>
      </c>
      <c r="D7" t="str">
        <f>MID(C7,6,12)</f>
        <v xml:space="preserve">PERUMAL </v>
      </c>
      <c r="E7" t="s">
        <v>220</v>
      </c>
    </row>
    <row r="8" spans="1:7" x14ac:dyDescent="0.35">
      <c r="A8" t="s">
        <v>203</v>
      </c>
      <c r="B8" t="s">
        <v>204</v>
      </c>
      <c r="C8" s="1" t="s">
        <v>205</v>
      </c>
      <c r="D8" t="str">
        <f>TRIM(C8)</f>
        <v>Hi ! How are you !</v>
      </c>
      <c r="E8" t="s">
        <v>219</v>
      </c>
    </row>
    <row r="9" spans="1:7" x14ac:dyDescent="0.35">
      <c r="A9" t="s">
        <v>206</v>
      </c>
      <c r="B9" t="s">
        <v>209</v>
      </c>
      <c r="C9" s="1" t="s">
        <v>212</v>
      </c>
      <c r="D9" t="str">
        <f>LOWER(C9)</f>
        <v>hello how are you!</v>
      </c>
      <c r="E9" t="s">
        <v>221</v>
      </c>
    </row>
    <row r="10" spans="1:7" x14ac:dyDescent="0.35">
      <c r="A10" t="s">
        <v>207</v>
      </c>
      <c r="B10" t="s">
        <v>210</v>
      </c>
      <c r="C10" s="1" t="s">
        <v>213</v>
      </c>
      <c r="D10" t="str">
        <f>UPPER(C10)</f>
        <v>I AM FINE , THANKS</v>
      </c>
      <c r="E10" t="s">
        <v>222</v>
      </c>
    </row>
    <row r="11" spans="1:7" x14ac:dyDescent="0.35">
      <c r="A11" t="s">
        <v>208</v>
      </c>
      <c r="B11" t="s">
        <v>211</v>
      </c>
      <c r="C11" s="1" t="s">
        <v>212</v>
      </c>
      <c r="D11" t="str">
        <f>PROPER(C11)</f>
        <v>Hello How Are You!</v>
      </c>
      <c r="E11" t="s">
        <v>214</v>
      </c>
    </row>
    <row r="12" spans="1:7" ht="29" x14ac:dyDescent="0.35">
      <c r="A12" t="s">
        <v>215</v>
      </c>
      <c r="B12" s="1" t="s">
        <v>216</v>
      </c>
      <c r="C12" s="1" t="s">
        <v>213</v>
      </c>
      <c r="D12" s="2">
        <f>FIND("fine",C12)</f>
        <v>6</v>
      </c>
      <c r="E12" t="s">
        <v>223</v>
      </c>
    </row>
    <row r="13" spans="1:7" ht="29" x14ac:dyDescent="0.35">
      <c r="A13" s="1" t="s">
        <v>217</v>
      </c>
      <c r="B13" t="s">
        <v>218</v>
      </c>
      <c r="C13" s="1" t="s">
        <v>213</v>
      </c>
      <c r="D13" s="2">
        <f>SEARCH("THANKS",C13)</f>
        <v>13</v>
      </c>
      <c r="E13" s="1" t="s">
        <v>224</v>
      </c>
    </row>
    <row r="14" spans="1:7" ht="43.5" x14ac:dyDescent="0.35">
      <c r="A14" t="s">
        <v>225</v>
      </c>
      <c r="B14" s="1" t="s">
        <v>229</v>
      </c>
      <c r="C14" s="1" t="s">
        <v>226</v>
      </c>
      <c r="D14" t="str">
        <f>SUBSTITUTE(C14,"Hello","Hi")</f>
        <v>Hi, I am Aiyam</v>
      </c>
      <c r="E14" s="1" t="s">
        <v>232</v>
      </c>
    </row>
    <row r="15" spans="1:7" ht="43.5" x14ac:dyDescent="0.35">
      <c r="A15" t="s">
        <v>227</v>
      </c>
      <c r="B15" s="1" t="s">
        <v>228</v>
      </c>
      <c r="C15" s="1" t="s">
        <v>230</v>
      </c>
      <c r="D15" t="str">
        <f>REPLACE(C15,9,4,"Aiyam")</f>
        <v>Name is Aiyam</v>
      </c>
      <c r="E15" s="1" t="s">
        <v>231</v>
      </c>
    </row>
    <row r="16" spans="1:7" x14ac:dyDescent="0.35">
      <c r="A16" t="s">
        <v>233</v>
      </c>
      <c r="B16" s="1" t="s">
        <v>234</v>
      </c>
      <c r="C16" s="1" t="s">
        <v>235</v>
      </c>
      <c r="D16" s="87">
        <f>LEN(C16)</f>
        <v>12</v>
      </c>
    </row>
    <row r="17" spans="1:7" ht="58" x14ac:dyDescent="0.35">
      <c r="A17" t="s">
        <v>236</v>
      </c>
      <c r="B17" s="1" t="s">
        <v>237</v>
      </c>
      <c r="C17">
        <v>9.8887</v>
      </c>
      <c r="D17" s="2">
        <f>ROUND(C17,1)</f>
        <v>9.9</v>
      </c>
      <c r="E17" s="1" t="s">
        <v>240</v>
      </c>
    </row>
    <row r="18" spans="1:7" ht="43.5" x14ac:dyDescent="0.35">
      <c r="A18" t="s">
        <v>238</v>
      </c>
      <c r="B18" s="1" t="s">
        <v>239</v>
      </c>
      <c r="C18">
        <v>544</v>
      </c>
      <c r="D18" s="2">
        <f>FLOOR(C18,5)</f>
        <v>540</v>
      </c>
      <c r="E18" s="1" t="s">
        <v>241</v>
      </c>
    </row>
    <row r="19" spans="1:7" ht="29" x14ac:dyDescent="0.35">
      <c r="A19" t="s">
        <v>242</v>
      </c>
      <c r="B19" s="1" t="s">
        <v>244</v>
      </c>
      <c r="C19" s="1" t="s">
        <v>246</v>
      </c>
      <c r="D19" s="2" t="str">
        <f>IF(AND(F19=40,G19=50),"Pass","Fail")</f>
        <v>Pass</v>
      </c>
      <c r="F19" s="17">
        <v>40</v>
      </c>
      <c r="G19" s="17">
        <v>50</v>
      </c>
    </row>
    <row r="20" spans="1:7" ht="58" x14ac:dyDescent="0.35">
      <c r="A20" t="s">
        <v>243</v>
      </c>
      <c r="B20" s="1" t="s">
        <v>245</v>
      </c>
      <c r="C20" s="1" t="s">
        <v>247</v>
      </c>
      <c r="D20" s="2" t="str">
        <f>IF(OR(F20=40,G20=50),"Pass","Fail")</f>
        <v>Pass</v>
      </c>
      <c r="F20" s="17">
        <v>40</v>
      </c>
      <c r="G20" s="17">
        <v>50</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K47"/>
  <sheetViews>
    <sheetView topLeftCell="B2" workbookViewId="0">
      <selection activeCell="H12" sqref="H12"/>
    </sheetView>
  </sheetViews>
  <sheetFormatPr defaultRowHeight="14.5" x14ac:dyDescent="0.35"/>
  <cols>
    <col min="2" max="2" width="16.7265625" customWidth="1"/>
    <col min="3" max="3" width="30.36328125" customWidth="1"/>
    <col min="5" max="5" width="14.1796875" customWidth="1"/>
    <col min="6" max="6" width="27.7265625" customWidth="1"/>
    <col min="8" max="8" width="14.81640625" customWidth="1"/>
    <col min="9" max="9" width="11.453125" customWidth="1"/>
    <col min="10" max="10" width="14.90625" customWidth="1"/>
    <col min="11" max="11" width="20.1796875" customWidth="1"/>
  </cols>
  <sheetData>
    <row r="1" spans="1:11" ht="65" x14ac:dyDescent="0.35">
      <c r="B1" s="70" t="s">
        <v>127</v>
      </c>
      <c r="C1" s="68" t="s">
        <v>128</v>
      </c>
      <c r="E1" s="70" t="s">
        <v>129</v>
      </c>
      <c r="F1" s="69" t="s">
        <v>130</v>
      </c>
      <c r="H1" s="23" t="s">
        <v>154</v>
      </c>
    </row>
    <row r="2" spans="1:11" ht="87" x14ac:dyDescent="0.35">
      <c r="K2" s="23" t="s">
        <v>159</v>
      </c>
    </row>
    <row r="3" spans="1:11" x14ac:dyDescent="0.35">
      <c r="I3" s="81" t="s">
        <v>129</v>
      </c>
    </row>
    <row r="4" spans="1:11" ht="15" thickBot="1" x14ac:dyDescent="0.4">
      <c r="A4" s="17" t="s">
        <v>131</v>
      </c>
      <c r="B4" s="17" t="s">
        <v>132</v>
      </c>
      <c r="C4" s="17" t="s">
        <v>133</v>
      </c>
      <c r="D4" s="17" t="s">
        <v>134</v>
      </c>
      <c r="E4" s="76" t="s">
        <v>135</v>
      </c>
      <c r="F4" s="17" t="s">
        <v>136</v>
      </c>
    </row>
    <row r="5" spans="1:11" ht="15" thickBot="1" x14ac:dyDescent="0.4">
      <c r="A5" s="72" t="s">
        <v>137</v>
      </c>
      <c r="B5" s="73" t="s">
        <v>138</v>
      </c>
      <c r="C5" s="74" t="s">
        <v>139</v>
      </c>
      <c r="D5" s="72">
        <v>95</v>
      </c>
      <c r="E5" s="71">
        <v>1198</v>
      </c>
      <c r="F5" s="75">
        <f>D5*E5</f>
        <v>113810</v>
      </c>
      <c r="H5" s="77" t="s">
        <v>155</v>
      </c>
      <c r="I5" t="s">
        <v>158</v>
      </c>
      <c r="J5" t="s">
        <v>157</v>
      </c>
    </row>
    <row r="6" spans="1:11" ht="15" thickBot="1" x14ac:dyDescent="0.4">
      <c r="A6" s="72" t="s">
        <v>140</v>
      </c>
      <c r="B6" s="73" t="s">
        <v>141</v>
      </c>
      <c r="C6" s="74" t="s">
        <v>142</v>
      </c>
      <c r="D6" s="72">
        <v>50</v>
      </c>
      <c r="E6" s="71">
        <v>500</v>
      </c>
      <c r="F6" s="75">
        <f t="shared" ref="F6:F47" si="0">D6*E6</f>
        <v>25000</v>
      </c>
      <c r="H6" s="78" t="s">
        <v>145</v>
      </c>
      <c r="I6" s="80">
        <v>278</v>
      </c>
      <c r="J6" s="80">
        <v>62550</v>
      </c>
    </row>
    <row r="7" spans="1:11" ht="15" thickBot="1" x14ac:dyDescent="0.4">
      <c r="A7" s="72" t="s">
        <v>140</v>
      </c>
      <c r="B7" s="73" t="s">
        <v>143</v>
      </c>
      <c r="C7" s="74" t="s">
        <v>139</v>
      </c>
      <c r="D7" s="72">
        <v>36</v>
      </c>
      <c r="E7" s="71">
        <v>1198</v>
      </c>
      <c r="F7" s="75">
        <f t="shared" si="0"/>
        <v>43128</v>
      </c>
      <c r="H7" s="79" t="s">
        <v>140</v>
      </c>
      <c r="I7" s="80">
        <v>27</v>
      </c>
      <c r="J7" s="80">
        <v>6075</v>
      </c>
    </row>
    <row r="8" spans="1:11" ht="15" thickBot="1" x14ac:dyDescent="0.4">
      <c r="A8" s="72" t="s">
        <v>140</v>
      </c>
      <c r="B8" s="73" t="s">
        <v>144</v>
      </c>
      <c r="C8" s="74" t="s">
        <v>145</v>
      </c>
      <c r="D8" s="72">
        <v>27</v>
      </c>
      <c r="E8" s="71">
        <v>225</v>
      </c>
      <c r="F8" s="75">
        <f t="shared" si="0"/>
        <v>6075</v>
      </c>
      <c r="H8" s="79" t="s">
        <v>137</v>
      </c>
      <c r="I8" s="80">
        <v>175</v>
      </c>
      <c r="J8" s="80">
        <v>39375</v>
      </c>
    </row>
    <row r="9" spans="1:11" ht="15" thickBot="1" x14ac:dyDescent="0.4">
      <c r="A9" s="72" t="s">
        <v>146</v>
      </c>
      <c r="B9" s="73" t="s">
        <v>147</v>
      </c>
      <c r="C9" s="74" t="s">
        <v>139</v>
      </c>
      <c r="D9" s="72">
        <v>56</v>
      </c>
      <c r="E9" s="71">
        <v>1198</v>
      </c>
      <c r="F9" s="75">
        <f t="shared" si="0"/>
        <v>67088</v>
      </c>
      <c r="H9" s="79" t="s">
        <v>146</v>
      </c>
      <c r="I9" s="80">
        <v>76</v>
      </c>
      <c r="J9" s="80">
        <v>17100</v>
      </c>
    </row>
    <row r="10" spans="1:11" ht="15" thickBot="1" x14ac:dyDescent="0.4">
      <c r="A10" s="72" t="s">
        <v>137</v>
      </c>
      <c r="B10" s="73" t="s">
        <v>138</v>
      </c>
      <c r="C10" s="74" t="s">
        <v>142</v>
      </c>
      <c r="D10" s="72">
        <v>60</v>
      </c>
      <c r="E10" s="71">
        <v>500</v>
      </c>
      <c r="F10" s="75">
        <f t="shared" si="0"/>
        <v>30000</v>
      </c>
      <c r="H10" s="78" t="s">
        <v>152</v>
      </c>
      <c r="I10" s="80">
        <v>10</v>
      </c>
      <c r="J10" s="80">
        <v>1250</v>
      </c>
    </row>
    <row r="11" spans="1:11" ht="15" thickBot="1" x14ac:dyDescent="0.4">
      <c r="A11" s="72" t="s">
        <v>140</v>
      </c>
      <c r="B11" s="73" t="s">
        <v>81</v>
      </c>
      <c r="C11" s="74" t="s">
        <v>139</v>
      </c>
      <c r="D11" s="72">
        <v>75</v>
      </c>
      <c r="E11" s="71">
        <v>1198</v>
      </c>
      <c r="F11" s="75">
        <f t="shared" si="0"/>
        <v>89850</v>
      </c>
      <c r="H11" s="79" t="s">
        <v>140</v>
      </c>
      <c r="I11" s="80">
        <v>7</v>
      </c>
      <c r="J11" s="80">
        <v>875</v>
      </c>
    </row>
    <row r="12" spans="1:11" ht="15" thickBot="1" x14ac:dyDescent="0.4">
      <c r="A12" s="72" t="s">
        <v>140</v>
      </c>
      <c r="B12" s="73" t="s">
        <v>143</v>
      </c>
      <c r="C12" s="74" t="s">
        <v>139</v>
      </c>
      <c r="D12" s="72">
        <v>90</v>
      </c>
      <c r="E12" s="71">
        <v>1198</v>
      </c>
      <c r="F12" s="75">
        <f t="shared" si="0"/>
        <v>107820</v>
      </c>
      <c r="H12" s="79" t="s">
        <v>146</v>
      </c>
      <c r="I12" s="80">
        <v>3</v>
      </c>
      <c r="J12" s="80">
        <v>375</v>
      </c>
    </row>
    <row r="13" spans="1:11" ht="15" thickBot="1" x14ac:dyDescent="0.4">
      <c r="A13" s="72" t="s">
        <v>146</v>
      </c>
      <c r="B13" s="73" t="s">
        <v>148</v>
      </c>
      <c r="C13" s="74" t="s">
        <v>139</v>
      </c>
      <c r="D13" s="72">
        <v>32</v>
      </c>
      <c r="E13" s="71">
        <v>1198</v>
      </c>
      <c r="F13" s="75">
        <f t="shared" si="0"/>
        <v>38336</v>
      </c>
      <c r="H13" s="78" t="s">
        <v>142</v>
      </c>
      <c r="I13" s="80">
        <v>722</v>
      </c>
      <c r="J13" s="80">
        <v>361000</v>
      </c>
    </row>
    <row r="14" spans="1:11" ht="15" thickBot="1" x14ac:dyDescent="0.4">
      <c r="A14" s="72" t="s">
        <v>137</v>
      </c>
      <c r="B14" s="73" t="s">
        <v>138</v>
      </c>
      <c r="C14" s="74" t="s">
        <v>142</v>
      </c>
      <c r="D14" s="72">
        <v>60</v>
      </c>
      <c r="E14" s="71">
        <v>500</v>
      </c>
      <c r="F14" s="75">
        <f t="shared" si="0"/>
        <v>30000</v>
      </c>
      <c r="H14" s="79" t="s">
        <v>140</v>
      </c>
      <c r="I14" s="80">
        <v>424</v>
      </c>
      <c r="J14" s="80">
        <v>212000</v>
      </c>
    </row>
    <row r="15" spans="1:11" ht="15" thickBot="1" x14ac:dyDescent="0.4">
      <c r="A15" s="72" t="s">
        <v>140</v>
      </c>
      <c r="B15" s="73" t="s">
        <v>149</v>
      </c>
      <c r="C15" s="74" t="s">
        <v>139</v>
      </c>
      <c r="D15" s="72">
        <v>90</v>
      </c>
      <c r="E15" s="71">
        <v>1198</v>
      </c>
      <c r="F15" s="75">
        <f t="shared" si="0"/>
        <v>107820</v>
      </c>
      <c r="H15" s="79" t="s">
        <v>137</v>
      </c>
      <c r="I15" s="80">
        <v>234</v>
      </c>
      <c r="J15" s="80">
        <v>117000</v>
      </c>
    </row>
    <row r="16" spans="1:11" ht="15" thickBot="1" x14ac:dyDescent="0.4">
      <c r="A16" s="72" t="s">
        <v>137</v>
      </c>
      <c r="B16" s="73" t="s">
        <v>150</v>
      </c>
      <c r="C16" s="74" t="s">
        <v>142</v>
      </c>
      <c r="D16" s="72">
        <v>29</v>
      </c>
      <c r="E16" s="71">
        <v>500</v>
      </c>
      <c r="F16" s="75">
        <f t="shared" si="0"/>
        <v>14500</v>
      </c>
      <c r="H16" s="79" t="s">
        <v>146</v>
      </c>
      <c r="I16" s="80">
        <v>64</v>
      </c>
      <c r="J16" s="80">
        <v>32000</v>
      </c>
    </row>
    <row r="17" spans="1:10" ht="15" thickBot="1" x14ac:dyDescent="0.4">
      <c r="A17" s="72" t="s">
        <v>137</v>
      </c>
      <c r="B17" s="73" t="s">
        <v>85</v>
      </c>
      <c r="C17" s="74" t="s">
        <v>142</v>
      </c>
      <c r="D17" s="72">
        <v>81</v>
      </c>
      <c r="E17" s="71">
        <v>500</v>
      </c>
      <c r="F17" s="75">
        <f t="shared" si="0"/>
        <v>40500</v>
      </c>
      <c r="H17" s="78" t="s">
        <v>139</v>
      </c>
      <c r="I17" s="80">
        <v>716</v>
      </c>
      <c r="J17" s="80">
        <v>857768</v>
      </c>
    </row>
    <row r="18" spans="1:10" ht="15" thickBot="1" x14ac:dyDescent="0.4">
      <c r="A18" s="72" t="s">
        <v>137</v>
      </c>
      <c r="B18" s="73" t="s">
        <v>138</v>
      </c>
      <c r="C18" s="74" t="s">
        <v>139</v>
      </c>
      <c r="D18" s="72">
        <v>35</v>
      </c>
      <c r="E18" s="71">
        <v>1198</v>
      </c>
      <c r="F18" s="75">
        <f t="shared" si="0"/>
        <v>41930</v>
      </c>
      <c r="H18" s="79" t="s">
        <v>140</v>
      </c>
      <c r="I18" s="80">
        <v>498</v>
      </c>
      <c r="J18" s="80">
        <v>596604</v>
      </c>
    </row>
    <row r="19" spans="1:10" ht="15" thickBot="1" x14ac:dyDescent="0.4">
      <c r="A19" s="72" t="s">
        <v>140</v>
      </c>
      <c r="B19" s="73" t="s">
        <v>151</v>
      </c>
      <c r="C19" s="74" t="s">
        <v>152</v>
      </c>
      <c r="D19" s="72">
        <v>2</v>
      </c>
      <c r="E19" s="71">
        <v>125</v>
      </c>
      <c r="F19" s="75">
        <f t="shared" si="0"/>
        <v>250</v>
      </c>
      <c r="H19" s="79" t="s">
        <v>137</v>
      </c>
      <c r="I19" s="80">
        <v>130</v>
      </c>
      <c r="J19" s="80">
        <v>155740</v>
      </c>
    </row>
    <row r="20" spans="1:10" ht="15" thickBot="1" x14ac:dyDescent="0.4">
      <c r="A20" s="72" t="s">
        <v>137</v>
      </c>
      <c r="B20" s="73" t="s">
        <v>138</v>
      </c>
      <c r="C20" s="74" t="s">
        <v>153</v>
      </c>
      <c r="D20" s="72">
        <v>16</v>
      </c>
      <c r="E20" s="71">
        <v>58.5</v>
      </c>
      <c r="F20" s="75">
        <f t="shared" si="0"/>
        <v>936</v>
      </c>
      <c r="H20" s="79" t="s">
        <v>146</v>
      </c>
      <c r="I20" s="80">
        <v>88</v>
      </c>
      <c r="J20" s="80">
        <v>105424</v>
      </c>
    </row>
    <row r="21" spans="1:10" ht="15" thickBot="1" x14ac:dyDescent="0.4">
      <c r="A21" s="72" t="s">
        <v>140</v>
      </c>
      <c r="B21" s="73" t="s">
        <v>149</v>
      </c>
      <c r="C21" s="74" t="s">
        <v>142</v>
      </c>
      <c r="D21" s="72">
        <v>28</v>
      </c>
      <c r="E21" s="71">
        <v>500</v>
      </c>
      <c r="F21" s="75">
        <f t="shared" si="0"/>
        <v>14000</v>
      </c>
      <c r="H21" s="78" t="s">
        <v>153</v>
      </c>
      <c r="I21" s="80">
        <v>395</v>
      </c>
      <c r="J21" s="80">
        <v>23107.5</v>
      </c>
    </row>
    <row r="22" spans="1:10" ht="15" thickBot="1" x14ac:dyDescent="0.4">
      <c r="A22" s="72" t="s">
        <v>137</v>
      </c>
      <c r="B22" s="73" t="s">
        <v>138</v>
      </c>
      <c r="C22" s="74" t="s">
        <v>145</v>
      </c>
      <c r="D22" s="72">
        <v>64</v>
      </c>
      <c r="E22" s="71">
        <v>225</v>
      </c>
      <c r="F22" s="75">
        <f t="shared" si="0"/>
        <v>14400</v>
      </c>
      <c r="H22" s="79" t="s">
        <v>140</v>
      </c>
      <c r="I22" s="80">
        <v>243</v>
      </c>
      <c r="J22" s="80">
        <v>14215.5</v>
      </c>
    </row>
    <row r="23" spans="1:10" ht="15" thickBot="1" x14ac:dyDescent="0.4">
      <c r="A23" s="72" t="s">
        <v>137</v>
      </c>
      <c r="B23" s="73" t="s">
        <v>85</v>
      </c>
      <c r="C23" s="74" t="s">
        <v>145</v>
      </c>
      <c r="D23" s="72">
        <v>15</v>
      </c>
      <c r="E23" s="71">
        <v>225</v>
      </c>
      <c r="F23" s="75">
        <f t="shared" si="0"/>
        <v>3375</v>
      </c>
      <c r="H23" s="79" t="s">
        <v>137</v>
      </c>
      <c r="I23" s="80">
        <v>152</v>
      </c>
      <c r="J23" s="80">
        <v>8892</v>
      </c>
    </row>
    <row r="24" spans="1:10" ht="15" thickBot="1" x14ac:dyDescent="0.4">
      <c r="A24" s="72" t="s">
        <v>140</v>
      </c>
      <c r="B24" s="73" t="s">
        <v>141</v>
      </c>
      <c r="C24" s="74" t="s">
        <v>153</v>
      </c>
      <c r="D24" s="72">
        <v>96</v>
      </c>
      <c r="E24" s="71">
        <v>58.5</v>
      </c>
      <c r="F24" s="75">
        <f t="shared" si="0"/>
        <v>5616</v>
      </c>
      <c r="H24" s="78" t="s">
        <v>156</v>
      </c>
      <c r="I24" s="80">
        <v>2121</v>
      </c>
      <c r="J24" s="80">
        <v>1305675.5</v>
      </c>
    </row>
    <row r="25" spans="1:10" ht="15" thickBot="1" x14ac:dyDescent="0.4">
      <c r="A25" s="72" t="s">
        <v>140</v>
      </c>
      <c r="B25" s="73" t="s">
        <v>151</v>
      </c>
      <c r="C25" s="74" t="s">
        <v>139</v>
      </c>
      <c r="D25" s="72">
        <v>67</v>
      </c>
      <c r="E25" s="71">
        <v>1198</v>
      </c>
      <c r="F25" s="75">
        <f t="shared" si="0"/>
        <v>80266</v>
      </c>
    </row>
    <row r="26" spans="1:10" ht="15" thickBot="1" x14ac:dyDescent="0.4">
      <c r="A26" s="72" t="s">
        <v>137</v>
      </c>
      <c r="B26" s="73" t="s">
        <v>85</v>
      </c>
      <c r="C26" s="74" t="s">
        <v>153</v>
      </c>
      <c r="D26" s="72">
        <v>74</v>
      </c>
      <c r="E26" s="71">
        <v>58.5</v>
      </c>
      <c r="F26" s="75">
        <f t="shared" si="0"/>
        <v>4329</v>
      </c>
    </row>
    <row r="27" spans="1:10" ht="15" thickBot="1" x14ac:dyDescent="0.4">
      <c r="A27" s="72" t="s">
        <v>140</v>
      </c>
      <c r="B27" s="73" t="s">
        <v>144</v>
      </c>
      <c r="C27" s="74" t="s">
        <v>142</v>
      </c>
      <c r="D27" s="72">
        <v>46</v>
      </c>
      <c r="E27" s="71">
        <v>500</v>
      </c>
      <c r="F27" s="75">
        <f t="shared" si="0"/>
        <v>23000</v>
      </c>
    </row>
    <row r="28" spans="1:10" ht="15" thickBot="1" x14ac:dyDescent="0.4">
      <c r="A28" s="72" t="s">
        <v>140</v>
      </c>
      <c r="B28" s="73" t="s">
        <v>151</v>
      </c>
      <c r="C28" s="74" t="s">
        <v>142</v>
      </c>
      <c r="D28" s="72">
        <v>87</v>
      </c>
      <c r="E28" s="71">
        <v>500</v>
      </c>
      <c r="F28" s="75">
        <f t="shared" si="0"/>
        <v>43500</v>
      </c>
    </row>
    <row r="29" spans="1:10" ht="15" thickBot="1" x14ac:dyDescent="0.4">
      <c r="A29" s="72" t="s">
        <v>137</v>
      </c>
      <c r="B29" s="73" t="s">
        <v>138</v>
      </c>
      <c r="C29" s="74" t="s">
        <v>142</v>
      </c>
      <c r="D29" s="72">
        <v>4</v>
      </c>
      <c r="E29" s="71">
        <v>500</v>
      </c>
      <c r="F29" s="75">
        <f t="shared" si="0"/>
        <v>2000</v>
      </c>
    </row>
    <row r="30" spans="1:10" ht="15" thickBot="1" x14ac:dyDescent="0.4">
      <c r="A30" s="72" t="s">
        <v>146</v>
      </c>
      <c r="B30" s="73" t="s">
        <v>147</v>
      </c>
      <c r="C30" s="74" t="s">
        <v>142</v>
      </c>
      <c r="D30" s="72">
        <v>7</v>
      </c>
      <c r="E30" s="71">
        <v>500</v>
      </c>
      <c r="F30" s="75">
        <f t="shared" si="0"/>
        <v>3500</v>
      </c>
    </row>
    <row r="31" spans="1:10" ht="15" thickBot="1" x14ac:dyDescent="0.4">
      <c r="A31" s="72" t="s">
        <v>140</v>
      </c>
      <c r="B31" s="73" t="s">
        <v>143</v>
      </c>
      <c r="C31" s="74" t="s">
        <v>153</v>
      </c>
      <c r="D31" s="72">
        <v>50</v>
      </c>
      <c r="E31" s="71">
        <v>58.5</v>
      </c>
      <c r="F31" s="75">
        <f t="shared" si="0"/>
        <v>2925</v>
      </c>
    </row>
    <row r="32" spans="1:10" ht="15" thickBot="1" x14ac:dyDescent="0.4">
      <c r="A32" s="72" t="s">
        <v>140</v>
      </c>
      <c r="B32" s="73" t="s">
        <v>81</v>
      </c>
      <c r="C32" s="74" t="s">
        <v>139</v>
      </c>
      <c r="D32" s="72">
        <v>66</v>
      </c>
      <c r="E32" s="71">
        <v>1198</v>
      </c>
      <c r="F32" s="75">
        <f t="shared" si="0"/>
        <v>79068</v>
      </c>
    </row>
    <row r="33" spans="1:6" ht="15" thickBot="1" x14ac:dyDescent="0.4">
      <c r="A33" s="72" t="s">
        <v>137</v>
      </c>
      <c r="B33" s="73" t="s">
        <v>150</v>
      </c>
      <c r="C33" s="74" t="s">
        <v>145</v>
      </c>
      <c r="D33" s="72">
        <v>96</v>
      </c>
      <c r="E33" s="71">
        <v>225</v>
      </c>
      <c r="F33" s="75">
        <f t="shared" si="0"/>
        <v>21600</v>
      </c>
    </row>
    <row r="34" spans="1:6" ht="15" thickBot="1" x14ac:dyDescent="0.4">
      <c r="A34" s="72" t="s">
        <v>140</v>
      </c>
      <c r="B34" s="73" t="s">
        <v>144</v>
      </c>
      <c r="C34" s="74" t="s">
        <v>139</v>
      </c>
      <c r="D34" s="72">
        <v>53</v>
      </c>
      <c r="E34" s="71">
        <v>1198</v>
      </c>
      <c r="F34" s="75">
        <f t="shared" si="0"/>
        <v>63494</v>
      </c>
    </row>
    <row r="35" spans="1:6" ht="15" thickBot="1" x14ac:dyDescent="0.4">
      <c r="A35" s="72" t="s">
        <v>140</v>
      </c>
      <c r="B35" s="73" t="s">
        <v>144</v>
      </c>
      <c r="C35" s="74" t="s">
        <v>142</v>
      </c>
      <c r="D35" s="72">
        <v>80</v>
      </c>
      <c r="E35" s="71">
        <v>500</v>
      </c>
      <c r="F35" s="75">
        <f t="shared" si="0"/>
        <v>40000</v>
      </c>
    </row>
    <row r="36" spans="1:6" ht="15" thickBot="1" x14ac:dyDescent="0.4">
      <c r="A36" s="72" t="s">
        <v>140</v>
      </c>
      <c r="B36" s="73" t="s">
        <v>141</v>
      </c>
      <c r="C36" s="74" t="s">
        <v>152</v>
      </c>
      <c r="D36" s="72">
        <v>5</v>
      </c>
      <c r="E36" s="71">
        <v>125</v>
      </c>
      <c r="F36" s="75">
        <f t="shared" si="0"/>
        <v>625</v>
      </c>
    </row>
    <row r="37" spans="1:6" ht="15" thickBot="1" x14ac:dyDescent="0.4">
      <c r="A37" s="72" t="s">
        <v>137</v>
      </c>
      <c r="B37" s="73" t="s">
        <v>138</v>
      </c>
      <c r="C37" s="74" t="s">
        <v>153</v>
      </c>
      <c r="D37" s="72">
        <v>62</v>
      </c>
      <c r="E37" s="71">
        <v>58.5</v>
      </c>
      <c r="F37" s="75">
        <f t="shared" si="0"/>
        <v>3627</v>
      </c>
    </row>
    <row r="38" spans="1:6" ht="15" thickBot="1" x14ac:dyDescent="0.4">
      <c r="A38" s="72" t="s">
        <v>140</v>
      </c>
      <c r="B38" s="73" t="s">
        <v>149</v>
      </c>
      <c r="C38" s="74" t="s">
        <v>153</v>
      </c>
      <c r="D38" s="72">
        <v>55</v>
      </c>
      <c r="E38" s="71">
        <v>58.5</v>
      </c>
      <c r="F38" s="75">
        <f t="shared" si="0"/>
        <v>3217.5</v>
      </c>
    </row>
    <row r="39" spans="1:6" ht="15" thickBot="1" x14ac:dyDescent="0.4">
      <c r="A39" s="72" t="s">
        <v>140</v>
      </c>
      <c r="B39" s="73" t="s">
        <v>141</v>
      </c>
      <c r="C39" s="74" t="s">
        <v>153</v>
      </c>
      <c r="D39" s="72">
        <v>42</v>
      </c>
      <c r="E39" s="71">
        <v>58.5</v>
      </c>
      <c r="F39" s="75">
        <f t="shared" si="0"/>
        <v>2457</v>
      </c>
    </row>
    <row r="40" spans="1:6" ht="15" thickBot="1" x14ac:dyDescent="0.4">
      <c r="A40" s="72" t="s">
        <v>146</v>
      </c>
      <c r="B40" s="73" t="s">
        <v>147</v>
      </c>
      <c r="C40" s="74" t="s">
        <v>152</v>
      </c>
      <c r="D40" s="72">
        <v>3</v>
      </c>
      <c r="E40" s="71">
        <v>125</v>
      </c>
      <c r="F40" s="75">
        <f t="shared" si="0"/>
        <v>375</v>
      </c>
    </row>
    <row r="41" spans="1:6" ht="15" thickBot="1" x14ac:dyDescent="0.4">
      <c r="A41" s="72" t="s">
        <v>140</v>
      </c>
      <c r="B41" s="73" t="s">
        <v>144</v>
      </c>
      <c r="C41" s="74" t="s">
        <v>139</v>
      </c>
      <c r="D41" s="72">
        <v>7</v>
      </c>
      <c r="E41" s="71">
        <v>1198</v>
      </c>
      <c r="F41" s="75">
        <f t="shared" si="0"/>
        <v>8386</v>
      </c>
    </row>
    <row r="42" spans="1:6" ht="15" thickBot="1" x14ac:dyDescent="0.4">
      <c r="A42" s="72" t="s">
        <v>146</v>
      </c>
      <c r="B42" s="73" t="s">
        <v>147</v>
      </c>
      <c r="C42" s="74" t="s">
        <v>145</v>
      </c>
      <c r="D42" s="72">
        <v>76</v>
      </c>
      <c r="E42" s="71">
        <v>225</v>
      </c>
      <c r="F42" s="75">
        <f t="shared" si="0"/>
        <v>17100</v>
      </c>
    </row>
    <row r="43" spans="1:6" ht="15" thickBot="1" x14ac:dyDescent="0.4">
      <c r="A43" s="72" t="s">
        <v>146</v>
      </c>
      <c r="B43" s="73" t="s">
        <v>148</v>
      </c>
      <c r="C43" s="74" t="s">
        <v>142</v>
      </c>
      <c r="D43" s="72">
        <v>57</v>
      </c>
      <c r="E43" s="71">
        <v>500</v>
      </c>
      <c r="F43" s="75">
        <f t="shared" si="0"/>
        <v>28500</v>
      </c>
    </row>
    <row r="44" spans="1:6" ht="15" thickBot="1" x14ac:dyDescent="0.4">
      <c r="A44" s="72" t="s">
        <v>140</v>
      </c>
      <c r="B44" s="73" t="s">
        <v>81</v>
      </c>
      <c r="C44" s="74" t="s">
        <v>139</v>
      </c>
      <c r="D44" s="72">
        <v>14</v>
      </c>
      <c r="E44" s="71">
        <v>1198</v>
      </c>
      <c r="F44" s="75">
        <f t="shared" si="0"/>
        <v>16772</v>
      </c>
    </row>
    <row r="45" spans="1:6" ht="15" thickBot="1" x14ac:dyDescent="0.4">
      <c r="A45" s="72" t="s">
        <v>140</v>
      </c>
      <c r="B45" s="73" t="s">
        <v>143</v>
      </c>
      <c r="C45" s="74" t="s">
        <v>142</v>
      </c>
      <c r="D45" s="72">
        <v>11</v>
      </c>
      <c r="E45" s="71">
        <v>500</v>
      </c>
      <c r="F45" s="75">
        <f t="shared" si="0"/>
        <v>5500</v>
      </c>
    </row>
    <row r="46" spans="1:6" ht="15" thickBot="1" x14ac:dyDescent="0.4">
      <c r="A46" s="72" t="s">
        <v>140</v>
      </c>
      <c r="B46" s="73" t="s">
        <v>143</v>
      </c>
      <c r="C46" s="74" t="s">
        <v>142</v>
      </c>
      <c r="D46" s="72">
        <v>94</v>
      </c>
      <c r="E46" s="71">
        <v>500</v>
      </c>
      <c r="F46" s="75">
        <f t="shared" si="0"/>
        <v>47000</v>
      </c>
    </row>
    <row r="47" spans="1:6" ht="15" thickBot="1" x14ac:dyDescent="0.4">
      <c r="A47" s="72" t="s">
        <v>140</v>
      </c>
      <c r="B47" s="73" t="s">
        <v>81</v>
      </c>
      <c r="C47" s="74" t="s">
        <v>142</v>
      </c>
      <c r="D47" s="72">
        <v>28</v>
      </c>
      <c r="E47" s="71">
        <v>500</v>
      </c>
      <c r="F47" s="75">
        <f t="shared" si="0"/>
        <v>14000</v>
      </c>
    </row>
  </sheetData>
  <pageMargins left="0.7" right="0.7" top="0.75" bottom="0.75" header="0.3" footer="0.3"/>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G19"/>
  <sheetViews>
    <sheetView topLeftCell="A8" workbookViewId="0">
      <selection activeCell="E18" sqref="E18"/>
    </sheetView>
  </sheetViews>
  <sheetFormatPr defaultRowHeight="14.5" x14ac:dyDescent="0.35"/>
  <cols>
    <col min="1" max="1" width="18.54296875" customWidth="1"/>
    <col min="2" max="2" width="16.08984375" customWidth="1"/>
    <col min="3" max="3" width="18.453125" customWidth="1"/>
    <col min="4" max="4" width="15.54296875" customWidth="1"/>
    <col min="5" max="5" width="40.08984375" customWidth="1"/>
    <col min="6" max="6" width="11.1796875" customWidth="1"/>
    <col min="7" max="7" width="27.1796875" customWidth="1"/>
    <col min="8" max="8" width="15" customWidth="1"/>
    <col min="9" max="9" width="15.81640625" customWidth="1"/>
  </cols>
  <sheetData>
    <row r="1" spans="1:7" ht="70.5" customHeight="1" x14ac:dyDescent="0.35">
      <c r="D1" s="37" t="s">
        <v>100</v>
      </c>
      <c r="E1" s="55" t="s">
        <v>101</v>
      </c>
    </row>
    <row r="3" spans="1:7" ht="15" thickBot="1" x14ac:dyDescent="0.4"/>
    <row r="4" spans="1:7" ht="15" thickBot="1" x14ac:dyDescent="0.4">
      <c r="A4" s="89" t="s">
        <v>75</v>
      </c>
      <c r="B4" s="90"/>
      <c r="C4" s="91"/>
      <c r="E4" s="49" t="s">
        <v>89</v>
      </c>
      <c r="F4" s="56"/>
      <c r="G4" s="57"/>
    </row>
    <row r="5" spans="1:7" ht="29.5" customHeight="1" thickBot="1" x14ac:dyDescent="0.4">
      <c r="A5" s="50" t="s">
        <v>76</v>
      </c>
      <c r="B5" s="50" t="s">
        <v>77</v>
      </c>
      <c r="C5" s="50" t="s">
        <v>78</v>
      </c>
      <c r="D5" s="2"/>
      <c r="E5" s="50" t="s">
        <v>76</v>
      </c>
      <c r="F5" s="50" t="s">
        <v>77</v>
      </c>
      <c r="G5" s="50" t="s">
        <v>78</v>
      </c>
    </row>
    <row r="6" spans="1:7" ht="15" thickBot="1" x14ac:dyDescent="0.4">
      <c r="A6" s="51">
        <v>171501</v>
      </c>
      <c r="B6" s="51" t="s">
        <v>79</v>
      </c>
      <c r="C6" s="53">
        <v>25000</v>
      </c>
      <c r="D6" s="2"/>
      <c r="E6" s="52">
        <v>171550</v>
      </c>
      <c r="F6" s="52" t="s">
        <v>90</v>
      </c>
      <c r="G6" s="54">
        <v>65000</v>
      </c>
    </row>
    <row r="7" spans="1:7" ht="15" thickBot="1" x14ac:dyDescent="0.4">
      <c r="A7" s="51">
        <v>171502</v>
      </c>
      <c r="B7" s="51" t="s">
        <v>80</v>
      </c>
      <c r="C7" s="53">
        <v>45000</v>
      </c>
      <c r="D7" s="2"/>
      <c r="E7" s="52">
        <v>171551</v>
      </c>
      <c r="F7" s="52" t="s">
        <v>91</v>
      </c>
      <c r="G7" s="54">
        <v>85000</v>
      </c>
    </row>
    <row r="8" spans="1:7" ht="15" thickBot="1" x14ac:dyDescent="0.4">
      <c r="A8" s="51">
        <v>171503</v>
      </c>
      <c r="B8" s="51" t="s">
        <v>81</v>
      </c>
      <c r="C8" s="53">
        <v>36000</v>
      </c>
      <c r="D8" s="2"/>
      <c r="E8" s="52">
        <v>171552</v>
      </c>
      <c r="F8" s="52" t="s">
        <v>92</v>
      </c>
      <c r="G8" s="54">
        <v>48000</v>
      </c>
    </row>
    <row r="9" spans="1:7" ht="15" thickBot="1" x14ac:dyDescent="0.4">
      <c r="A9" s="51">
        <v>171504</v>
      </c>
      <c r="B9" s="51" t="s">
        <v>82</v>
      </c>
      <c r="C9" s="53">
        <v>15000</v>
      </c>
      <c r="D9" s="2"/>
      <c r="E9" s="52">
        <v>171553</v>
      </c>
      <c r="F9" s="52" t="s">
        <v>93</v>
      </c>
      <c r="G9" s="54">
        <v>36000</v>
      </c>
    </row>
    <row r="10" spans="1:7" ht="15" thickBot="1" x14ac:dyDescent="0.4">
      <c r="A10" s="51">
        <v>171505</v>
      </c>
      <c r="B10" s="51" t="s">
        <v>83</v>
      </c>
      <c r="C10" s="53">
        <v>25000</v>
      </c>
      <c r="D10" s="2"/>
      <c r="E10" s="52">
        <v>171554</v>
      </c>
      <c r="F10" s="52" t="s">
        <v>94</v>
      </c>
      <c r="G10" s="54">
        <v>47000</v>
      </c>
    </row>
    <row r="11" spans="1:7" ht="15" thickBot="1" x14ac:dyDescent="0.4">
      <c r="A11" s="51">
        <v>171506</v>
      </c>
      <c r="B11" s="51" t="s">
        <v>84</v>
      </c>
      <c r="C11" s="53">
        <v>58000</v>
      </c>
      <c r="D11" s="2"/>
      <c r="E11" s="52">
        <v>171555</v>
      </c>
      <c r="F11" s="52" t="s">
        <v>95</v>
      </c>
      <c r="G11" s="54">
        <v>15000</v>
      </c>
    </row>
    <row r="12" spans="1:7" ht="15" thickBot="1" x14ac:dyDescent="0.4">
      <c r="A12" s="51">
        <v>171507</v>
      </c>
      <c r="B12" s="51" t="s">
        <v>85</v>
      </c>
      <c r="C12" s="53">
        <v>49000</v>
      </c>
      <c r="D12" s="2"/>
      <c r="E12" s="52">
        <v>171556</v>
      </c>
      <c r="F12" s="52" t="s">
        <v>96</v>
      </c>
      <c r="G12" s="54">
        <v>29000</v>
      </c>
    </row>
    <row r="13" spans="1:7" ht="15" thickBot="1" x14ac:dyDescent="0.4">
      <c r="A13" s="51">
        <v>171508</v>
      </c>
      <c r="B13" s="51" t="s">
        <v>86</v>
      </c>
      <c r="C13" s="53">
        <v>47000</v>
      </c>
      <c r="D13" s="2"/>
      <c r="E13" s="52">
        <v>171557</v>
      </c>
      <c r="F13" s="52" t="s">
        <v>97</v>
      </c>
      <c r="G13" s="54">
        <v>77000</v>
      </c>
    </row>
    <row r="14" spans="1:7" ht="15" thickBot="1" x14ac:dyDescent="0.4">
      <c r="A14" s="51">
        <v>171509</v>
      </c>
      <c r="B14" s="51" t="s">
        <v>87</v>
      </c>
      <c r="C14" s="53">
        <v>53000</v>
      </c>
      <c r="D14" s="2"/>
      <c r="E14" s="52">
        <v>171558</v>
      </c>
      <c r="F14" s="52" t="s">
        <v>98</v>
      </c>
      <c r="G14" s="54">
        <v>25000</v>
      </c>
    </row>
    <row r="15" spans="1:7" ht="15" thickBot="1" x14ac:dyDescent="0.4">
      <c r="A15" s="51">
        <v>171510</v>
      </c>
      <c r="B15" s="51" t="s">
        <v>88</v>
      </c>
      <c r="C15" s="53">
        <v>29000</v>
      </c>
      <c r="D15" s="2"/>
      <c r="E15" s="52">
        <v>171559</v>
      </c>
      <c r="F15" s="52" t="s">
        <v>99</v>
      </c>
      <c r="G15" s="54">
        <v>33000</v>
      </c>
    </row>
    <row r="17" spans="2:5" ht="15" thickBot="1" x14ac:dyDescent="0.4"/>
    <row r="18" spans="2:5" ht="102" thickBot="1" x14ac:dyDescent="0.4">
      <c r="B18" s="42" t="s">
        <v>102</v>
      </c>
      <c r="C18" s="50" t="s">
        <v>77</v>
      </c>
      <c r="D18" s="52" t="s">
        <v>97</v>
      </c>
      <c r="E18" s="1" t="s">
        <v>103</v>
      </c>
    </row>
    <row r="19" spans="2:5" ht="28" customHeight="1" thickBot="1" x14ac:dyDescent="0.4">
      <c r="C19" s="58" t="s">
        <v>78</v>
      </c>
      <c r="D19" s="53">
        <f>IFERROR(INDEX($C$6:$C$15,MATCH(D18,$B$6:$B$15,0)),IFERROR(INDEX($G$6:$G$15,MATCH(D18,$F$6:$F$15,0)),"Invalid Employee"))</f>
        <v>77000</v>
      </c>
    </row>
  </sheetData>
  <mergeCells count="1">
    <mergeCell ref="A4: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Cell Referencing</vt:lpstr>
      <vt:lpstr>VLOOKUP</vt:lpstr>
      <vt:lpstr>Index and Match </vt:lpstr>
      <vt:lpstr>Calculated Field</vt:lpstr>
      <vt:lpstr>Conditional Colour Formatting </vt:lpstr>
      <vt:lpstr>HLOOKUP</vt:lpstr>
      <vt:lpstr>FUNCTIONS</vt:lpstr>
      <vt:lpstr>PIVOT TABLE</vt:lpstr>
      <vt:lpstr>IF ERROR</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AIYAM PERUMAL</cp:lastModifiedBy>
  <cp:revision/>
  <dcterms:created xsi:type="dcterms:W3CDTF">2023-07-21T10:42:44Z</dcterms:created>
  <dcterms:modified xsi:type="dcterms:W3CDTF">2023-09-06T10:36:08Z</dcterms:modified>
  <cp:category/>
  <cp:contentStatus/>
</cp:coreProperties>
</file>