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amirh_jandaghian/Downloads/Smash (1)/"/>
    </mc:Choice>
  </mc:AlternateContent>
  <xr:revisionPtr revIDLastSave="0" documentId="13_ncr:1_{2BBEAA6B-4BA6-BA4C-82CE-2C0E4E173310}" xr6:coauthVersionLast="47" xr6:coauthVersionMax="47" xr10:uidLastSave="{00000000-0000-0000-0000-000000000000}"/>
  <bookViews>
    <workbookView xWindow="0" yWindow="500" windowWidth="33600" windowHeight="19500" activeTab="1" xr2:uid="{00000000-000D-0000-FFFF-FFFF00000000}"/>
  </bookViews>
  <sheets>
    <sheet name="Current State" sheetId="1" r:id="rId1"/>
    <sheet name="Future State" sheetId="4" r:id="rId2"/>
  </sheets>
  <definedNames>
    <definedName name="_xlnm.Print_Area" localSheetId="0">'Current State'!$A$2:$AM$76</definedName>
    <definedName name="_xlnm.Print_Area" localSheetId="1">'Future State'!$A$2:$AJ$66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2" i="4" l="1"/>
  <c r="AC61" i="4"/>
  <c r="X61" i="4"/>
  <c r="N61" i="4"/>
  <c r="L62" i="4"/>
  <c r="J61" i="4"/>
  <c r="L66" i="4"/>
  <c r="C119" i="4"/>
  <c r="H67" i="4"/>
  <c r="H66" i="4"/>
  <c r="C121" i="4"/>
  <c r="C122" i="4"/>
  <c r="Q54" i="4"/>
  <c r="C120" i="4"/>
  <c r="I46" i="4"/>
  <c r="C118" i="4"/>
  <c r="M48" i="4"/>
  <c r="C95" i="4"/>
  <c r="C94" i="4"/>
  <c r="C93" i="4"/>
  <c r="C91" i="4"/>
  <c r="C70" i="4"/>
  <c r="C69" i="4"/>
  <c r="C67" i="4"/>
  <c r="C28" i="4"/>
  <c r="C39" i="4"/>
  <c r="B49" i="4"/>
  <c r="C40" i="4"/>
  <c r="C37" i="4"/>
  <c r="C7" i="4"/>
  <c r="C6" i="4"/>
  <c r="C5" i="4"/>
  <c r="G55" i="1"/>
  <c r="D74" i="1"/>
  <c r="AD14" i="1"/>
  <c r="B54" i="1"/>
  <c r="B55" i="1"/>
  <c r="B74" i="1"/>
  <c r="E81" i="1"/>
  <c r="E65" i="1"/>
  <c r="G81" i="1"/>
  <c r="N68" i="1"/>
  <c r="S68" i="1"/>
  <c r="X68" i="1"/>
  <c r="AF68" i="1"/>
  <c r="F67" i="1"/>
  <c r="P67" i="1"/>
  <c r="U67" i="1"/>
  <c r="Z67" i="1"/>
  <c r="AF67" i="1"/>
  <c r="F74" i="1"/>
  <c r="D73" i="1"/>
  <c r="F73" i="1"/>
  <c r="B33" i="1"/>
  <c r="E53" i="1"/>
  <c r="AF16" i="1"/>
  <c r="Y44" i="1"/>
  <c r="T44" i="1"/>
  <c r="O44" i="1"/>
  <c r="E63" i="1"/>
  <c r="E44" i="1"/>
</calcChain>
</file>

<file path=xl/sharedStrings.xml><?xml version="1.0" encoding="utf-8"?>
<sst xmlns="http://schemas.openxmlformats.org/spreadsheetml/2006/main" count="287" uniqueCount="142">
  <si>
    <t>Formula</t>
  </si>
  <si>
    <t>Value</t>
  </si>
  <si>
    <t>CT</t>
  </si>
  <si>
    <t>CO</t>
  </si>
  <si>
    <t>A</t>
  </si>
  <si>
    <t>Notes</t>
  </si>
  <si>
    <t>Notes (optional)</t>
  </si>
  <si>
    <t>DECAF CONDITION</t>
  </si>
  <si>
    <t>Dedicated?</t>
  </si>
  <si>
    <t>Capable?</t>
  </si>
  <si>
    <t>Available?</t>
  </si>
  <si>
    <t>N ope</t>
  </si>
  <si>
    <t># shifts</t>
  </si>
  <si>
    <t>Flexible?</t>
  </si>
  <si>
    <t>FOR THE TIMELINE PLEASE USE DIRECTLY THE EXCEL CELLS</t>
  </si>
  <si>
    <t xml:space="preserve">Variables </t>
  </si>
  <si>
    <t>FUTURE STATE</t>
  </si>
  <si>
    <t>Q2: Direct shipping or Finished good warehouse</t>
  </si>
  <si>
    <t>Choice</t>
  </si>
  <si>
    <t>Drivers</t>
  </si>
  <si>
    <t>Q1: Which is Takt Time?</t>
  </si>
  <si>
    <t>Q3: Where to put Continuous flow?</t>
  </si>
  <si>
    <t>Stages to be coupled</t>
  </si>
  <si>
    <t>New CO</t>
  </si>
  <si>
    <t>Please, if you need more than 2 Cell, copy and paste the format</t>
  </si>
  <si>
    <t>Q4: Where to put Supermarket/FIFO?</t>
  </si>
  <si>
    <t xml:space="preserve">Name supermarkets/fifo in the drawing of Future state and size them hereafter. </t>
  </si>
  <si>
    <t>B</t>
  </si>
  <si>
    <t xml:space="preserve">Name Supermarkets/Fifo </t>
  </si>
  <si>
    <t>CURRENT STATE</t>
  </si>
  <si>
    <t>Q6: How to level the production?</t>
  </si>
  <si>
    <t>Please, answer directly on the Future state map</t>
  </si>
  <si>
    <t>Q5: Where to schedule the production?</t>
  </si>
  <si>
    <t>CONTINUOUS FLOW 1</t>
  </si>
  <si>
    <t>CONTINUOUS FLOW 2</t>
  </si>
  <si>
    <t>TIMELINE</t>
  </si>
  <si>
    <t>TROUGHPUT-TIME</t>
  </si>
  <si>
    <t>VA TIME</t>
  </si>
  <si>
    <t>TOTAL</t>
  </si>
  <si>
    <t>Stages</t>
  </si>
  <si>
    <t>Which stage</t>
  </si>
  <si>
    <t>Which tool</t>
  </si>
  <si>
    <t>CT=</t>
  </si>
  <si>
    <t xml:space="preserve">C/O= </t>
  </si>
  <si>
    <t xml:space="preserve">Ded.= </t>
  </si>
  <si>
    <t>A.=</t>
  </si>
  <si>
    <t xml:space="preserve">stage </t>
  </si>
  <si>
    <t xml:space="preserve">Shipping </t>
  </si>
  <si>
    <t>Ta=</t>
  </si>
  <si>
    <t xml:space="preserve">D= </t>
  </si>
  <si>
    <t xml:space="preserve">Production  Planning </t>
  </si>
  <si>
    <t>Customer</t>
  </si>
  <si>
    <t xml:space="preserve">shifts= </t>
  </si>
  <si>
    <t>Washing</t>
  </si>
  <si>
    <t># of opt</t>
  </si>
  <si>
    <t>min</t>
  </si>
  <si>
    <t>400 u/w</t>
  </si>
  <si>
    <t xml:space="preserve">D daily = </t>
  </si>
  <si>
    <t>7.5*60 per shift</t>
  </si>
  <si>
    <t xml:space="preserve">Ta = </t>
  </si>
  <si>
    <t>Button cutting</t>
  </si>
  <si>
    <t>CT= 3 sec/but * 13 button</t>
  </si>
  <si>
    <t>•Colouring</t>
  </si>
  <si>
    <t>Stitching</t>
  </si>
  <si>
    <t>•	Ironing</t>
  </si>
  <si>
    <t xml:space="preserve">daily orders </t>
  </si>
  <si>
    <t>weekly planning</t>
  </si>
  <si>
    <t>2 shippment per day</t>
  </si>
  <si>
    <t xml:space="preserve">daily delivery shedule </t>
  </si>
  <si>
    <t>order every month</t>
  </si>
  <si>
    <t>monthly forcast</t>
  </si>
  <si>
    <t>weekly delivery</t>
  </si>
  <si>
    <t>inform about level of raw material (Daily)</t>
  </si>
  <si>
    <t>ta = for each stage is written</t>
  </si>
  <si>
    <t>path wash</t>
  </si>
  <si>
    <t>path cutt</t>
  </si>
  <si>
    <t>button</t>
  </si>
  <si>
    <t>shirt</t>
  </si>
  <si>
    <t>Longer one</t>
  </si>
  <si>
    <t>day</t>
  </si>
  <si>
    <t>Wash (1 shift)</t>
  </si>
  <si>
    <t>scrap for button cutting = 20%</t>
  </si>
  <si>
    <t xml:space="preserve">daily demand button cutting = </t>
  </si>
  <si>
    <t>Shirts</t>
  </si>
  <si>
    <t>button daily</t>
  </si>
  <si>
    <t xml:space="preserve">daily demand </t>
  </si>
  <si>
    <t>shirts</t>
  </si>
  <si>
    <t>Button Cut (3 shift)</t>
  </si>
  <si>
    <t>Other (2 shift)</t>
  </si>
  <si>
    <t>= Ta / daily demand</t>
  </si>
  <si>
    <t>Make to stock (Super market)</t>
  </si>
  <si>
    <t xml:space="preserve">Everyday all the variants are requested by the customers, who are not willing to wait for the products. </t>
  </si>
  <si>
    <t>do not occupy a lot of storage space.</t>
  </si>
  <si>
    <t xml:space="preserve">The products are standardized and </t>
  </si>
  <si>
    <t>EPE target = 1</t>
  </si>
  <si>
    <t xml:space="preserve"> = [work content time]/takt time</t>
  </si>
  <si>
    <t>(6+3+5) / 11.25 =&gt; round up = 2</t>
  </si>
  <si>
    <t xml:space="preserve">5 and 3 are with maching but coloring is manual so can be balanced on each two </t>
  </si>
  <si>
    <t>(5 + 2 ) ( 3 + 3 + 1)</t>
  </si>
  <si>
    <t>max CO</t>
  </si>
  <si>
    <t>product of all availability</t>
  </si>
  <si>
    <t>no change</t>
  </si>
  <si>
    <t>yes</t>
  </si>
  <si>
    <t xml:space="preserve">ct &lt; tt </t>
  </si>
  <si>
    <t>7 &lt; 11.25</t>
  </si>
  <si>
    <t>C/t/1 &lt; tt</t>
  </si>
  <si>
    <t>8.18 &lt; 11.25</t>
  </si>
  <si>
    <t>EPE t = 1</t>
  </si>
  <si>
    <t>Actuall EPE =</t>
  </si>
  <si>
    <t xml:space="preserve">EPE*tp + Tsu =&lt; EPE*Ta </t>
  </si>
  <si>
    <t>Tset = #of setup * CO</t>
  </si>
  <si>
    <t>Tp = CT * D / A</t>
  </si>
  <si>
    <t>it's not possible therefore we need new set up time</t>
  </si>
  <si>
    <t xml:space="preserve">New Set up time =&gt; </t>
  </si>
  <si>
    <t>1 * 654.97 + X*200 =&lt; 1*900</t>
  </si>
  <si>
    <t>X =&lt; (900-654)/200</t>
  </si>
  <si>
    <t>SMED needed, in order to create this cell</t>
  </si>
  <si>
    <t>Min</t>
  </si>
  <si>
    <t xml:space="preserve"> Cell 1 =&gt; Ironing +Stitching +  Colouring</t>
  </si>
  <si>
    <t xml:space="preserve"> Cell 1 =&gt; Ironing +Stitching +  Colouring	</t>
  </si>
  <si>
    <t>it's working corresponding to target EPE</t>
  </si>
  <si>
    <t>CONTINUOUS FLOW 3</t>
  </si>
  <si>
    <t>Button Cutting</t>
  </si>
  <si>
    <t>= 2 * Ld supplier * demand</t>
  </si>
  <si>
    <t>Raw Material of washing - A</t>
  </si>
  <si>
    <t>Raw Material of button - B</t>
  </si>
  <si>
    <t>C=</t>
  </si>
  <si>
    <t xml:space="preserve">C - Supermarket </t>
  </si>
  <si>
    <t>= 1.5 * EPE * demand</t>
  </si>
  <si>
    <t xml:space="preserve">D = </t>
  </si>
  <si>
    <t>D</t>
  </si>
  <si>
    <t>=2*EPE*demand</t>
  </si>
  <si>
    <t xml:space="preserve">E = </t>
  </si>
  <si>
    <t>120 Shirts</t>
  </si>
  <si>
    <t>E</t>
  </si>
  <si>
    <t>shirts = 13*120 button</t>
  </si>
  <si>
    <t>Pace Maer</t>
  </si>
  <si>
    <t xml:space="preserve">the Cell is the pace maker , we use heijunka to level demand here </t>
  </si>
  <si>
    <t xml:space="preserve">Daily order </t>
  </si>
  <si>
    <t xml:space="preserve">montly forcast </t>
  </si>
  <si>
    <t>weekly order is possible now</t>
  </si>
  <si>
    <t>dialy shippment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</si>
</sst>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i/>
      <sz val="10"/>
      <color rgb="FFFF000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3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42"/>
      </patternFill>
    </fill>
    <fill>
      <patternFill patternType="solid">
        <fgColor indexed="65"/>
        <bgColor rgb="FFCC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rgb="FFCCFFCC"/>
      </patternFill>
    </fill>
  </fills>
  <borders count="109">
    <border>
      <left/>
      <right/>
      <top/>
      <bottom/>
      <diagonal/>
    </border>
    <border>
      <left style="dotted">
        <color indexed="42"/>
      </left>
      <right style="dotted">
        <color indexed="42"/>
      </right>
      <top/>
      <bottom style="dotted">
        <color indexed="42"/>
      </bottom>
      <diagonal/>
    </border>
    <border>
      <left style="dotted">
        <color indexed="42"/>
      </left>
      <right style="dotted">
        <color indexed="42"/>
      </right>
      <top style="dotted">
        <color indexed="42"/>
      </top>
      <bottom style="dotted">
        <color indexed="42"/>
      </bottom>
      <diagonal/>
    </border>
    <border>
      <left/>
      <right style="dotted">
        <color indexed="42"/>
      </right>
      <top/>
      <bottom/>
      <diagonal/>
    </border>
    <border>
      <left style="dotted">
        <color indexed="42"/>
      </left>
      <right style="dotted">
        <color indexed="42"/>
      </right>
      <top/>
      <bottom/>
      <diagonal/>
    </border>
    <border>
      <left style="medium">
        <color auto="1"/>
      </left>
      <right style="dotted">
        <color indexed="42"/>
      </right>
      <top style="medium">
        <color auto="1"/>
      </top>
      <bottom style="dotted">
        <color indexed="42"/>
      </bottom>
      <diagonal/>
    </border>
    <border>
      <left style="dotted">
        <color indexed="42"/>
      </left>
      <right style="dotted">
        <color indexed="42"/>
      </right>
      <top style="medium">
        <color auto="1"/>
      </top>
      <bottom style="dotted">
        <color indexed="42"/>
      </bottom>
      <diagonal/>
    </border>
    <border>
      <left style="dotted">
        <color indexed="42"/>
      </left>
      <right style="medium">
        <color auto="1"/>
      </right>
      <top style="medium">
        <color auto="1"/>
      </top>
      <bottom style="dotted">
        <color indexed="42"/>
      </bottom>
      <diagonal/>
    </border>
    <border>
      <left style="medium">
        <color auto="1"/>
      </left>
      <right style="dotted">
        <color indexed="42"/>
      </right>
      <top style="dotted">
        <color indexed="42"/>
      </top>
      <bottom style="dotted">
        <color indexed="42"/>
      </bottom>
      <diagonal/>
    </border>
    <border>
      <left style="dotted">
        <color indexed="42"/>
      </left>
      <right style="medium">
        <color auto="1"/>
      </right>
      <top style="dotted">
        <color indexed="42"/>
      </top>
      <bottom style="dotted">
        <color indexed="42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tted">
        <color indexed="42"/>
      </right>
      <top style="dotted">
        <color indexed="42"/>
      </top>
      <bottom style="medium">
        <color auto="1"/>
      </bottom>
      <diagonal/>
    </border>
    <border>
      <left style="dotted">
        <color indexed="42"/>
      </left>
      <right style="dotted">
        <color indexed="42"/>
      </right>
      <top style="dotted">
        <color indexed="42"/>
      </top>
      <bottom style="medium">
        <color auto="1"/>
      </bottom>
      <diagonal/>
    </border>
    <border>
      <left style="dotted">
        <color indexed="42"/>
      </left>
      <right style="medium">
        <color auto="1"/>
      </right>
      <top style="dotted">
        <color indexed="42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auto="1"/>
      </left>
      <right style="dotted">
        <color rgb="FFCCFFCC"/>
      </right>
      <top style="medium">
        <color auto="1"/>
      </top>
      <bottom style="dotted">
        <color rgb="FFCCFFCC"/>
      </bottom>
      <diagonal/>
    </border>
    <border>
      <left/>
      <right style="dotted">
        <color rgb="FFCCFFCC"/>
      </right>
      <top style="medium">
        <color auto="1"/>
      </top>
      <bottom style="dotted">
        <color rgb="FFCCFFCC"/>
      </bottom>
      <diagonal/>
    </border>
    <border>
      <left/>
      <right style="medium">
        <color auto="1"/>
      </right>
      <top style="medium">
        <color auto="1"/>
      </top>
      <bottom style="dotted">
        <color rgb="FFCCFFCC"/>
      </bottom>
      <diagonal/>
    </border>
    <border>
      <left style="medium">
        <color auto="1"/>
      </left>
      <right style="dotted">
        <color rgb="FFCCFFCC"/>
      </right>
      <top/>
      <bottom style="dotted">
        <color rgb="FFCCFFCC"/>
      </bottom>
      <diagonal/>
    </border>
    <border>
      <left/>
      <right style="dotted">
        <color rgb="FFCCFFCC"/>
      </right>
      <top/>
      <bottom style="dotted">
        <color rgb="FFCCFFCC"/>
      </bottom>
      <diagonal/>
    </border>
    <border>
      <left/>
      <right style="medium">
        <color auto="1"/>
      </right>
      <top/>
      <bottom style="dotted">
        <color rgb="FFCCFFCC"/>
      </bottom>
      <diagonal/>
    </border>
    <border>
      <left style="medium">
        <color auto="1"/>
      </left>
      <right style="dotted">
        <color rgb="FFCCFFCC"/>
      </right>
      <top/>
      <bottom style="medium">
        <color auto="1"/>
      </bottom>
      <diagonal/>
    </border>
    <border>
      <left/>
      <right style="dotted">
        <color rgb="FFCCFFCC"/>
      </right>
      <top/>
      <bottom style="medium">
        <color auto="1"/>
      </bottom>
      <diagonal/>
    </border>
    <border>
      <left/>
      <right style="dotted">
        <color rgb="FFCCFFCC"/>
      </right>
      <top/>
      <bottom/>
      <diagonal/>
    </border>
    <border>
      <left/>
      <right/>
      <top/>
      <bottom style="dotted">
        <color rgb="FFCCFFCC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42"/>
      </left>
      <right/>
      <top style="dotted">
        <color indexed="42"/>
      </top>
      <bottom style="dotted">
        <color indexed="42"/>
      </bottom>
      <diagonal/>
    </border>
    <border>
      <left/>
      <right style="dotted">
        <color indexed="42"/>
      </right>
      <top style="dotted">
        <color indexed="42"/>
      </top>
      <bottom style="dotted">
        <color indexed="42"/>
      </bottom>
      <diagonal/>
    </border>
    <border>
      <left style="dotted">
        <color indexed="42"/>
      </left>
      <right style="dotted">
        <color indexed="42"/>
      </right>
      <top style="dotted">
        <color indexed="42"/>
      </top>
      <bottom/>
      <diagonal/>
    </border>
    <border>
      <left style="dotted">
        <color rgb="FFCCFFCC"/>
      </left>
      <right style="dotted">
        <color rgb="FFCCFFCC"/>
      </right>
      <top style="dotted">
        <color rgb="FFCCFFCC"/>
      </top>
      <bottom style="dotted">
        <color rgb="FFCCFFCC"/>
      </bottom>
      <diagonal/>
    </border>
    <border>
      <left style="dotted">
        <color rgb="FFCCFFCC"/>
      </left>
      <right/>
      <top style="dotted">
        <color rgb="FFCCFFCC"/>
      </top>
      <bottom style="dotted">
        <color rgb="FFCCFFCC"/>
      </bottom>
      <diagonal/>
    </border>
    <border>
      <left/>
      <right style="dotted">
        <color rgb="FFCCFFCC"/>
      </right>
      <top style="dotted">
        <color rgb="FFCCFFCC"/>
      </top>
      <bottom style="dotted">
        <color rgb="FFCCFFCC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auto="1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dotted">
        <color rgb="FFCCFFCC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rgb="FFCCFFCC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tted">
        <color rgb="FFCCFFCC"/>
      </left>
      <right style="dotted">
        <color rgb="FFCCFFCC"/>
      </right>
      <top style="dotted">
        <color rgb="FFCCFFCC"/>
      </top>
      <bottom/>
      <diagonal/>
    </border>
    <border>
      <left style="dotted">
        <color rgb="FFCCFFCC"/>
      </left>
      <right style="dotted">
        <color rgb="FFCCFFCC"/>
      </right>
      <top/>
      <bottom style="dotted">
        <color rgb="FFCCFFCC"/>
      </bottom>
      <diagonal/>
    </border>
    <border>
      <left style="dotted">
        <color rgb="FFCCFFCC"/>
      </left>
      <right/>
      <top style="dotted">
        <color rgb="FFCCFFCC"/>
      </top>
      <bottom/>
      <diagonal/>
    </border>
    <border>
      <left style="dotted">
        <color rgb="FFCCFF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rgb="FFCCFFCC"/>
      </right>
      <top style="dotted">
        <color rgb="FFCCFFCC"/>
      </top>
      <bottom/>
      <diagonal/>
    </border>
    <border>
      <left style="dotted">
        <color rgb="FFCCFFCC"/>
      </left>
      <right/>
      <top/>
      <bottom style="dotted">
        <color rgb="FFCCFFCC"/>
      </bottom>
      <diagonal/>
    </border>
    <border>
      <left/>
      <right/>
      <top style="dotted">
        <color rgb="FFCCFFCC"/>
      </top>
      <bottom style="dotted">
        <color rgb="FFCCFFCC"/>
      </bottom>
      <diagonal/>
    </border>
    <border>
      <left style="medium">
        <color auto="1"/>
      </left>
      <right style="dotted">
        <color rgb="FFCCFFCC"/>
      </right>
      <top style="dotted">
        <color rgb="FFCCFFCC"/>
      </top>
      <bottom style="dotted">
        <color rgb="FFCCFFCC"/>
      </bottom>
      <diagonal/>
    </border>
    <border>
      <left/>
      <right style="medium">
        <color auto="1"/>
      </right>
      <top style="dotted">
        <color rgb="FFCCFFCC"/>
      </top>
      <bottom style="dotted">
        <color rgb="FFCCFFCC"/>
      </bottom>
      <diagonal/>
    </border>
    <border>
      <left style="dotted">
        <color rgb="FFCCFFCC"/>
      </left>
      <right style="medium">
        <color auto="1"/>
      </right>
      <top style="dotted">
        <color rgb="FFCCFFCC"/>
      </top>
      <bottom style="dotted">
        <color rgb="FFCCFFCC"/>
      </bottom>
      <diagonal/>
    </border>
    <border>
      <left style="medium">
        <color indexed="64"/>
      </left>
      <right/>
      <top/>
      <bottom style="dotted">
        <color rgb="FFCCFFCC"/>
      </bottom>
      <diagonal/>
    </border>
    <border>
      <left/>
      <right/>
      <top style="dotted">
        <color rgb="FFCCFFCC"/>
      </top>
      <bottom/>
      <diagonal/>
    </border>
    <border>
      <left style="dotted">
        <color rgb="FFCCFFCC"/>
      </left>
      <right style="dotted">
        <color rgb="FFCCFFCC"/>
      </right>
      <top/>
      <bottom/>
      <diagonal/>
    </border>
    <border>
      <left style="medium">
        <color auto="1"/>
      </left>
      <right/>
      <top style="dotted">
        <color indexed="42"/>
      </top>
      <bottom/>
      <diagonal/>
    </border>
    <border>
      <left/>
      <right/>
      <top style="dotted">
        <color indexed="42"/>
      </top>
      <bottom/>
      <diagonal/>
    </border>
    <border>
      <left/>
      <right style="dotted">
        <color indexed="42"/>
      </right>
      <top style="dotted">
        <color indexed="42"/>
      </top>
      <bottom/>
      <diagonal/>
    </border>
    <border>
      <left style="dotted">
        <color indexed="42"/>
      </left>
      <right style="dotted">
        <color rgb="FFCCFFCC"/>
      </right>
      <top style="dotted">
        <color indexed="42"/>
      </top>
      <bottom style="dotted">
        <color indexed="42"/>
      </bottom>
      <diagonal/>
    </border>
    <border>
      <left/>
      <right/>
      <top style="dotted">
        <color indexed="42"/>
      </top>
      <bottom style="dotted">
        <color indexed="42"/>
      </bottom>
      <diagonal/>
    </border>
    <border>
      <left style="dotted">
        <color indexed="42"/>
      </left>
      <right/>
      <top style="dotted">
        <color indexed="42"/>
      </top>
      <bottom/>
      <diagonal/>
    </border>
    <border>
      <left/>
      <right style="dotted">
        <color indexed="42"/>
      </right>
      <top/>
      <bottom style="dotted">
        <color indexed="42"/>
      </bottom>
      <diagonal/>
    </border>
    <border>
      <left style="dotted">
        <color indexed="42"/>
      </left>
      <right/>
      <top/>
      <bottom style="dotted">
        <color indexed="42"/>
      </bottom>
      <diagonal/>
    </border>
    <border>
      <left/>
      <right style="medium">
        <color auto="1"/>
      </right>
      <top style="dotted">
        <color indexed="42"/>
      </top>
      <bottom style="dotted">
        <color indexed="42"/>
      </bottom>
      <diagonal/>
    </border>
    <border>
      <left style="dotted">
        <color theme="9" tint="0.79998168889431442"/>
      </left>
      <right style="medium">
        <color indexed="64"/>
      </right>
      <top style="dotted">
        <color theme="9" tint="0.79998168889431442"/>
      </top>
      <bottom style="dotted">
        <color theme="9" tint="0.79998168889431442"/>
      </bottom>
      <diagonal/>
    </border>
    <border>
      <left/>
      <right style="dotted">
        <color theme="9" tint="0.59996337778862885"/>
      </right>
      <top style="dotted">
        <color theme="9" tint="0.59996337778862885"/>
      </top>
      <bottom style="dotted">
        <color theme="9" tint="0.59996337778862885"/>
      </bottom>
      <diagonal/>
    </border>
    <border>
      <left style="medium">
        <color auto="1"/>
      </left>
      <right style="hair">
        <color theme="9" tint="0.79998168889431442"/>
      </right>
      <top style="dotted">
        <color indexed="42"/>
      </top>
      <bottom style="hair">
        <color theme="9" tint="0.79998168889431442"/>
      </bottom>
      <diagonal/>
    </border>
    <border>
      <left style="hair">
        <color theme="9" tint="0.79998168889431442"/>
      </left>
      <right style="hair">
        <color theme="9" tint="0.79998168889431442"/>
      </right>
      <top style="dotted">
        <color indexed="42"/>
      </top>
      <bottom style="hair">
        <color theme="9" tint="0.79998168889431442"/>
      </bottom>
      <diagonal/>
    </border>
    <border>
      <left style="hair">
        <color theme="9" tint="0.79998168889431442"/>
      </left>
      <right style="dotted">
        <color indexed="42"/>
      </right>
      <top style="dotted">
        <color indexed="42"/>
      </top>
      <bottom style="hair">
        <color theme="9" tint="0.79998168889431442"/>
      </bottom>
      <diagonal/>
    </border>
    <border>
      <left style="medium">
        <color auto="1"/>
      </left>
      <right style="hair">
        <color theme="9" tint="0.79998168889431442"/>
      </right>
      <top style="hair">
        <color theme="9" tint="0.79998168889431442"/>
      </top>
      <bottom style="hair">
        <color theme="9" tint="0.79998168889431442"/>
      </bottom>
      <diagonal/>
    </border>
    <border>
      <left style="hair">
        <color theme="9" tint="0.79998168889431442"/>
      </left>
      <right style="hair">
        <color theme="9" tint="0.79998168889431442"/>
      </right>
      <top style="hair">
        <color theme="9" tint="0.79998168889431442"/>
      </top>
      <bottom style="hair">
        <color theme="9" tint="0.79998168889431442"/>
      </bottom>
      <diagonal/>
    </border>
    <border>
      <left style="hair">
        <color theme="9" tint="0.79998168889431442"/>
      </left>
      <right style="dotted">
        <color indexed="42"/>
      </right>
      <top style="hair">
        <color theme="9" tint="0.79998168889431442"/>
      </top>
      <bottom style="hair">
        <color theme="9" tint="0.79998168889431442"/>
      </bottom>
      <diagonal/>
    </border>
    <border>
      <left style="medium">
        <color auto="1"/>
      </left>
      <right style="hair">
        <color theme="9" tint="0.79998168889431442"/>
      </right>
      <top style="hair">
        <color theme="9" tint="0.79998168889431442"/>
      </top>
      <bottom style="dotted">
        <color indexed="42"/>
      </bottom>
      <diagonal/>
    </border>
    <border>
      <left style="hair">
        <color theme="9" tint="0.79998168889431442"/>
      </left>
      <right style="hair">
        <color theme="9" tint="0.79998168889431442"/>
      </right>
      <top style="hair">
        <color theme="9" tint="0.79998168889431442"/>
      </top>
      <bottom style="dotted">
        <color indexed="42"/>
      </bottom>
      <diagonal/>
    </border>
    <border>
      <left style="hair">
        <color theme="9" tint="0.79998168889431442"/>
      </left>
      <right style="dotted">
        <color indexed="42"/>
      </right>
      <top style="hair">
        <color theme="9" tint="0.79998168889431442"/>
      </top>
      <bottom style="dotted">
        <color indexed="42"/>
      </bottom>
      <diagonal/>
    </border>
    <border>
      <left style="dotted">
        <color rgb="FFCCFFCC"/>
      </left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auto="1"/>
      </right>
      <top style="medium">
        <color theme="0" tint="-0.499984740745262"/>
      </top>
      <bottom/>
      <diagonal/>
    </border>
    <border>
      <left/>
      <right style="medium">
        <color auto="1"/>
      </right>
      <top/>
      <bottom style="medium">
        <color theme="0" tint="-0.499984740745262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9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0" xfId="0" applyFill="1" applyProtection="1">
      <protection locked="0"/>
    </xf>
    <xf numFmtId="0" fontId="1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right"/>
      <protection locked="0"/>
    </xf>
    <xf numFmtId="0" fontId="1" fillId="3" borderId="16" xfId="0" applyFont="1" applyFill="1" applyBorder="1" applyProtection="1">
      <protection locked="0"/>
    </xf>
    <xf numFmtId="0" fontId="1" fillId="3" borderId="17" xfId="0" applyFont="1" applyFill="1" applyBorder="1" applyProtection="1">
      <protection locked="0"/>
    </xf>
    <xf numFmtId="0" fontId="1" fillId="4" borderId="18" xfId="0" applyFont="1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1" fillId="0" borderId="0" xfId="0" applyFont="1"/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4" borderId="0" xfId="0" applyFill="1"/>
    <xf numFmtId="0" fontId="1" fillId="4" borderId="20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4" fillId="3" borderId="0" xfId="0" applyFont="1" applyFill="1"/>
    <xf numFmtId="0" fontId="1" fillId="3" borderId="21" xfId="0" applyFont="1" applyFill="1" applyBorder="1" applyProtection="1">
      <protection locked="0"/>
    </xf>
    <xf numFmtId="0" fontId="1" fillId="3" borderId="22" xfId="0" applyFont="1" applyFill="1" applyBorder="1" applyProtection="1">
      <protection locked="0"/>
    </xf>
    <xf numFmtId="0" fontId="1" fillId="3" borderId="23" xfId="0" applyFont="1" applyFill="1" applyBorder="1" applyProtection="1">
      <protection locked="0"/>
    </xf>
    <xf numFmtId="0" fontId="1" fillId="3" borderId="24" xfId="0" applyFont="1" applyFill="1" applyBorder="1" applyProtection="1">
      <protection locked="0"/>
    </xf>
    <xf numFmtId="0" fontId="2" fillId="5" borderId="0" xfId="0" applyFont="1" applyFill="1" applyAlignment="1">
      <alignment horizontal="right"/>
    </xf>
    <xf numFmtId="0" fontId="1" fillId="5" borderId="26" xfId="0" applyFont="1" applyFill="1" applyBorder="1" applyProtection="1">
      <protection locked="0"/>
    </xf>
    <xf numFmtId="0" fontId="1" fillId="5" borderId="27" xfId="0" applyFont="1" applyFill="1" applyBorder="1" applyProtection="1">
      <protection locked="0"/>
    </xf>
    <xf numFmtId="0" fontId="1" fillId="5" borderId="0" xfId="0" applyFont="1" applyFill="1"/>
    <xf numFmtId="0" fontId="1" fillId="5" borderId="28" xfId="0" applyFont="1" applyFill="1" applyBorder="1" applyProtection="1">
      <protection locked="0"/>
    </xf>
    <xf numFmtId="0" fontId="1" fillId="5" borderId="0" xfId="0" applyFont="1" applyFill="1" applyProtection="1">
      <protection locked="0"/>
    </xf>
    <xf numFmtId="0" fontId="1" fillId="5" borderId="29" xfId="0" applyFont="1" applyFill="1" applyBorder="1" applyProtection="1">
      <protection locked="0"/>
    </xf>
    <xf numFmtId="0" fontId="1" fillId="5" borderId="30" xfId="0" applyFont="1" applyFill="1" applyBorder="1" applyProtection="1">
      <protection locked="0"/>
    </xf>
    <xf numFmtId="0" fontId="1" fillId="6" borderId="26" xfId="0" applyFont="1" applyFill="1" applyBorder="1" applyProtection="1">
      <protection locked="0"/>
    </xf>
    <xf numFmtId="0" fontId="1" fillId="6" borderId="27" xfId="0" applyFont="1" applyFill="1" applyBorder="1" applyProtection="1"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left"/>
    </xf>
    <xf numFmtId="0" fontId="0" fillId="7" borderId="0" xfId="0" applyFill="1"/>
    <xf numFmtId="0" fontId="2" fillId="3" borderId="0" xfId="0" applyFont="1" applyFill="1" applyAlignment="1">
      <alignment horizontal="center" wrapText="1"/>
    </xf>
    <xf numFmtId="0" fontId="1" fillId="3" borderId="31" xfId="0" applyFont="1" applyFill="1" applyBorder="1" applyProtection="1">
      <protection locked="0"/>
    </xf>
    <xf numFmtId="0" fontId="1" fillId="3" borderId="32" xfId="0" applyFont="1" applyFill="1" applyBorder="1" applyProtection="1">
      <protection locked="0"/>
    </xf>
    <xf numFmtId="0" fontId="1" fillId="3" borderId="33" xfId="0" applyFont="1" applyFill="1" applyBorder="1" applyProtection="1">
      <protection locked="0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34" xfId="0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7" xfId="0" applyFill="1" applyBorder="1"/>
    <xf numFmtId="0" fontId="0" fillId="8" borderId="38" xfId="0" applyFill="1" applyBorder="1"/>
    <xf numFmtId="0" fontId="0" fillId="8" borderId="39" xfId="0" applyFill="1" applyBorder="1"/>
    <xf numFmtId="0" fontId="0" fillId="8" borderId="40" xfId="0" applyFill="1" applyBorder="1"/>
    <xf numFmtId="0" fontId="0" fillId="8" borderId="41" xfId="0" applyFill="1" applyBorder="1"/>
    <xf numFmtId="0" fontId="0" fillId="8" borderId="14" xfId="0" applyFill="1" applyBorder="1"/>
    <xf numFmtId="0" fontId="0" fillId="8" borderId="42" xfId="0" applyFill="1" applyBorder="1"/>
    <xf numFmtId="0" fontId="0" fillId="8" borderId="15" xfId="0" applyFill="1" applyBorder="1"/>
    <xf numFmtId="0" fontId="0" fillId="8" borderId="0" xfId="0" applyFill="1"/>
    <xf numFmtId="0" fontId="3" fillId="8" borderId="43" xfId="0" applyFont="1" applyFill="1" applyBorder="1" applyAlignment="1">
      <alignment horizontal="right"/>
    </xf>
    <xf numFmtId="0" fontId="1" fillId="8" borderId="42" xfId="0" applyFont="1" applyFill="1" applyBorder="1"/>
    <xf numFmtId="0" fontId="0" fillId="8" borderId="43" xfId="0" applyFill="1" applyBorder="1"/>
    <xf numFmtId="0" fontId="1" fillId="3" borderId="44" xfId="0" applyFont="1" applyFill="1" applyBorder="1" applyProtection="1">
      <protection locked="0"/>
    </xf>
    <xf numFmtId="0" fontId="1" fillId="3" borderId="45" xfId="0" applyFont="1" applyFill="1" applyBorder="1" applyProtection="1">
      <protection locked="0"/>
    </xf>
    <xf numFmtId="0" fontId="7" fillId="4" borderId="20" xfId="0" applyFont="1" applyFill="1" applyBorder="1" applyProtection="1">
      <protection locked="0"/>
    </xf>
    <xf numFmtId="0" fontId="7" fillId="4" borderId="0" xfId="0" applyFont="1" applyFill="1" applyProtection="1">
      <protection locked="0"/>
    </xf>
    <xf numFmtId="0" fontId="0" fillId="4" borderId="46" xfId="0" applyFill="1" applyBorder="1" applyProtection="1">
      <protection locked="0"/>
    </xf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8" borderId="50" xfId="0" applyFill="1" applyBorder="1"/>
    <xf numFmtId="0" fontId="0" fillId="8" borderId="52" xfId="0" applyFill="1" applyBorder="1"/>
    <xf numFmtId="0" fontId="0" fillId="0" borderId="51" xfId="0" applyBorder="1"/>
    <xf numFmtId="0" fontId="1" fillId="4" borderId="19" xfId="0" applyFont="1" applyFill="1" applyBorder="1" applyProtection="1">
      <protection locked="0"/>
    </xf>
    <xf numFmtId="0" fontId="1" fillId="3" borderId="53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1" fillId="3" borderId="15" xfId="0" applyFont="1" applyFill="1" applyBorder="1" applyProtection="1">
      <protection locked="0"/>
    </xf>
    <xf numFmtId="0" fontId="0" fillId="4" borderId="55" xfId="0" applyFill="1" applyBorder="1"/>
    <xf numFmtId="0" fontId="0" fillId="4" borderId="55" xfId="0" applyFill="1" applyBorder="1" applyProtection="1">
      <protection locked="0"/>
    </xf>
    <xf numFmtId="0" fontId="0" fillId="3" borderId="25" xfId="0" applyFill="1" applyBorder="1"/>
    <xf numFmtId="0" fontId="0" fillId="4" borderId="10" xfId="0" applyFill="1" applyBorder="1" applyProtection="1">
      <protection locked="0"/>
    </xf>
    <xf numFmtId="0" fontId="0" fillId="0" borderId="0" xfId="0" applyAlignment="1">
      <alignment horizontal="right"/>
    </xf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0" fillId="0" borderId="14" xfId="0" applyBorder="1"/>
    <xf numFmtId="0" fontId="3" fillId="0" borderId="59" xfId="0" applyFont="1" applyBorder="1"/>
    <xf numFmtId="0" fontId="0" fillId="8" borderId="51" xfId="0" applyFill="1" applyBorder="1"/>
    <xf numFmtId="0" fontId="3" fillId="0" borderId="61" xfId="0" applyFont="1" applyBorder="1"/>
    <xf numFmtId="0" fontId="3" fillId="0" borderId="62" xfId="0" applyFont="1" applyBorder="1"/>
    <xf numFmtId="0" fontId="3" fillId="0" borderId="10" xfId="0" applyFont="1" applyBorder="1"/>
    <xf numFmtId="0" fontId="0" fillId="8" borderId="56" xfId="0" applyFill="1" applyBorder="1"/>
    <xf numFmtId="0" fontId="0" fillId="8" borderId="72" xfId="0" applyFill="1" applyBorder="1"/>
    <xf numFmtId="0" fontId="0" fillId="8" borderId="73" xfId="0" applyFill="1" applyBorder="1"/>
    <xf numFmtId="0" fontId="0" fillId="0" borderId="50" xfId="0" applyBorder="1"/>
    <xf numFmtId="0" fontId="0" fillId="8" borderId="74" xfId="0" applyFill="1" applyBorder="1"/>
    <xf numFmtId="0" fontId="0" fillId="8" borderId="76" xfId="0" applyFill="1" applyBorder="1"/>
    <xf numFmtId="0" fontId="0" fillId="8" borderId="77" xfId="0" applyFill="1" applyBorder="1"/>
    <xf numFmtId="0" fontId="0" fillId="0" borderId="72" xfId="0" applyBorder="1"/>
    <xf numFmtId="0" fontId="0" fillId="0" borderId="52" xfId="0" applyBorder="1"/>
    <xf numFmtId="0" fontId="1" fillId="8" borderId="65" xfId="0" applyFont="1" applyFill="1" applyBorder="1"/>
    <xf numFmtId="0" fontId="0" fillId="8" borderId="79" xfId="0" applyFill="1" applyBorder="1"/>
    <xf numFmtId="0" fontId="0" fillId="8" borderId="78" xfId="0" applyFill="1" applyBorder="1"/>
    <xf numFmtId="0" fontId="3" fillId="8" borderId="51" xfId="0" applyFont="1" applyFill="1" applyBorder="1" applyAlignment="1">
      <alignment horizontal="right"/>
    </xf>
    <xf numFmtId="0" fontId="0" fillId="8" borderId="51" xfId="0" applyFill="1" applyBorder="1" applyAlignment="1">
      <alignment horizontal="right"/>
    </xf>
    <xf numFmtId="0" fontId="0" fillId="8" borderId="80" xfId="0" applyFill="1" applyBorder="1"/>
    <xf numFmtId="0" fontId="0" fillId="8" borderId="81" xfId="0" applyFill="1" applyBorder="1"/>
    <xf numFmtId="0" fontId="1" fillId="0" borderId="65" xfId="0" applyFont="1" applyBorder="1"/>
    <xf numFmtId="0" fontId="0" fillId="0" borderId="66" xfId="0" applyBorder="1"/>
    <xf numFmtId="0" fontId="1" fillId="8" borderId="66" xfId="0" applyFont="1" applyFill="1" applyBorder="1"/>
    <xf numFmtId="0" fontId="0" fillId="0" borderId="82" xfId="0" applyBorder="1"/>
    <xf numFmtId="0" fontId="0" fillId="0" borderId="39" xfId="0" applyBorder="1"/>
    <xf numFmtId="0" fontId="0" fillId="8" borderId="83" xfId="0" applyFill="1" applyBorder="1"/>
    <xf numFmtId="0" fontId="0" fillId="8" borderId="84" xfId="0" applyFill="1" applyBorder="1"/>
    <xf numFmtId="0" fontId="1" fillId="8" borderId="51" xfId="0" applyFont="1" applyFill="1" applyBorder="1"/>
    <xf numFmtId="0" fontId="0" fillId="2" borderId="85" xfId="0" applyFill="1" applyBorder="1"/>
    <xf numFmtId="0" fontId="0" fillId="2" borderId="86" xfId="0" applyFill="1" applyBorder="1"/>
    <xf numFmtId="0" fontId="0" fillId="2" borderId="87" xfId="0" applyFill="1" applyBorder="1"/>
    <xf numFmtId="0" fontId="3" fillId="0" borderId="1" xfId="0" applyFont="1" applyBorder="1"/>
    <xf numFmtId="0" fontId="0" fillId="0" borderId="1" xfId="0" applyBorder="1"/>
    <xf numFmtId="0" fontId="0" fillId="8" borderId="2" xfId="0" applyFill="1" applyBorder="1"/>
    <xf numFmtId="0" fontId="0" fillId="0" borderId="2" xfId="0" applyBorder="1"/>
    <xf numFmtId="0" fontId="0" fillId="8" borderId="88" xfId="0" applyFill="1" applyBorder="1"/>
    <xf numFmtId="0" fontId="0" fillId="8" borderId="48" xfId="0" applyFill="1" applyBorder="1"/>
    <xf numFmtId="0" fontId="0" fillId="0" borderId="47" xfId="0" applyBorder="1"/>
    <xf numFmtId="0" fontId="0" fillId="0" borderId="48" xfId="0" applyBorder="1"/>
    <xf numFmtId="0" fontId="1" fillId="3" borderId="2" xfId="0" applyFont="1" applyFill="1" applyBorder="1" applyProtection="1">
      <protection locked="0"/>
    </xf>
    <xf numFmtId="0" fontId="1" fillId="3" borderId="47" xfId="0" applyFont="1" applyFill="1" applyBorder="1" applyProtection="1">
      <protection locked="0"/>
    </xf>
    <xf numFmtId="0" fontId="0" fillId="2" borderId="56" xfId="0" applyFill="1" applyBorder="1"/>
    <xf numFmtId="0" fontId="0" fillId="8" borderId="47" xfId="0" applyFill="1" applyBorder="1"/>
    <xf numFmtId="0" fontId="0" fillId="8" borderId="1" xfId="0" applyFill="1" applyBorder="1"/>
    <xf numFmtId="0" fontId="0" fillId="8" borderId="49" xfId="0" applyFill="1" applyBorder="1"/>
    <xf numFmtId="0" fontId="0" fillId="0" borderId="90" xfId="0" applyBorder="1"/>
    <xf numFmtId="0" fontId="0" fillId="8" borderId="91" xfId="0" applyFill="1" applyBorder="1"/>
    <xf numFmtId="0" fontId="0" fillId="8" borderId="87" xfId="0" applyFill="1" applyBorder="1"/>
    <xf numFmtId="0" fontId="0" fillId="8" borderId="92" xfId="0" applyFill="1" applyBorder="1"/>
    <xf numFmtId="0" fontId="0" fillId="8" borderId="90" xfId="0" applyFill="1" applyBorder="1"/>
    <xf numFmtId="0" fontId="0" fillId="2" borderId="93" xfId="0" applyFill="1" applyBorder="1"/>
    <xf numFmtId="0" fontId="7" fillId="8" borderId="66" xfId="0" applyFont="1" applyFill="1" applyBorder="1"/>
    <xf numFmtId="0" fontId="0" fillId="0" borderId="48" xfId="0" applyBorder="1" applyAlignment="1">
      <alignment horizontal="center"/>
    </xf>
    <xf numFmtId="0" fontId="3" fillId="0" borderId="48" xfId="0" applyFont="1" applyBorder="1" applyAlignment="1">
      <alignment horizontal="left"/>
    </xf>
    <xf numFmtId="0" fontId="3" fillId="0" borderId="48" xfId="0" applyFont="1" applyBorder="1"/>
    <xf numFmtId="0" fontId="0" fillId="0" borderId="49" xfId="0" applyBorder="1"/>
    <xf numFmtId="0" fontId="3" fillId="0" borderId="2" xfId="0" applyFont="1" applyBorder="1"/>
    <xf numFmtId="0" fontId="0" fillId="0" borderId="87" xfId="0" applyBorder="1"/>
    <xf numFmtId="0" fontId="0" fillId="8" borderId="0" xfId="0" applyFill="1" applyAlignment="1">
      <alignment horizontal="center"/>
    </xf>
    <xf numFmtId="0" fontId="0" fillId="8" borderId="94" xfId="0" applyFill="1" applyBorder="1"/>
    <xf numFmtId="0" fontId="0" fillId="0" borderId="76" xfId="0" applyBorder="1"/>
    <xf numFmtId="0" fontId="0" fillId="8" borderId="95" xfId="0" applyFill="1" applyBorder="1"/>
    <xf numFmtId="0" fontId="3" fillId="0" borderId="47" xfId="0" applyFont="1" applyBorder="1" applyAlignment="1">
      <alignment horizontal="left"/>
    </xf>
    <xf numFmtId="0" fontId="3" fillId="0" borderId="47" xfId="0" applyFont="1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2" borderId="96" xfId="0" applyFill="1" applyBorder="1"/>
    <xf numFmtId="0" fontId="0" fillId="2" borderId="97" xfId="0" applyFill="1" applyBorder="1"/>
    <xf numFmtId="0" fontId="0" fillId="2" borderId="98" xfId="0" applyFill="1" applyBorder="1"/>
    <xf numFmtId="0" fontId="0" fillId="2" borderId="99" xfId="0" applyFill="1" applyBorder="1"/>
    <xf numFmtId="0" fontId="0" fillId="2" borderId="100" xfId="0" applyFill="1" applyBorder="1"/>
    <xf numFmtId="0" fontId="0" fillId="2" borderId="101" xfId="0" applyFill="1" applyBorder="1"/>
    <xf numFmtId="0" fontId="0" fillId="8" borderId="100" xfId="0" applyFill="1" applyBorder="1"/>
    <xf numFmtId="0" fontId="0" fillId="8" borderId="101" xfId="0" applyFill="1" applyBorder="1"/>
    <xf numFmtId="0" fontId="0" fillId="8" borderId="99" xfId="0" applyFill="1" applyBorder="1"/>
    <xf numFmtId="0" fontId="0" fillId="0" borderId="100" xfId="0" applyBorder="1"/>
    <xf numFmtId="0" fontId="0" fillId="0" borderId="101" xfId="0" applyBorder="1"/>
    <xf numFmtId="0" fontId="1" fillId="8" borderId="99" xfId="0" applyFont="1" applyFill="1" applyBorder="1"/>
    <xf numFmtId="0" fontId="0" fillId="2" borderId="102" xfId="0" applyFill="1" applyBorder="1"/>
    <xf numFmtId="0" fontId="0" fillId="2" borderId="103" xfId="0" applyFill="1" applyBorder="1"/>
    <xf numFmtId="0" fontId="0" fillId="2" borderId="104" xfId="0" applyFill="1" applyBorder="1"/>
    <xf numFmtId="0" fontId="2" fillId="11" borderId="0" xfId="0" applyFont="1" applyFill="1"/>
    <xf numFmtId="0" fontId="8" fillId="2" borderId="0" xfId="0" applyFont="1" applyFill="1"/>
    <xf numFmtId="0" fontId="0" fillId="2" borderId="0" xfId="0" applyFill="1"/>
    <xf numFmtId="0" fontId="9" fillId="0" borderId="0" xfId="0" applyFont="1"/>
    <xf numFmtId="0" fontId="0" fillId="0" borderId="67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8" borderId="65" xfId="0" applyFill="1" applyBorder="1" applyAlignment="1">
      <alignment horizontal="center"/>
    </xf>
    <xf numFmtId="0" fontId="0" fillId="8" borderId="66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0" fillId="0" borderId="66" xfId="0" applyBorder="1" applyAlignment="1">
      <alignment horizontal="center"/>
    </xf>
    <xf numFmtId="0" fontId="3" fillId="0" borderId="57" xfId="0" applyFont="1" applyBorder="1" applyAlignment="1">
      <alignment horizontal="left"/>
    </xf>
    <xf numFmtId="0" fontId="3" fillId="0" borderId="58" xfId="0" applyFont="1" applyBorder="1" applyAlignment="1">
      <alignment horizontal="left"/>
    </xf>
    <xf numFmtId="0" fontId="3" fillId="0" borderId="63" xfId="0" applyFont="1" applyBorder="1" applyAlignment="1">
      <alignment horizontal="left"/>
    </xf>
    <xf numFmtId="0" fontId="3" fillId="0" borderId="64" xfId="0" applyFont="1" applyBorder="1" applyAlignment="1">
      <alignment horizontal="left"/>
    </xf>
    <xf numFmtId="0" fontId="1" fillId="8" borderId="57" xfId="0" applyFont="1" applyFill="1" applyBorder="1" applyAlignment="1">
      <alignment horizontal="center" vertical="center"/>
    </xf>
    <xf numFmtId="0" fontId="1" fillId="8" borderId="70" xfId="0" applyFont="1" applyFill="1" applyBorder="1" applyAlignment="1">
      <alignment horizontal="center" vertical="center"/>
    </xf>
    <xf numFmtId="0" fontId="1" fillId="8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60" xfId="0" applyFont="1" applyFill="1" applyBorder="1" applyAlignment="1">
      <alignment horizontal="center" vertical="center"/>
    </xf>
    <xf numFmtId="0" fontId="1" fillId="8" borderId="7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8" borderId="69" xfId="0" applyFill="1" applyBorder="1" applyAlignment="1">
      <alignment horizontal="center"/>
    </xf>
    <xf numFmtId="0" fontId="0" fillId="8" borderId="68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58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6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" fillId="8" borderId="65" xfId="0" applyFont="1" applyFill="1" applyBorder="1" applyAlignment="1">
      <alignment horizontal="center"/>
    </xf>
    <xf numFmtId="0" fontId="1" fillId="8" borderId="69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8" borderId="67" xfId="0" applyFill="1" applyBorder="1" applyAlignment="1">
      <alignment horizontal="center"/>
    </xf>
    <xf numFmtId="0" fontId="0" fillId="8" borderId="75" xfId="0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2" fillId="1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" fillId="2" borderId="99" xfId="0" applyFont="1" applyFill="1" applyBorder="1" applyAlignment="1">
      <alignment horizontal="center"/>
    </xf>
    <xf numFmtId="0" fontId="1" fillId="2" borderId="100" xfId="0" applyFont="1" applyFill="1" applyBorder="1" applyAlignment="1">
      <alignment horizontal="center"/>
    </xf>
    <xf numFmtId="0" fontId="2" fillId="9" borderId="0" xfId="0" applyFont="1" applyFill="1" applyAlignment="1">
      <alignment horizontal="left"/>
    </xf>
    <xf numFmtId="0" fontId="1" fillId="5" borderId="23" xfId="0" applyFont="1" applyFill="1" applyBorder="1" applyAlignment="1" applyProtection="1">
      <alignment horizontal="center"/>
      <protection locked="0"/>
    </xf>
    <xf numFmtId="0" fontId="1" fillId="5" borderId="24" xfId="0" applyFont="1" applyFill="1" applyBorder="1" applyAlignment="1" applyProtection="1">
      <alignment horizontal="center"/>
      <protection locked="0"/>
    </xf>
    <xf numFmtId="0" fontId="1" fillId="5" borderId="33" xfId="0" applyFont="1" applyFill="1" applyBorder="1" applyAlignment="1" applyProtection="1">
      <alignment horizontal="center"/>
      <protection locked="0"/>
    </xf>
    <xf numFmtId="0" fontId="0" fillId="2" borderId="66" xfId="0" applyFill="1" applyBorder="1" applyAlignment="1">
      <alignment horizontal="center"/>
    </xf>
    <xf numFmtId="0" fontId="7" fillId="8" borderId="65" xfId="0" applyFont="1" applyFill="1" applyBorder="1" applyAlignment="1">
      <alignment horizontal="left"/>
    </xf>
    <xf numFmtId="0" fontId="7" fillId="8" borderId="66" xfId="0" applyFont="1" applyFill="1" applyBorder="1" applyAlignment="1">
      <alignment horizontal="left"/>
    </xf>
    <xf numFmtId="0" fontId="1" fillId="0" borderId="57" xfId="0" applyFont="1" applyBorder="1"/>
    <xf numFmtId="9" fontId="3" fillId="0" borderId="62" xfId="1" applyFont="1" applyBorder="1"/>
    <xf numFmtId="0" fontId="1" fillId="8" borderId="38" xfId="0" applyFont="1" applyFill="1" applyBorder="1"/>
    <xf numFmtId="0" fontId="1" fillId="8" borderId="0" xfId="0" applyFont="1" applyFill="1" applyBorder="1"/>
    <xf numFmtId="0" fontId="0" fillId="8" borderId="0" xfId="0" applyFill="1" applyBorder="1"/>
    <xf numFmtId="0" fontId="0" fillId="0" borderId="74" xfId="0" applyBorder="1"/>
    <xf numFmtId="0" fontId="0" fillId="8" borderId="105" xfId="0" applyFill="1" applyBorder="1"/>
    <xf numFmtId="9" fontId="0" fillId="8" borderId="38" xfId="0" applyNumberFormat="1" applyFill="1" applyBorder="1"/>
    <xf numFmtId="0" fontId="1" fillId="8" borderId="39" xfId="0" applyFont="1" applyFill="1" applyBorder="1"/>
    <xf numFmtId="0" fontId="1" fillId="8" borderId="57" xfId="0" applyFont="1" applyFill="1" applyBorder="1" applyAlignment="1">
      <alignment horizontal="center" vertical="top" wrapText="1"/>
    </xf>
    <xf numFmtId="0" fontId="1" fillId="8" borderId="58" xfId="0" applyFont="1" applyFill="1" applyBorder="1" applyAlignment="1">
      <alignment horizontal="center" vertical="top" wrapText="1"/>
    </xf>
    <xf numFmtId="0" fontId="1" fillId="8" borderId="59" xfId="0" applyFont="1" applyFill="1" applyBorder="1" applyAlignment="1">
      <alignment horizontal="center" vertical="top" wrapText="1"/>
    </xf>
    <xf numFmtId="0" fontId="1" fillId="8" borderId="10" xfId="0" applyFont="1" applyFill="1" applyBorder="1" applyAlignment="1">
      <alignment horizontal="center" vertical="top" wrapText="1"/>
    </xf>
    <xf numFmtId="0" fontId="1" fillId="8" borderId="60" xfId="0" applyFont="1" applyFill="1" applyBorder="1" applyAlignment="1">
      <alignment horizontal="center" vertical="top" wrapText="1"/>
    </xf>
    <xf numFmtId="0" fontId="1" fillId="8" borderId="14" xfId="0" applyFont="1" applyFill="1" applyBorder="1" applyAlignment="1">
      <alignment horizontal="center" vertical="top" wrapText="1"/>
    </xf>
    <xf numFmtId="0" fontId="1" fillId="0" borderId="82" xfId="0" applyFont="1" applyBorder="1"/>
    <xf numFmtId="0" fontId="1" fillId="8" borderId="50" xfId="0" applyFont="1" applyFill="1" applyBorder="1"/>
    <xf numFmtId="0" fontId="1" fillId="8" borderId="52" xfId="0" applyFont="1" applyFill="1" applyBorder="1"/>
    <xf numFmtId="0" fontId="0" fillId="12" borderId="50" xfId="0" applyFill="1" applyBorder="1"/>
    <xf numFmtId="168" fontId="0" fillId="8" borderId="56" xfId="0" applyNumberFormat="1" applyFill="1" applyBorder="1"/>
    <xf numFmtId="0" fontId="1" fillId="3" borderId="22" xfId="0" quotePrefix="1" applyFont="1" applyFill="1" applyBorder="1" applyProtection="1">
      <protection locked="0"/>
    </xf>
    <xf numFmtId="0" fontId="1" fillId="3" borderId="106" xfId="0" applyFont="1" applyFill="1" applyBorder="1" applyAlignment="1" applyProtection="1">
      <alignment vertical="top" wrapText="1"/>
      <protection locked="0"/>
    </xf>
    <xf numFmtId="0" fontId="1" fillId="3" borderId="107" xfId="0" applyFont="1" applyFill="1" applyBorder="1" applyAlignment="1" applyProtection="1">
      <alignment vertical="top" wrapText="1"/>
      <protection locked="0"/>
    </xf>
    <xf numFmtId="0" fontId="1" fillId="3" borderId="25" xfId="0" applyFont="1" applyFill="1" applyBorder="1" applyAlignment="1" applyProtection="1">
      <alignment vertical="top" wrapText="1"/>
      <protection locked="0"/>
    </xf>
    <xf numFmtId="0" fontId="1" fillId="3" borderId="108" xfId="0" applyFont="1" applyFill="1" applyBorder="1" applyAlignment="1" applyProtection="1">
      <alignment vertical="top" wrapText="1"/>
      <protection locked="0"/>
    </xf>
    <xf numFmtId="0" fontId="1" fillId="3" borderId="17" xfId="0" applyFont="1" applyFill="1" applyBorder="1" applyAlignment="1" applyProtection="1">
      <alignment wrapText="1"/>
      <protection locked="0"/>
    </xf>
    <xf numFmtId="0" fontId="1" fillId="3" borderId="22" xfId="0" applyFont="1" applyFill="1" applyBorder="1" applyAlignment="1" applyProtection="1">
      <protection locked="0"/>
    </xf>
    <xf numFmtId="0" fontId="1" fillId="3" borderId="31" xfId="0" applyFont="1" applyFill="1" applyBorder="1" applyAlignment="1" applyProtection="1">
      <protection locked="0"/>
    </xf>
    <xf numFmtId="0" fontId="1" fillId="5" borderId="21" xfId="0" applyFont="1" applyFill="1" applyBorder="1" applyAlignment="1" applyProtection="1">
      <protection locked="0"/>
    </xf>
    <xf numFmtId="0" fontId="1" fillId="5" borderId="16" xfId="0" applyFont="1" applyFill="1" applyBorder="1" applyAlignment="1" applyProtection="1">
      <protection locked="0"/>
    </xf>
    <xf numFmtId="0" fontId="1" fillId="5" borderId="32" xfId="0" applyFont="1" applyFill="1" applyBorder="1" applyAlignment="1" applyProtection="1">
      <protection locked="0"/>
    </xf>
    <xf numFmtId="0" fontId="1" fillId="4" borderId="18" xfId="0" applyFont="1" applyFill="1" applyBorder="1" applyAlignment="1" applyProtection="1">
      <alignment horizontal="center"/>
      <protection locked="0"/>
    </xf>
    <xf numFmtId="0" fontId="1" fillId="4" borderId="19" xfId="0" applyFont="1" applyFill="1" applyBorder="1" applyAlignment="1" applyProtection="1">
      <alignment horizontal="center"/>
      <protection locked="0"/>
    </xf>
    <xf numFmtId="1" fontId="1" fillId="3" borderId="15" xfId="0" applyNumberFormat="1" applyFont="1" applyFill="1" applyBorder="1" applyProtection="1">
      <protection locked="0"/>
    </xf>
    <xf numFmtId="1" fontId="7" fillId="3" borderId="15" xfId="0" applyNumberFormat="1" applyFont="1" applyFill="1" applyBorder="1" applyProtection="1">
      <protection locked="0"/>
    </xf>
    <xf numFmtId="0" fontId="7" fillId="3" borderId="54" xfId="0" applyFont="1" applyFill="1" applyBorder="1" applyProtection="1">
      <protection locked="0"/>
    </xf>
    <xf numFmtId="0" fontId="11" fillId="4" borderId="20" xfId="0" applyFont="1" applyFill="1" applyBorder="1" applyProtection="1">
      <protection locked="0"/>
    </xf>
    <xf numFmtId="0" fontId="3" fillId="4" borderId="0" xfId="0" applyFont="1" applyFill="1" applyAlignment="1" applyProtection="1">
      <alignment horizontal="left"/>
      <protection locked="0"/>
    </xf>
    <xf numFmtId="2" fontId="3" fillId="4" borderId="0" xfId="0" applyNumberFormat="1" applyFont="1" applyFill="1" applyAlignment="1" applyProtection="1">
      <alignment horizontal="left"/>
      <protection locked="0"/>
    </xf>
    <xf numFmtId="168" fontId="0" fillId="4" borderId="0" xfId="0" applyNumberFormat="1" applyFill="1" applyProtection="1">
      <protection locked="0"/>
    </xf>
    <xf numFmtId="0" fontId="7" fillId="4" borderId="0" xfId="0" applyFont="1" applyFill="1"/>
    <xf numFmtId="2" fontId="12" fillId="4" borderId="18" xfId="0" applyNumberFormat="1" applyFont="1" applyFill="1" applyBorder="1" applyProtection="1">
      <protection locked="0"/>
    </xf>
    <xf numFmtId="0" fontId="3" fillId="0" borderId="4" xfId="0" applyFont="1" applyBorder="1"/>
    <xf numFmtId="0" fontId="3" fillId="0" borderId="49" xfId="0" applyFont="1" applyBorder="1"/>
    <xf numFmtId="0" fontId="0" fillId="2" borderId="0" xfId="0" applyFill="1" applyBorder="1"/>
    <xf numFmtId="0" fontId="1" fillId="0" borderId="65" xfId="0" applyFont="1" applyBorder="1" applyAlignment="1">
      <alignment horizontal="left" vertical="top"/>
    </xf>
    <xf numFmtId="0" fontId="0" fillId="0" borderId="66" xfId="0" applyBorder="1" applyAlignment="1">
      <alignment horizontal="left" vertical="top"/>
    </xf>
    <xf numFmtId="10" fontId="3" fillId="0" borderId="62" xfId="1" applyNumberFormat="1" applyFont="1" applyBorder="1"/>
    <xf numFmtId="0" fontId="1" fillId="4" borderId="20" xfId="0" applyFont="1" applyFill="1" applyBorder="1"/>
    <xf numFmtId="0" fontId="6" fillId="5" borderId="10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168" fontId="2" fillId="4" borderId="0" xfId="0" applyNumberFormat="1" applyFont="1" applyFill="1" applyProtection="1">
      <protection locked="0"/>
    </xf>
    <xf numFmtId="0" fontId="1" fillId="4" borderId="10" xfId="0" applyFont="1" applyFill="1" applyBorder="1" applyProtection="1">
      <protection locked="0"/>
    </xf>
    <xf numFmtId="0" fontId="3" fillId="4" borderId="0" xfId="0" applyFont="1" applyFill="1" applyBorder="1"/>
    <xf numFmtId="0" fontId="0" fillId="4" borderId="0" xfId="0" applyFill="1" applyBorder="1" applyProtection="1">
      <protection locked="0"/>
    </xf>
    <xf numFmtId="0" fontId="1" fillId="2" borderId="89" xfId="0" applyFont="1" applyFill="1" applyBorder="1"/>
    <xf numFmtId="0" fontId="7" fillId="2" borderId="56" xfId="0" applyFont="1" applyFill="1" applyBorder="1"/>
    <xf numFmtId="0" fontId="1" fillId="2" borderId="87" xfId="0" applyFont="1" applyFill="1" applyBorder="1"/>
    <xf numFmtId="0" fontId="1" fillId="2" borderId="65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49" xfId="0" applyFont="1" applyFill="1" applyBorder="1"/>
    <xf numFmtId="0" fontId="1" fillId="2" borderId="47" xfId="0" applyFont="1" applyFill="1" applyBorder="1"/>
    <xf numFmtId="0" fontId="1" fillId="2" borderId="2" xfId="0" applyFont="1" applyFill="1" applyBorder="1"/>
    <xf numFmtId="0" fontId="1" fillId="3" borderId="16" xfId="0" quotePrefix="1" applyFont="1" applyFill="1" applyBorder="1" applyProtection="1">
      <protection locked="0"/>
    </xf>
    <xf numFmtId="0" fontId="1" fillId="0" borderId="49" xfId="0" applyFont="1" applyBorder="1"/>
    <xf numFmtId="0" fontId="1" fillId="0" borderId="1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38</xdr:col>
      <xdr:colOff>82537</xdr:colOff>
      <xdr:row>4</xdr:row>
      <xdr:rowOff>25400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5773400" y="0"/>
          <a:ext cx="2070100" cy="596900"/>
        </a:xfrm>
        <a:prstGeom prst="rect">
          <a:avLst/>
        </a:prstGeom>
        <a:noFill/>
        <a:ln>
          <a:noFill/>
        </a:ln>
      </xdr:spPr>
      <xdr:txBody>
        <a:bodyPr vertOverflow="clip" wrap="square" lIns="54864" tIns="50292" rIns="54864" bIns="0" anchor="t" upright="1"/>
        <a:lstStyle/>
        <a:p>
          <a:pPr algn="ctr" rtl="0">
            <a:lnSpc>
              <a:spcPts val="2000"/>
            </a:lnSpc>
            <a:defRPr sz="1000"/>
          </a:pPr>
          <a:r>
            <a:rPr lang="en-GB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 Stream</a:t>
          </a:r>
        </a:p>
        <a:p>
          <a:pPr algn="ctr" rtl="0">
            <a:defRPr sz="1000"/>
          </a:pPr>
          <a:r>
            <a:rPr lang="en-GB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Mapping Icons</a:t>
          </a:r>
        </a:p>
      </xdr:txBody>
    </xdr:sp>
    <xdr:clientData/>
  </xdr:twoCellAnchor>
  <xdr:oneCellAnchor>
    <xdr:from>
      <xdr:col>35</xdr:col>
      <xdr:colOff>196207</xdr:colOff>
      <xdr:row>4</xdr:row>
      <xdr:rowOff>95250</xdr:rowOff>
    </xdr:from>
    <xdr:ext cx="1009194" cy="381106"/>
    <xdr:sp macro="" textlink="">
      <xdr:nvSpPr>
        <xdr:cNvPr id="1026" name="Tex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13713543" y="936171"/>
          <a:ext cx="960136" cy="275973"/>
        </a:xfrm>
        <a:prstGeom prst="rect">
          <a:avLst/>
        </a:prstGeom>
        <a:noFill/>
        <a:ln>
          <a:noFill/>
        </a:ln>
      </xdr:spPr>
      <xdr:txBody>
        <a:bodyPr wrap="none" lIns="27432" tIns="32004" rIns="27432" bIns="0" anchor="t" upright="1">
          <a:spAutoFit/>
        </a:bodyPr>
        <a:lstStyle/>
        <a:p>
          <a:pPr algn="ctr" rtl="0">
            <a:lnSpc>
              <a:spcPts val="8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INFORMATION</a:t>
          </a:r>
        </a:p>
        <a:p>
          <a:pPr algn="ctr" rtl="0">
            <a:lnSpc>
              <a:spcPts val="8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FLOW ICONS</a:t>
          </a:r>
        </a:p>
      </xdr:txBody>
    </xdr:sp>
    <xdr:clientData/>
  </xdr:oneCellAnchor>
  <xdr:twoCellAnchor editAs="oneCell">
    <xdr:from>
      <xdr:col>33</xdr:col>
      <xdr:colOff>82550</xdr:colOff>
      <xdr:row>4</xdr:row>
      <xdr:rowOff>95250</xdr:rowOff>
    </xdr:from>
    <xdr:to>
      <xdr:col>35</xdr:col>
      <xdr:colOff>291941</xdr:colOff>
      <xdr:row>6</xdr:row>
      <xdr:rowOff>82777</xdr:rowOff>
    </xdr:to>
    <xdr:sp macro="" textlink="">
      <xdr:nvSpPr>
        <xdr:cNvPr id="1027" name="Text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15855950" y="654050"/>
          <a:ext cx="1009650" cy="3810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MATERIAL</a:t>
          </a:r>
        </a:p>
        <a:p>
          <a:pPr algn="ctr" rtl="0">
            <a:lnSpc>
              <a:spcPts val="11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FLOW ICONS</a:t>
          </a:r>
        </a:p>
      </xdr:txBody>
    </xdr:sp>
    <xdr:clientData/>
  </xdr:twoCellAnchor>
  <xdr:twoCellAnchor editAs="oneCell">
    <xdr:from>
      <xdr:col>33</xdr:col>
      <xdr:colOff>244258</xdr:colOff>
      <xdr:row>24</xdr:row>
      <xdr:rowOff>177800</xdr:rowOff>
    </xdr:from>
    <xdr:to>
      <xdr:col>35</xdr:col>
      <xdr:colOff>148745</xdr:colOff>
      <xdr:row>25</xdr:row>
      <xdr:rowOff>152400</xdr:rowOff>
    </xdr:to>
    <xdr:sp macro="" textlink="">
      <xdr:nvSpPr>
        <xdr:cNvPr id="1068" name="Text 44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ChangeArrowheads="1"/>
        </xdr:cNvSpPr>
      </xdr:nvSpPr>
      <xdr:spPr bwMode="auto">
        <a:xfrm>
          <a:off x="16127196" y="4559300"/>
          <a:ext cx="693737" cy="1651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Inventory Box</a:t>
          </a:r>
        </a:p>
      </xdr:txBody>
    </xdr:sp>
    <xdr:clientData/>
  </xdr:twoCellAnchor>
  <xdr:twoCellAnchor editAs="oneCell">
    <xdr:from>
      <xdr:col>33</xdr:col>
      <xdr:colOff>190500</xdr:colOff>
      <xdr:row>34</xdr:row>
      <xdr:rowOff>165100</xdr:rowOff>
    </xdr:from>
    <xdr:to>
      <xdr:col>35</xdr:col>
      <xdr:colOff>25412</xdr:colOff>
      <xdr:row>35</xdr:row>
      <xdr:rowOff>133805</xdr:rowOff>
    </xdr:to>
    <xdr:sp macro="" textlink="">
      <xdr:nvSpPr>
        <xdr:cNvPr id="1069" name="Text 4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>
          <a:spLocks noChangeArrowheads="1"/>
        </xdr:cNvSpPr>
      </xdr:nvSpPr>
      <xdr:spPr bwMode="auto">
        <a:xfrm>
          <a:off x="15976600" y="6451600"/>
          <a:ext cx="615950" cy="1714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PUSH Arrow</a:t>
          </a:r>
        </a:p>
      </xdr:txBody>
    </xdr:sp>
    <xdr:clientData/>
  </xdr:twoCellAnchor>
  <xdr:twoCellAnchor>
    <xdr:from>
      <xdr:col>33</xdr:col>
      <xdr:colOff>222250</xdr:colOff>
      <xdr:row>35</xdr:row>
      <xdr:rowOff>177800</xdr:rowOff>
    </xdr:from>
    <xdr:to>
      <xdr:col>35</xdr:col>
      <xdr:colOff>101600</xdr:colOff>
      <xdr:row>37</xdr:row>
      <xdr:rowOff>0</xdr:rowOff>
    </xdr:to>
    <xdr:sp macro="" textlink="">
      <xdr:nvSpPr>
        <xdr:cNvPr id="26479" name="Drawing 46">
          <a:extLst>
            <a:ext uri="{FF2B5EF4-FFF2-40B4-BE49-F238E27FC236}">
              <a16:creationId xmlns:a16="http://schemas.microsoft.com/office/drawing/2014/main" id="{00000000-0008-0000-0000-00006F670000}"/>
            </a:ext>
          </a:extLst>
        </xdr:cNvPr>
        <xdr:cNvSpPr>
          <a:spLocks/>
        </xdr:cNvSpPr>
      </xdr:nvSpPr>
      <xdr:spPr bwMode="auto">
        <a:xfrm>
          <a:off x="12617450" y="6883400"/>
          <a:ext cx="666750" cy="203200"/>
        </a:xfrm>
        <a:custGeom>
          <a:avLst/>
          <a:gdLst>
            <a:gd name="T0" fmla="*/ 2147483646 w 16384"/>
            <a:gd name="T1" fmla="*/ 0 h 16384"/>
            <a:gd name="T2" fmla="*/ 2147483646 w 16384"/>
            <a:gd name="T3" fmla="*/ 2147483646 h 16384"/>
            <a:gd name="T4" fmla="*/ 0 w 16384"/>
            <a:gd name="T5" fmla="*/ 2147483646 h 16384"/>
            <a:gd name="T6" fmla="*/ 0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 editAs="oneCell">
    <xdr:from>
      <xdr:col>33</xdr:col>
      <xdr:colOff>165100</xdr:colOff>
      <xdr:row>40</xdr:row>
      <xdr:rowOff>0</xdr:rowOff>
    </xdr:from>
    <xdr:to>
      <xdr:col>35</xdr:col>
      <xdr:colOff>101645</xdr:colOff>
      <xdr:row>41</xdr:row>
      <xdr:rowOff>95251</xdr:rowOff>
    </xdr:to>
    <xdr:sp macro="" textlink="">
      <xdr:nvSpPr>
        <xdr:cNvPr id="1071" name="Text 47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>
          <a:spLocks noChangeArrowheads="1"/>
        </xdr:cNvSpPr>
      </xdr:nvSpPr>
      <xdr:spPr bwMode="auto">
        <a:xfrm>
          <a:off x="15951200" y="6858000"/>
          <a:ext cx="723900" cy="2857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Finished Goods </a:t>
          </a:r>
        </a:p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to Customer</a:t>
          </a:r>
        </a:p>
      </xdr:txBody>
    </xdr:sp>
    <xdr:clientData/>
  </xdr:twoCellAnchor>
  <xdr:twoCellAnchor editAs="oneCell">
    <xdr:from>
      <xdr:col>33</xdr:col>
      <xdr:colOff>212972</xdr:colOff>
      <xdr:row>70</xdr:row>
      <xdr:rowOff>38368</xdr:rowOff>
    </xdr:from>
    <xdr:to>
      <xdr:col>35</xdr:col>
      <xdr:colOff>98648</xdr:colOff>
      <xdr:row>71</xdr:row>
      <xdr:rowOff>32213</xdr:rowOff>
    </xdr:to>
    <xdr:sp macro="" textlink="">
      <xdr:nvSpPr>
        <xdr:cNvPr id="1079" name="Text 55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>
          <a:spLocks noChangeArrowheads="1"/>
        </xdr:cNvSpPr>
      </xdr:nvSpPr>
      <xdr:spPr bwMode="auto">
        <a:xfrm>
          <a:off x="16041818" y="7912368"/>
          <a:ext cx="659471" cy="172999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Supermarket</a:t>
          </a:r>
        </a:p>
      </xdr:txBody>
    </xdr:sp>
    <xdr:clientData/>
  </xdr:twoCellAnchor>
  <xdr:twoCellAnchor editAs="oneCell">
    <xdr:from>
      <xdr:col>36</xdr:col>
      <xdr:colOff>27332</xdr:colOff>
      <xdr:row>34</xdr:row>
      <xdr:rowOff>95388</xdr:rowOff>
    </xdr:from>
    <xdr:to>
      <xdr:col>37</xdr:col>
      <xdr:colOff>269465</xdr:colOff>
      <xdr:row>35</xdr:row>
      <xdr:rowOff>79100</xdr:rowOff>
    </xdr:to>
    <xdr:sp macro="" textlink="">
      <xdr:nvSpPr>
        <xdr:cNvPr id="1081" name="Text 57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>
          <a:spLocks noChangeArrowheads="1"/>
        </xdr:cNvSpPr>
      </xdr:nvSpPr>
      <xdr:spPr bwMode="auto">
        <a:xfrm>
          <a:off x="17112801" y="6381888"/>
          <a:ext cx="642937" cy="174211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Physical</a:t>
          </a:r>
          <a: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Pull</a:t>
          </a:r>
        </a:p>
      </xdr:txBody>
    </xdr:sp>
    <xdr:clientData/>
  </xdr:twoCellAnchor>
  <xdr:twoCellAnchor>
    <xdr:from>
      <xdr:col>35</xdr:col>
      <xdr:colOff>152400</xdr:colOff>
      <xdr:row>7</xdr:row>
      <xdr:rowOff>38100</xdr:rowOff>
    </xdr:from>
    <xdr:to>
      <xdr:col>38</xdr:col>
      <xdr:colOff>0</xdr:colOff>
      <xdr:row>7</xdr:row>
      <xdr:rowOff>139700</xdr:rowOff>
    </xdr:to>
    <xdr:grpSp>
      <xdr:nvGrpSpPr>
        <xdr:cNvPr id="26483" name="Group 180">
          <a:extLst>
            <a:ext uri="{FF2B5EF4-FFF2-40B4-BE49-F238E27FC236}">
              <a16:creationId xmlns:a16="http://schemas.microsoft.com/office/drawing/2014/main" id="{00000000-0008-0000-0000-000073670000}"/>
            </a:ext>
          </a:extLst>
        </xdr:cNvPr>
        <xdr:cNvGrpSpPr>
          <a:grpSpLocks/>
        </xdr:cNvGrpSpPr>
      </xdr:nvGrpSpPr>
      <xdr:grpSpPr bwMode="auto">
        <a:xfrm>
          <a:off x="20244758" y="1415930"/>
          <a:ext cx="1141563" cy="101600"/>
          <a:chOff x="1682" y="124"/>
          <a:chExt cx="105" cy="11"/>
        </a:xfrm>
      </xdr:grpSpPr>
      <xdr:sp macro="" textlink="">
        <xdr:nvSpPr>
          <xdr:cNvPr id="27774" name="Line 58">
            <a:extLst>
              <a:ext uri="{FF2B5EF4-FFF2-40B4-BE49-F238E27FC236}">
                <a16:creationId xmlns:a16="http://schemas.microsoft.com/office/drawing/2014/main" id="{00000000-0008-0000-0000-00007E6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8" y="130"/>
            <a:ext cx="89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5" name="Drawing 59">
            <a:extLst>
              <a:ext uri="{FF2B5EF4-FFF2-40B4-BE49-F238E27FC236}">
                <a16:creationId xmlns:a16="http://schemas.microsoft.com/office/drawing/2014/main" id="{00000000-0008-0000-0000-00007F6C0000}"/>
              </a:ext>
            </a:extLst>
          </xdr:cNvPr>
          <xdr:cNvSpPr>
            <a:spLocks/>
          </xdr:cNvSpPr>
        </xdr:nvSpPr>
        <xdr:spPr bwMode="auto">
          <a:xfrm rot="-5578669">
            <a:off x="1687" y="119"/>
            <a:ext cx="11" cy="2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oneCellAnchor>
    <xdr:from>
      <xdr:col>35</xdr:col>
      <xdr:colOff>382626</xdr:colOff>
      <xdr:row>8</xdr:row>
      <xdr:rowOff>0</xdr:rowOff>
    </xdr:from>
    <xdr:ext cx="802732" cy="138949"/>
    <xdr:sp macro="" textlink="">
      <xdr:nvSpPr>
        <xdr:cNvPr id="1084" name="Text 60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ChangeArrowheads="1"/>
        </xdr:cNvSpPr>
      </xdr:nvSpPr>
      <xdr:spPr bwMode="auto">
        <a:xfrm>
          <a:off x="18791276" y="1333500"/>
          <a:ext cx="720647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Manual Info Flow</a:t>
          </a:r>
        </a:p>
      </xdr:txBody>
    </xdr:sp>
    <xdr:clientData/>
  </xdr:oneCellAnchor>
  <xdr:twoCellAnchor>
    <xdr:from>
      <xdr:col>35</xdr:col>
      <xdr:colOff>114300</xdr:colOff>
      <xdr:row>9</xdr:row>
      <xdr:rowOff>76200</xdr:rowOff>
    </xdr:from>
    <xdr:to>
      <xdr:col>37</xdr:col>
      <xdr:colOff>361950</xdr:colOff>
      <xdr:row>10</xdr:row>
      <xdr:rowOff>50800</xdr:rowOff>
    </xdr:to>
    <xdr:grpSp>
      <xdr:nvGrpSpPr>
        <xdr:cNvPr id="26485" name="Group 181">
          <a:extLst>
            <a:ext uri="{FF2B5EF4-FFF2-40B4-BE49-F238E27FC236}">
              <a16:creationId xmlns:a16="http://schemas.microsoft.com/office/drawing/2014/main" id="{00000000-0008-0000-0000-000075670000}"/>
            </a:ext>
          </a:extLst>
        </xdr:cNvPr>
        <xdr:cNvGrpSpPr>
          <a:grpSpLocks/>
        </xdr:cNvGrpSpPr>
      </xdr:nvGrpSpPr>
      <xdr:grpSpPr bwMode="auto">
        <a:xfrm>
          <a:off x="20206658" y="1837426"/>
          <a:ext cx="1110292" cy="166299"/>
          <a:chOff x="1679" y="168"/>
          <a:chExt cx="104" cy="17"/>
        </a:xfrm>
      </xdr:grpSpPr>
      <xdr:sp macro="" textlink="">
        <xdr:nvSpPr>
          <xdr:cNvPr id="27770" name="Line 61">
            <a:extLst>
              <a:ext uri="{FF2B5EF4-FFF2-40B4-BE49-F238E27FC236}">
                <a16:creationId xmlns:a16="http://schemas.microsoft.com/office/drawing/2014/main" id="{00000000-0008-0000-0000-00007A6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5" y="174"/>
            <a:ext cx="5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1" name="Line 62">
            <a:extLst>
              <a:ext uri="{FF2B5EF4-FFF2-40B4-BE49-F238E27FC236}">
                <a16:creationId xmlns:a16="http://schemas.microsoft.com/office/drawing/2014/main" id="{00000000-0008-0000-0000-00007B6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3" y="180"/>
            <a:ext cx="50" cy="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2" name="Line 63">
            <a:extLst>
              <a:ext uri="{FF2B5EF4-FFF2-40B4-BE49-F238E27FC236}">
                <a16:creationId xmlns:a16="http://schemas.microsoft.com/office/drawing/2014/main" id="{00000000-0008-0000-0000-00007C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733" y="174"/>
            <a:ext cx="14" cy="1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3" name="Drawing 64">
            <a:extLst>
              <a:ext uri="{FF2B5EF4-FFF2-40B4-BE49-F238E27FC236}">
                <a16:creationId xmlns:a16="http://schemas.microsoft.com/office/drawing/2014/main" id="{00000000-0008-0000-0000-00007D6C0000}"/>
              </a:ext>
            </a:extLst>
          </xdr:cNvPr>
          <xdr:cNvSpPr>
            <a:spLocks/>
          </xdr:cNvSpPr>
        </xdr:nvSpPr>
        <xdr:spPr bwMode="auto">
          <a:xfrm rot="-5591180">
            <a:off x="1684" y="163"/>
            <a:ext cx="11" cy="22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oneCellAnchor>
    <xdr:from>
      <xdr:col>35</xdr:col>
      <xdr:colOff>281973</xdr:colOff>
      <xdr:row>10</xdr:row>
      <xdr:rowOff>76200</xdr:rowOff>
    </xdr:from>
    <xdr:ext cx="950957" cy="139921"/>
    <xdr:sp macro="" textlink="">
      <xdr:nvSpPr>
        <xdr:cNvPr id="1089" name="Text 6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>
          <a:spLocks noChangeArrowheads="1"/>
        </xdr:cNvSpPr>
      </xdr:nvSpPr>
      <xdr:spPr bwMode="auto">
        <a:xfrm>
          <a:off x="18690623" y="1790700"/>
          <a:ext cx="820353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Electronic</a:t>
          </a:r>
          <a: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Info Flow</a:t>
          </a:r>
        </a:p>
      </xdr:txBody>
    </xdr:sp>
    <xdr:clientData/>
  </xdr:oneCellAnchor>
  <xdr:twoCellAnchor>
    <xdr:from>
      <xdr:col>35</xdr:col>
      <xdr:colOff>266700</xdr:colOff>
      <xdr:row>12</xdr:row>
      <xdr:rowOff>0</xdr:rowOff>
    </xdr:from>
    <xdr:to>
      <xdr:col>37</xdr:col>
      <xdr:colOff>361950</xdr:colOff>
      <xdr:row>13</xdr:row>
      <xdr:rowOff>127000</xdr:rowOff>
    </xdr:to>
    <xdr:grpSp>
      <xdr:nvGrpSpPr>
        <xdr:cNvPr id="26487" name="Group 6">
          <a:extLst>
            <a:ext uri="{FF2B5EF4-FFF2-40B4-BE49-F238E27FC236}">
              <a16:creationId xmlns:a16="http://schemas.microsoft.com/office/drawing/2014/main" id="{00000000-0008-0000-0000-000077670000}"/>
            </a:ext>
          </a:extLst>
        </xdr:cNvPr>
        <xdr:cNvGrpSpPr>
          <a:grpSpLocks/>
        </xdr:cNvGrpSpPr>
      </xdr:nvGrpSpPr>
      <xdr:grpSpPr bwMode="auto">
        <a:xfrm>
          <a:off x="20359058" y="2336321"/>
          <a:ext cx="957892" cy="318698"/>
          <a:chOff x="16809027" y="2095500"/>
          <a:chExt cx="897659" cy="323850"/>
        </a:xfrm>
      </xdr:grpSpPr>
      <xdr:sp macro="" textlink="">
        <xdr:nvSpPr>
          <xdr:cNvPr id="27768" name="Rectangle 66">
            <a:extLst>
              <a:ext uri="{FF2B5EF4-FFF2-40B4-BE49-F238E27FC236}">
                <a16:creationId xmlns:a16="http://schemas.microsoft.com/office/drawing/2014/main" id="{00000000-0008-0000-0000-0000786C0000}"/>
              </a:ext>
            </a:extLst>
          </xdr:cNvPr>
          <xdr:cNvSpPr>
            <a:spLocks noChangeArrowheads="1"/>
          </xdr:cNvSpPr>
        </xdr:nvSpPr>
        <xdr:spPr bwMode="auto">
          <a:xfrm>
            <a:off x="16853477" y="2095500"/>
            <a:ext cx="796059" cy="3238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91" name="Text 67">
            <a:extLst>
              <a:ext uri="{FF2B5EF4-FFF2-40B4-BE49-F238E27FC236}">
                <a16:creationId xmlns:a16="http://schemas.microsoft.com/office/drawing/2014/main" id="{00000000-0008-0000-0000-00004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09027" y="2173224"/>
            <a:ext cx="897659" cy="181356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Weekly Schedule</a:t>
            </a:r>
          </a:p>
        </xdr:txBody>
      </xdr:sp>
    </xdr:grpSp>
    <xdr:clientData/>
  </xdr:twoCellAnchor>
  <xdr:oneCellAnchor>
    <xdr:from>
      <xdr:col>36</xdr:col>
      <xdr:colOff>95927</xdr:colOff>
      <xdr:row>13</xdr:row>
      <xdr:rowOff>151607</xdr:rowOff>
    </xdr:from>
    <xdr:ext cx="495732" cy="146917"/>
    <xdr:sp macro="" textlink="">
      <xdr:nvSpPr>
        <xdr:cNvPr id="1092" name="Text 68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ChangeArrowheads="1"/>
        </xdr:cNvSpPr>
      </xdr:nvSpPr>
      <xdr:spPr bwMode="auto">
        <a:xfrm>
          <a:off x="17175046" y="2456657"/>
          <a:ext cx="411395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Schedule</a:t>
          </a:r>
        </a:p>
      </xdr:txBody>
    </xdr:sp>
    <xdr:clientData/>
  </xdr:oneCellAnchor>
  <xdr:twoCellAnchor>
    <xdr:from>
      <xdr:col>35</xdr:col>
      <xdr:colOff>228600</xdr:colOff>
      <xdr:row>17</xdr:row>
      <xdr:rowOff>114300</xdr:rowOff>
    </xdr:from>
    <xdr:to>
      <xdr:col>37</xdr:col>
      <xdr:colOff>368300</xdr:colOff>
      <xdr:row>21</xdr:row>
      <xdr:rowOff>25400</xdr:rowOff>
    </xdr:to>
    <xdr:grpSp>
      <xdr:nvGrpSpPr>
        <xdr:cNvPr id="26489" name="Group 177">
          <a:extLst>
            <a:ext uri="{FF2B5EF4-FFF2-40B4-BE49-F238E27FC236}">
              <a16:creationId xmlns:a16="http://schemas.microsoft.com/office/drawing/2014/main" id="{00000000-0008-0000-0000-000079670000}"/>
            </a:ext>
          </a:extLst>
        </xdr:cNvPr>
        <xdr:cNvGrpSpPr>
          <a:grpSpLocks/>
        </xdr:cNvGrpSpPr>
      </xdr:nvGrpSpPr>
      <xdr:grpSpPr bwMode="auto">
        <a:xfrm>
          <a:off x="20320958" y="3409111"/>
          <a:ext cx="1002342" cy="677893"/>
          <a:chOff x="1691" y="405"/>
          <a:chExt cx="94" cy="70"/>
        </a:xfrm>
      </xdr:grpSpPr>
      <xdr:sp macro="" textlink="">
        <xdr:nvSpPr>
          <xdr:cNvPr id="27758" name="Line 87">
            <a:extLst>
              <a:ext uri="{FF2B5EF4-FFF2-40B4-BE49-F238E27FC236}">
                <a16:creationId xmlns:a16="http://schemas.microsoft.com/office/drawing/2014/main" id="{00000000-0008-0000-0000-00006E6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6" y="420"/>
            <a:ext cx="30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59" name="Drawing 88">
            <a:extLst>
              <a:ext uri="{FF2B5EF4-FFF2-40B4-BE49-F238E27FC236}">
                <a16:creationId xmlns:a16="http://schemas.microsoft.com/office/drawing/2014/main" id="{00000000-0008-0000-0000-00006F6C0000}"/>
              </a:ext>
            </a:extLst>
          </xdr:cNvPr>
          <xdr:cNvSpPr>
            <a:spLocks/>
          </xdr:cNvSpPr>
        </xdr:nvSpPr>
        <xdr:spPr bwMode="auto">
          <a:xfrm>
            <a:off x="1696" y="421"/>
            <a:ext cx="0" cy="4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1638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7760" name="Drawing 89">
            <a:extLst>
              <a:ext uri="{FF2B5EF4-FFF2-40B4-BE49-F238E27FC236}">
                <a16:creationId xmlns:a16="http://schemas.microsoft.com/office/drawing/2014/main" id="{00000000-0008-0000-0000-0000706C0000}"/>
              </a:ext>
            </a:extLst>
          </xdr:cNvPr>
          <xdr:cNvSpPr>
            <a:spLocks/>
          </xdr:cNvSpPr>
        </xdr:nvSpPr>
        <xdr:spPr bwMode="auto">
          <a:xfrm rot="-10720966">
            <a:off x="1691" y="456"/>
            <a:ext cx="10" cy="1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27761" name="Group 90">
            <a:extLst>
              <a:ext uri="{FF2B5EF4-FFF2-40B4-BE49-F238E27FC236}">
                <a16:creationId xmlns:a16="http://schemas.microsoft.com/office/drawing/2014/main" id="{00000000-0008-0000-0000-0000716C0000}"/>
              </a:ext>
            </a:extLst>
          </xdr:cNvPr>
          <xdr:cNvGrpSpPr>
            <a:grpSpLocks/>
          </xdr:cNvGrpSpPr>
        </xdr:nvGrpSpPr>
        <xdr:grpSpPr bwMode="auto">
          <a:xfrm>
            <a:off x="1726" y="405"/>
            <a:ext cx="29" cy="27"/>
            <a:chOff x="-10500" y="-15000"/>
            <a:chExt cx="14500" cy="27000"/>
          </a:xfrm>
        </xdr:grpSpPr>
        <xdr:sp macro="" textlink="">
          <xdr:nvSpPr>
            <xdr:cNvPr id="27763" name="Line 91">
              <a:extLst>
                <a:ext uri="{FF2B5EF4-FFF2-40B4-BE49-F238E27FC236}">
                  <a16:creationId xmlns:a16="http://schemas.microsoft.com/office/drawing/2014/main" id="{00000000-0008-0000-0000-0000736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-15000"/>
              <a:ext cx="0" cy="2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64" name="Line 92">
              <a:extLst>
                <a:ext uri="{FF2B5EF4-FFF2-40B4-BE49-F238E27FC236}">
                  <a16:creationId xmlns:a16="http://schemas.microsoft.com/office/drawing/2014/main" id="{00000000-0008-0000-0000-0000746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-15000"/>
              <a:ext cx="1000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65" name="Line 93">
              <a:extLst>
                <a:ext uri="{FF2B5EF4-FFF2-40B4-BE49-F238E27FC236}">
                  <a16:creationId xmlns:a16="http://schemas.microsoft.com/office/drawing/2014/main" id="{00000000-0008-0000-0000-0000756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12000"/>
              <a:ext cx="1450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66" name="Drawing 94">
              <a:extLst>
                <a:ext uri="{FF2B5EF4-FFF2-40B4-BE49-F238E27FC236}">
                  <a16:creationId xmlns:a16="http://schemas.microsoft.com/office/drawing/2014/main" id="{00000000-0008-0000-0000-0000766C0000}"/>
                </a:ext>
              </a:extLst>
            </xdr:cNvPr>
            <xdr:cNvSpPr>
              <a:spLocks/>
            </xdr:cNvSpPr>
          </xdr:nvSpPr>
          <xdr:spPr bwMode="auto">
            <a:xfrm>
              <a:off x="-500" y="-15000"/>
              <a:ext cx="4500" cy="10000"/>
            </a:xfrm>
            <a:custGeom>
              <a:avLst/>
              <a:gdLst>
                <a:gd name="T0" fmla="*/ 0 w 16384"/>
                <a:gd name="T1" fmla="*/ 0 h 16384"/>
                <a:gd name="T2" fmla="*/ 0 w 16384"/>
                <a:gd name="T3" fmla="*/ 118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7767" name="Line 95">
              <a:extLst>
                <a:ext uri="{FF2B5EF4-FFF2-40B4-BE49-F238E27FC236}">
                  <a16:creationId xmlns:a16="http://schemas.microsoft.com/office/drawing/2014/main" id="{00000000-0008-0000-0000-0000776C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000" y="-5000"/>
              <a:ext cx="0" cy="17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762" name="Line 96">
            <a:extLst>
              <a:ext uri="{FF2B5EF4-FFF2-40B4-BE49-F238E27FC236}">
                <a16:creationId xmlns:a16="http://schemas.microsoft.com/office/drawing/2014/main" id="{00000000-0008-0000-0000-0000726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755" y="420"/>
            <a:ext cx="30" cy="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36</xdr:col>
      <xdr:colOff>196934</xdr:colOff>
      <xdr:row>19</xdr:row>
      <xdr:rowOff>26988</xdr:rowOff>
    </xdr:from>
    <xdr:ext cx="447329" cy="132633"/>
    <xdr:sp macro="" textlink="">
      <xdr:nvSpPr>
        <xdr:cNvPr id="1121" name="Text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17288753" y="3462338"/>
          <a:ext cx="371512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 Kanban</a:t>
          </a:r>
        </a:p>
      </xdr:txBody>
    </xdr:sp>
    <xdr:clientData/>
  </xdr:oneCellAnchor>
  <xdr:oneCellAnchor>
    <xdr:from>
      <xdr:col>36</xdr:col>
      <xdr:colOff>24983</xdr:colOff>
      <xdr:row>16</xdr:row>
      <xdr:rowOff>76200</xdr:rowOff>
    </xdr:from>
    <xdr:ext cx="652737" cy="139921"/>
    <xdr:sp macro="" textlink="">
      <xdr:nvSpPr>
        <xdr:cNvPr id="1129" name="Text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17110452" y="2933700"/>
          <a:ext cx="565989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Heijunka Box</a:t>
          </a:r>
        </a:p>
      </xdr:txBody>
    </xdr:sp>
    <xdr:clientData/>
  </xdr:oneCellAnchor>
  <xdr:oneCellAnchor>
    <xdr:from>
      <xdr:col>36</xdr:col>
      <xdr:colOff>25236</xdr:colOff>
      <xdr:row>24</xdr:row>
      <xdr:rowOff>74613</xdr:rowOff>
    </xdr:from>
    <xdr:ext cx="659990" cy="153913"/>
    <xdr:sp macro="" textlink="">
      <xdr:nvSpPr>
        <xdr:cNvPr id="1131" name="Text 107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>
          <a:spLocks noChangeArrowheads="1"/>
        </xdr:cNvSpPr>
      </xdr:nvSpPr>
      <xdr:spPr bwMode="auto">
        <a:xfrm>
          <a:off x="17110705" y="4449763"/>
          <a:ext cx="595869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Pre-Shop-Pull</a:t>
          </a:r>
        </a:p>
      </xdr:txBody>
    </xdr:sp>
    <xdr:clientData/>
  </xdr:oneCellAnchor>
  <xdr:twoCellAnchor>
    <xdr:from>
      <xdr:col>36</xdr:col>
      <xdr:colOff>25400</xdr:colOff>
      <xdr:row>26</xdr:row>
      <xdr:rowOff>50800</xdr:rowOff>
    </xdr:from>
    <xdr:to>
      <xdr:col>37</xdr:col>
      <xdr:colOff>266700</xdr:colOff>
      <xdr:row>28</xdr:row>
      <xdr:rowOff>38100</xdr:rowOff>
    </xdr:to>
    <xdr:grpSp>
      <xdr:nvGrpSpPr>
        <xdr:cNvPr id="26493" name="Group 182">
          <a:extLst>
            <a:ext uri="{FF2B5EF4-FFF2-40B4-BE49-F238E27FC236}">
              <a16:creationId xmlns:a16="http://schemas.microsoft.com/office/drawing/2014/main" id="{00000000-0008-0000-0000-00007D670000}"/>
            </a:ext>
          </a:extLst>
        </xdr:cNvPr>
        <xdr:cNvGrpSpPr>
          <a:grpSpLocks/>
        </xdr:cNvGrpSpPr>
      </xdr:nvGrpSpPr>
      <xdr:grpSpPr bwMode="auto">
        <a:xfrm>
          <a:off x="20549079" y="5070894"/>
          <a:ext cx="672621" cy="370697"/>
          <a:chOff x="1698" y="848"/>
          <a:chExt cx="65" cy="38"/>
        </a:xfrm>
      </xdr:grpSpPr>
      <xdr:sp macro="" textlink="">
        <xdr:nvSpPr>
          <xdr:cNvPr id="27756" name="Drawing 121">
            <a:extLst>
              <a:ext uri="{FF2B5EF4-FFF2-40B4-BE49-F238E27FC236}">
                <a16:creationId xmlns:a16="http://schemas.microsoft.com/office/drawing/2014/main" id="{00000000-0008-0000-0000-00006C6C0000}"/>
              </a:ext>
            </a:extLst>
          </xdr:cNvPr>
          <xdr:cNvSpPr>
            <a:spLocks/>
          </xdr:cNvSpPr>
        </xdr:nvSpPr>
        <xdr:spPr bwMode="auto">
          <a:xfrm>
            <a:off x="1698" y="848"/>
            <a:ext cx="65" cy="38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w 16384"/>
              <a:gd name="T103" fmla="*/ 0 h 16384"/>
              <a:gd name="T104" fmla="*/ 0 w 16384"/>
              <a:gd name="T105" fmla="*/ 0 h 16384"/>
              <a:gd name="T106" fmla="*/ 0 w 16384"/>
              <a:gd name="T107" fmla="*/ 0 h 16384"/>
              <a:gd name="T108" fmla="*/ 0 w 16384"/>
              <a:gd name="T109" fmla="*/ 0 h 16384"/>
              <a:gd name="T110" fmla="*/ 0 w 16384"/>
              <a:gd name="T111" fmla="*/ 0 h 16384"/>
              <a:gd name="T112" fmla="*/ 0 w 16384"/>
              <a:gd name="T113" fmla="*/ 0 h 16384"/>
              <a:gd name="T114" fmla="*/ 0 w 16384"/>
              <a:gd name="T115" fmla="*/ 0 h 16384"/>
              <a:gd name="T116" fmla="*/ 0 w 16384"/>
              <a:gd name="T117" fmla="*/ 0 h 16384"/>
              <a:gd name="T118" fmla="*/ 0 w 16384"/>
              <a:gd name="T119" fmla="*/ 0 h 16384"/>
              <a:gd name="T120" fmla="*/ 0 w 16384"/>
              <a:gd name="T121" fmla="*/ 0 h 16384"/>
              <a:gd name="T122" fmla="*/ 0 w 16384"/>
              <a:gd name="T123" fmla="*/ 0 h 16384"/>
              <a:gd name="T124" fmla="*/ 0 w 16384"/>
              <a:gd name="T125" fmla="*/ 0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2177" y="0"/>
                </a:moveTo>
                <a:lnTo>
                  <a:pt x="2249" y="61"/>
                </a:lnTo>
                <a:lnTo>
                  <a:pt x="2320" y="185"/>
                </a:lnTo>
                <a:lnTo>
                  <a:pt x="2391" y="369"/>
                </a:lnTo>
                <a:lnTo>
                  <a:pt x="2427" y="554"/>
                </a:lnTo>
                <a:lnTo>
                  <a:pt x="2534" y="986"/>
                </a:lnTo>
                <a:lnTo>
                  <a:pt x="2606" y="1170"/>
                </a:lnTo>
                <a:lnTo>
                  <a:pt x="2713" y="1294"/>
                </a:lnTo>
                <a:lnTo>
                  <a:pt x="2749" y="1416"/>
                </a:lnTo>
                <a:lnTo>
                  <a:pt x="2820" y="1540"/>
                </a:lnTo>
                <a:lnTo>
                  <a:pt x="2820" y="1601"/>
                </a:lnTo>
                <a:lnTo>
                  <a:pt x="2891" y="1663"/>
                </a:lnTo>
                <a:lnTo>
                  <a:pt x="2927" y="1724"/>
                </a:lnTo>
                <a:lnTo>
                  <a:pt x="2962" y="1787"/>
                </a:lnTo>
                <a:lnTo>
                  <a:pt x="2998" y="1909"/>
                </a:lnTo>
                <a:lnTo>
                  <a:pt x="3034" y="1971"/>
                </a:lnTo>
                <a:lnTo>
                  <a:pt x="3141" y="2033"/>
                </a:lnTo>
                <a:lnTo>
                  <a:pt x="3248" y="2094"/>
                </a:lnTo>
                <a:lnTo>
                  <a:pt x="3391" y="2156"/>
                </a:lnTo>
                <a:lnTo>
                  <a:pt x="3605" y="2156"/>
                </a:lnTo>
                <a:lnTo>
                  <a:pt x="3748" y="2033"/>
                </a:lnTo>
                <a:lnTo>
                  <a:pt x="4033" y="1909"/>
                </a:lnTo>
                <a:lnTo>
                  <a:pt x="4284" y="1601"/>
                </a:lnTo>
                <a:lnTo>
                  <a:pt x="4426" y="1479"/>
                </a:lnTo>
                <a:lnTo>
                  <a:pt x="4605" y="1294"/>
                </a:lnTo>
                <a:lnTo>
                  <a:pt x="4748" y="862"/>
                </a:lnTo>
                <a:lnTo>
                  <a:pt x="4926" y="369"/>
                </a:lnTo>
                <a:lnTo>
                  <a:pt x="4926" y="308"/>
                </a:lnTo>
                <a:lnTo>
                  <a:pt x="4961" y="246"/>
                </a:lnTo>
                <a:lnTo>
                  <a:pt x="4997" y="185"/>
                </a:lnTo>
                <a:lnTo>
                  <a:pt x="5069" y="739"/>
                </a:lnTo>
                <a:lnTo>
                  <a:pt x="5140" y="1047"/>
                </a:lnTo>
                <a:lnTo>
                  <a:pt x="5247" y="1232"/>
                </a:lnTo>
                <a:lnTo>
                  <a:pt x="5282" y="1416"/>
                </a:lnTo>
                <a:lnTo>
                  <a:pt x="5354" y="1601"/>
                </a:lnTo>
                <a:lnTo>
                  <a:pt x="5604" y="1848"/>
                </a:lnTo>
                <a:lnTo>
                  <a:pt x="5854" y="2033"/>
                </a:lnTo>
                <a:lnTo>
                  <a:pt x="6103" y="2217"/>
                </a:lnTo>
                <a:lnTo>
                  <a:pt x="6246" y="2156"/>
                </a:lnTo>
                <a:lnTo>
                  <a:pt x="6425" y="2156"/>
                </a:lnTo>
                <a:lnTo>
                  <a:pt x="6639" y="2094"/>
                </a:lnTo>
                <a:lnTo>
                  <a:pt x="6782" y="2033"/>
                </a:lnTo>
                <a:lnTo>
                  <a:pt x="6925" y="1971"/>
                </a:lnTo>
                <a:lnTo>
                  <a:pt x="7031" y="1787"/>
                </a:lnTo>
                <a:lnTo>
                  <a:pt x="7139" y="1663"/>
                </a:lnTo>
                <a:lnTo>
                  <a:pt x="7281" y="1416"/>
                </a:lnTo>
                <a:lnTo>
                  <a:pt x="7532" y="1170"/>
                </a:lnTo>
                <a:lnTo>
                  <a:pt x="7638" y="862"/>
                </a:lnTo>
                <a:lnTo>
                  <a:pt x="7745" y="493"/>
                </a:lnTo>
                <a:lnTo>
                  <a:pt x="7817" y="554"/>
                </a:lnTo>
                <a:lnTo>
                  <a:pt x="7888" y="739"/>
                </a:lnTo>
                <a:lnTo>
                  <a:pt x="7959" y="986"/>
                </a:lnTo>
                <a:lnTo>
                  <a:pt x="8031" y="1355"/>
                </a:lnTo>
                <a:lnTo>
                  <a:pt x="8102" y="1663"/>
                </a:lnTo>
                <a:lnTo>
                  <a:pt x="8174" y="1787"/>
                </a:lnTo>
                <a:lnTo>
                  <a:pt x="8281" y="1909"/>
                </a:lnTo>
                <a:lnTo>
                  <a:pt x="8388" y="1971"/>
                </a:lnTo>
                <a:lnTo>
                  <a:pt x="8460" y="2094"/>
                </a:lnTo>
                <a:lnTo>
                  <a:pt x="8495" y="2156"/>
                </a:lnTo>
                <a:lnTo>
                  <a:pt x="8566" y="2156"/>
                </a:lnTo>
                <a:lnTo>
                  <a:pt x="8638" y="2217"/>
                </a:lnTo>
                <a:lnTo>
                  <a:pt x="8673" y="2217"/>
                </a:lnTo>
                <a:lnTo>
                  <a:pt x="8887" y="2094"/>
                </a:lnTo>
                <a:lnTo>
                  <a:pt x="9138" y="1909"/>
                </a:lnTo>
                <a:lnTo>
                  <a:pt x="9388" y="1724"/>
                </a:lnTo>
                <a:lnTo>
                  <a:pt x="9602" y="1479"/>
                </a:lnTo>
                <a:lnTo>
                  <a:pt x="9673" y="1355"/>
                </a:lnTo>
                <a:lnTo>
                  <a:pt x="9709" y="1294"/>
                </a:lnTo>
                <a:lnTo>
                  <a:pt x="9709" y="1232"/>
                </a:lnTo>
                <a:lnTo>
                  <a:pt x="9744" y="1170"/>
                </a:lnTo>
                <a:lnTo>
                  <a:pt x="9780" y="1109"/>
                </a:lnTo>
                <a:lnTo>
                  <a:pt x="9816" y="1047"/>
                </a:lnTo>
                <a:lnTo>
                  <a:pt x="9887" y="923"/>
                </a:lnTo>
                <a:lnTo>
                  <a:pt x="9887" y="862"/>
                </a:lnTo>
                <a:lnTo>
                  <a:pt x="9887" y="739"/>
                </a:lnTo>
                <a:lnTo>
                  <a:pt x="9958" y="554"/>
                </a:lnTo>
                <a:lnTo>
                  <a:pt x="9995" y="554"/>
                </a:lnTo>
                <a:lnTo>
                  <a:pt x="9995" y="616"/>
                </a:lnTo>
                <a:lnTo>
                  <a:pt x="10030" y="678"/>
                </a:lnTo>
                <a:lnTo>
                  <a:pt x="10066" y="862"/>
                </a:lnTo>
                <a:lnTo>
                  <a:pt x="10101" y="1109"/>
                </a:lnTo>
                <a:lnTo>
                  <a:pt x="10101" y="1232"/>
                </a:lnTo>
                <a:lnTo>
                  <a:pt x="10137" y="1294"/>
                </a:lnTo>
                <a:lnTo>
                  <a:pt x="10316" y="1540"/>
                </a:lnTo>
                <a:lnTo>
                  <a:pt x="10459" y="1724"/>
                </a:lnTo>
                <a:lnTo>
                  <a:pt x="10672" y="1848"/>
                </a:lnTo>
                <a:lnTo>
                  <a:pt x="10851" y="1971"/>
                </a:lnTo>
                <a:lnTo>
                  <a:pt x="11101" y="1909"/>
                </a:lnTo>
                <a:lnTo>
                  <a:pt x="11350" y="1848"/>
                </a:lnTo>
                <a:lnTo>
                  <a:pt x="11565" y="1724"/>
                </a:lnTo>
                <a:lnTo>
                  <a:pt x="11672" y="1663"/>
                </a:lnTo>
                <a:lnTo>
                  <a:pt x="11814" y="1540"/>
                </a:lnTo>
                <a:lnTo>
                  <a:pt x="11922" y="1170"/>
                </a:lnTo>
                <a:lnTo>
                  <a:pt x="12029" y="862"/>
                </a:lnTo>
                <a:lnTo>
                  <a:pt x="12136" y="554"/>
                </a:lnTo>
                <a:lnTo>
                  <a:pt x="12207" y="185"/>
                </a:lnTo>
                <a:lnTo>
                  <a:pt x="12243" y="678"/>
                </a:lnTo>
                <a:lnTo>
                  <a:pt x="12315" y="1109"/>
                </a:lnTo>
                <a:lnTo>
                  <a:pt x="12421" y="1416"/>
                </a:lnTo>
                <a:lnTo>
                  <a:pt x="12529" y="1724"/>
                </a:lnTo>
                <a:lnTo>
                  <a:pt x="12671" y="1909"/>
                </a:lnTo>
                <a:lnTo>
                  <a:pt x="12850" y="2094"/>
                </a:lnTo>
                <a:lnTo>
                  <a:pt x="13100" y="2278"/>
                </a:lnTo>
                <a:lnTo>
                  <a:pt x="13386" y="2402"/>
                </a:lnTo>
                <a:lnTo>
                  <a:pt x="13492" y="2341"/>
                </a:lnTo>
                <a:lnTo>
                  <a:pt x="13635" y="2217"/>
                </a:lnTo>
                <a:lnTo>
                  <a:pt x="13850" y="1971"/>
                </a:lnTo>
                <a:lnTo>
                  <a:pt x="14028" y="1601"/>
                </a:lnTo>
                <a:lnTo>
                  <a:pt x="14171" y="1355"/>
                </a:lnTo>
                <a:lnTo>
                  <a:pt x="14242" y="1109"/>
                </a:lnTo>
                <a:lnTo>
                  <a:pt x="14314" y="923"/>
                </a:lnTo>
                <a:lnTo>
                  <a:pt x="14349" y="801"/>
                </a:lnTo>
                <a:lnTo>
                  <a:pt x="14349" y="678"/>
                </a:lnTo>
                <a:lnTo>
                  <a:pt x="14385" y="616"/>
                </a:lnTo>
                <a:lnTo>
                  <a:pt x="14385" y="862"/>
                </a:lnTo>
                <a:lnTo>
                  <a:pt x="14349" y="1109"/>
                </a:lnTo>
                <a:lnTo>
                  <a:pt x="14349" y="1663"/>
                </a:lnTo>
                <a:lnTo>
                  <a:pt x="14385" y="1909"/>
                </a:lnTo>
                <a:lnTo>
                  <a:pt x="14420" y="2156"/>
                </a:lnTo>
                <a:lnTo>
                  <a:pt x="14492" y="2341"/>
                </a:lnTo>
                <a:lnTo>
                  <a:pt x="14598" y="2525"/>
                </a:lnTo>
                <a:lnTo>
                  <a:pt x="14741" y="2771"/>
                </a:lnTo>
                <a:lnTo>
                  <a:pt x="14884" y="2895"/>
                </a:lnTo>
                <a:lnTo>
                  <a:pt x="15062" y="3018"/>
                </a:lnTo>
                <a:lnTo>
                  <a:pt x="15242" y="3079"/>
                </a:lnTo>
                <a:lnTo>
                  <a:pt x="15348" y="3079"/>
                </a:lnTo>
                <a:lnTo>
                  <a:pt x="15455" y="3079"/>
                </a:lnTo>
                <a:lnTo>
                  <a:pt x="15669" y="3079"/>
                </a:lnTo>
                <a:lnTo>
                  <a:pt x="15849" y="3079"/>
                </a:lnTo>
                <a:lnTo>
                  <a:pt x="16027" y="3018"/>
                </a:lnTo>
                <a:lnTo>
                  <a:pt x="16170" y="2956"/>
                </a:lnTo>
                <a:lnTo>
                  <a:pt x="16276" y="2956"/>
                </a:lnTo>
                <a:lnTo>
                  <a:pt x="16348" y="3018"/>
                </a:lnTo>
                <a:lnTo>
                  <a:pt x="16313" y="3079"/>
                </a:lnTo>
                <a:lnTo>
                  <a:pt x="16241" y="3142"/>
                </a:lnTo>
                <a:lnTo>
                  <a:pt x="16133" y="3264"/>
                </a:lnTo>
                <a:lnTo>
                  <a:pt x="15955" y="3326"/>
                </a:lnTo>
                <a:lnTo>
                  <a:pt x="15634" y="3572"/>
                </a:lnTo>
                <a:lnTo>
                  <a:pt x="15455" y="3634"/>
                </a:lnTo>
                <a:lnTo>
                  <a:pt x="15348" y="3757"/>
                </a:lnTo>
                <a:lnTo>
                  <a:pt x="15170" y="3942"/>
                </a:lnTo>
                <a:lnTo>
                  <a:pt x="15062" y="4126"/>
                </a:lnTo>
                <a:lnTo>
                  <a:pt x="14956" y="4311"/>
                </a:lnTo>
                <a:lnTo>
                  <a:pt x="14884" y="4497"/>
                </a:lnTo>
                <a:lnTo>
                  <a:pt x="14813" y="4681"/>
                </a:lnTo>
                <a:lnTo>
                  <a:pt x="14741" y="4804"/>
                </a:lnTo>
                <a:lnTo>
                  <a:pt x="14706" y="4866"/>
                </a:lnTo>
                <a:lnTo>
                  <a:pt x="14706" y="4989"/>
                </a:lnTo>
                <a:lnTo>
                  <a:pt x="14741" y="5051"/>
                </a:lnTo>
                <a:lnTo>
                  <a:pt x="14813" y="5174"/>
                </a:lnTo>
                <a:lnTo>
                  <a:pt x="14849" y="5235"/>
                </a:lnTo>
                <a:lnTo>
                  <a:pt x="14849" y="5359"/>
                </a:lnTo>
                <a:lnTo>
                  <a:pt x="14956" y="5420"/>
                </a:lnTo>
                <a:lnTo>
                  <a:pt x="15062" y="5544"/>
                </a:lnTo>
                <a:lnTo>
                  <a:pt x="15313" y="5605"/>
                </a:lnTo>
                <a:lnTo>
                  <a:pt x="15598" y="5728"/>
                </a:lnTo>
                <a:lnTo>
                  <a:pt x="15884" y="5790"/>
                </a:lnTo>
                <a:lnTo>
                  <a:pt x="16170" y="5790"/>
                </a:lnTo>
                <a:lnTo>
                  <a:pt x="16241" y="5852"/>
                </a:lnTo>
                <a:lnTo>
                  <a:pt x="16313" y="5852"/>
                </a:lnTo>
                <a:lnTo>
                  <a:pt x="16384" y="5852"/>
                </a:lnTo>
                <a:lnTo>
                  <a:pt x="16348" y="5913"/>
                </a:lnTo>
                <a:lnTo>
                  <a:pt x="16205" y="6036"/>
                </a:lnTo>
                <a:lnTo>
                  <a:pt x="15990" y="6221"/>
                </a:lnTo>
                <a:lnTo>
                  <a:pt x="15777" y="6467"/>
                </a:lnTo>
                <a:lnTo>
                  <a:pt x="15526" y="6652"/>
                </a:lnTo>
                <a:lnTo>
                  <a:pt x="15277" y="6836"/>
                </a:lnTo>
                <a:lnTo>
                  <a:pt x="15062" y="7083"/>
                </a:lnTo>
                <a:lnTo>
                  <a:pt x="14921" y="7207"/>
                </a:lnTo>
                <a:lnTo>
                  <a:pt x="14670" y="7514"/>
                </a:lnTo>
                <a:lnTo>
                  <a:pt x="14492" y="7761"/>
                </a:lnTo>
                <a:lnTo>
                  <a:pt x="14457" y="7884"/>
                </a:lnTo>
                <a:lnTo>
                  <a:pt x="14420" y="8007"/>
                </a:lnTo>
                <a:lnTo>
                  <a:pt x="14420" y="8130"/>
                </a:lnTo>
                <a:lnTo>
                  <a:pt x="14457" y="8254"/>
                </a:lnTo>
                <a:lnTo>
                  <a:pt x="14492" y="8315"/>
                </a:lnTo>
                <a:lnTo>
                  <a:pt x="14563" y="8315"/>
                </a:lnTo>
                <a:lnTo>
                  <a:pt x="14778" y="8438"/>
                </a:lnTo>
                <a:lnTo>
                  <a:pt x="15062" y="8561"/>
                </a:lnTo>
                <a:lnTo>
                  <a:pt x="15348" y="8684"/>
                </a:lnTo>
                <a:lnTo>
                  <a:pt x="15669" y="8747"/>
                </a:lnTo>
                <a:lnTo>
                  <a:pt x="15955" y="8869"/>
                </a:lnTo>
                <a:lnTo>
                  <a:pt x="16062" y="8931"/>
                </a:lnTo>
                <a:lnTo>
                  <a:pt x="16133" y="8992"/>
                </a:lnTo>
                <a:lnTo>
                  <a:pt x="16170" y="9054"/>
                </a:lnTo>
                <a:lnTo>
                  <a:pt x="16205" y="9054"/>
                </a:lnTo>
                <a:lnTo>
                  <a:pt x="16205" y="9116"/>
                </a:lnTo>
                <a:lnTo>
                  <a:pt x="16170" y="9177"/>
                </a:lnTo>
                <a:lnTo>
                  <a:pt x="16027" y="9301"/>
                </a:lnTo>
                <a:lnTo>
                  <a:pt x="15812" y="9424"/>
                </a:lnTo>
                <a:lnTo>
                  <a:pt x="15563" y="9547"/>
                </a:lnTo>
                <a:lnTo>
                  <a:pt x="15277" y="9670"/>
                </a:lnTo>
                <a:lnTo>
                  <a:pt x="15027" y="9731"/>
                </a:lnTo>
                <a:lnTo>
                  <a:pt x="14849" y="9916"/>
                </a:lnTo>
                <a:lnTo>
                  <a:pt x="14706" y="9978"/>
                </a:lnTo>
                <a:lnTo>
                  <a:pt x="14670" y="10102"/>
                </a:lnTo>
                <a:lnTo>
                  <a:pt x="14635" y="10224"/>
                </a:lnTo>
                <a:lnTo>
                  <a:pt x="14598" y="10532"/>
                </a:lnTo>
                <a:lnTo>
                  <a:pt x="14598" y="10840"/>
                </a:lnTo>
                <a:lnTo>
                  <a:pt x="14635" y="10964"/>
                </a:lnTo>
                <a:lnTo>
                  <a:pt x="14670" y="11086"/>
                </a:lnTo>
                <a:lnTo>
                  <a:pt x="14778" y="11210"/>
                </a:lnTo>
                <a:lnTo>
                  <a:pt x="14956" y="11333"/>
                </a:lnTo>
                <a:lnTo>
                  <a:pt x="15134" y="11394"/>
                </a:lnTo>
                <a:lnTo>
                  <a:pt x="15313" y="11518"/>
                </a:lnTo>
                <a:lnTo>
                  <a:pt x="15491" y="11579"/>
                </a:lnTo>
                <a:lnTo>
                  <a:pt x="15669" y="11703"/>
                </a:lnTo>
                <a:lnTo>
                  <a:pt x="15777" y="11764"/>
                </a:lnTo>
                <a:lnTo>
                  <a:pt x="15849" y="11764"/>
                </a:lnTo>
                <a:lnTo>
                  <a:pt x="15455" y="11948"/>
                </a:lnTo>
                <a:lnTo>
                  <a:pt x="15062" y="12011"/>
                </a:lnTo>
                <a:lnTo>
                  <a:pt x="14956" y="12134"/>
                </a:lnTo>
                <a:lnTo>
                  <a:pt x="14921" y="12257"/>
                </a:lnTo>
                <a:lnTo>
                  <a:pt x="14849" y="12380"/>
                </a:lnTo>
                <a:lnTo>
                  <a:pt x="14813" y="12504"/>
                </a:lnTo>
                <a:lnTo>
                  <a:pt x="14849" y="12812"/>
                </a:lnTo>
                <a:lnTo>
                  <a:pt x="14956" y="13058"/>
                </a:lnTo>
                <a:lnTo>
                  <a:pt x="15099" y="13242"/>
                </a:lnTo>
                <a:lnTo>
                  <a:pt x="15277" y="13366"/>
                </a:lnTo>
                <a:lnTo>
                  <a:pt x="15491" y="13427"/>
                </a:lnTo>
                <a:lnTo>
                  <a:pt x="15706" y="13489"/>
                </a:lnTo>
                <a:lnTo>
                  <a:pt x="15920" y="13550"/>
                </a:lnTo>
                <a:lnTo>
                  <a:pt x="16133" y="13674"/>
                </a:lnTo>
                <a:lnTo>
                  <a:pt x="16133" y="13735"/>
                </a:lnTo>
                <a:lnTo>
                  <a:pt x="16098" y="13796"/>
                </a:lnTo>
                <a:lnTo>
                  <a:pt x="15990" y="13920"/>
                </a:lnTo>
                <a:lnTo>
                  <a:pt x="15849" y="13920"/>
                </a:lnTo>
                <a:lnTo>
                  <a:pt x="15634" y="13981"/>
                </a:lnTo>
                <a:lnTo>
                  <a:pt x="15385" y="13981"/>
                </a:lnTo>
                <a:lnTo>
                  <a:pt x="15170" y="14043"/>
                </a:lnTo>
                <a:lnTo>
                  <a:pt x="14991" y="14105"/>
                </a:lnTo>
                <a:lnTo>
                  <a:pt x="14884" y="14228"/>
                </a:lnTo>
                <a:lnTo>
                  <a:pt x="14849" y="14351"/>
                </a:lnTo>
                <a:lnTo>
                  <a:pt x="14849" y="14474"/>
                </a:lnTo>
                <a:lnTo>
                  <a:pt x="14813" y="14721"/>
                </a:lnTo>
                <a:lnTo>
                  <a:pt x="14813" y="15029"/>
                </a:lnTo>
                <a:lnTo>
                  <a:pt x="14849" y="15398"/>
                </a:lnTo>
                <a:lnTo>
                  <a:pt x="14849" y="15706"/>
                </a:lnTo>
                <a:lnTo>
                  <a:pt x="14849" y="15952"/>
                </a:lnTo>
                <a:lnTo>
                  <a:pt x="14849" y="16076"/>
                </a:lnTo>
                <a:lnTo>
                  <a:pt x="14849" y="16199"/>
                </a:lnTo>
                <a:lnTo>
                  <a:pt x="14813" y="16261"/>
                </a:lnTo>
                <a:lnTo>
                  <a:pt x="14778" y="16261"/>
                </a:lnTo>
                <a:lnTo>
                  <a:pt x="14706" y="16261"/>
                </a:lnTo>
                <a:lnTo>
                  <a:pt x="14635" y="16199"/>
                </a:lnTo>
                <a:lnTo>
                  <a:pt x="14492" y="16014"/>
                </a:lnTo>
                <a:lnTo>
                  <a:pt x="14349" y="15768"/>
                </a:lnTo>
                <a:lnTo>
                  <a:pt x="14206" y="15522"/>
                </a:lnTo>
                <a:lnTo>
                  <a:pt x="14028" y="15214"/>
                </a:lnTo>
                <a:lnTo>
                  <a:pt x="13956" y="15029"/>
                </a:lnTo>
                <a:lnTo>
                  <a:pt x="13850" y="14844"/>
                </a:lnTo>
                <a:lnTo>
                  <a:pt x="13778" y="14782"/>
                </a:lnTo>
                <a:lnTo>
                  <a:pt x="13742" y="14721"/>
                </a:lnTo>
                <a:lnTo>
                  <a:pt x="13707" y="14659"/>
                </a:lnTo>
                <a:lnTo>
                  <a:pt x="13635" y="14536"/>
                </a:lnTo>
                <a:lnTo>
                  <a:pt x="13457" y="14351"/>
                </a:lnTo>
                <a:lnTo>
                  <a:pt x="13314" y="14289"/>
                </a:lnTo>
                <a:lnTo>
                  <a:pt x="13243" y="14228"/>
                </a:lnTo>
                <a:lnTo>
                  <a:pt x="12957" y="14228"/>
                </a:lnTo>
                <a:lnTo>
                  <a:pt x="12814" y="14228"/>
                </a:lnTo>
                <a:lnTo>
                  <a:pt x="12671" y="14289"/>
                </a:lnTo>
                <a:lnTo>
                  <a:pt x="12636" y="14289"/>
                </a:lnTo>
                <a:lnTo>
                  <a:pt x="12636" y="14413"/>
                </a:lnTo>
                <a:lnTo>
                  <a:pt x="12564" y="14474"/>
                </a:lnTo>
                <a:lnTo>
                  <a:pt x="12529" y="14597"/>
                </a:lnTo>
                <a:lnTo>
                  <a:pt x="12458" y="14905"/>
                </a:lnTo>
                <a:lnTo>
                  <a:pt x="12350" y="15275"/>
                </a:lnTo>
                <a:lnTo>
                  <a:pt x="12278" y="15644"/>
                </a:lnTo>
                <a:lnTo>
                  <a:pt x="12207" y="15952"/>
                </a:lnTo>
                <a:lnTo>
                  <a:pt x="12136" y="16261"/>
                </a:lnTo>
                <a:lnTo>
                  <a:pt x="12136" y="16322"/>
                </a:lnTo>
                <a:lnTo>
                  <a:pt x="12136" y="16384"/>
                </a:lnTo>
                <a:lnTo>
                  <a:pt x="11994" y="15829"/>
                </a:lnTo>
                <a:lnTo>
                  <a:pt x="11814" y="15336"/>
                </a:lnTo>
                <a:lnTo>
                  <a:pt x="11814" y="15090"/>
                </a:lnTo>
                <a:lnTo>
                  <a:pt x="11779" y="14905"/>
                </a:lnTo>
                <a:lnTo>
                  <a:pt x="11708" y="14721"/>
                </a:lnTo>
                <a:lnTo>
                  <a:pt x="11600" y="14536"/>
                </a:lnTo>
                <a:lnTo>
                  <a:pt x="11565" y="14413"/>
                </a:lnTo>
                <a:lnTo>
                  <a:pt x="11493" y="14228"/>
                </a:lnTo>
                <a:lnTo>
                  <a:pt x="11315" y="13920"/>
                </a:lnTo>
                <a:lnTo>
                  <a:pt x="11208" y="13735"/>
                </a:lnTo>
                <a:lnTo>
                  <a:pt x="11101" y="13612"/>
                </a:lnTo>
                <a:lnTo>
                  <a:pt x="10994" y="13489"/>
                </a:lnTo>
                <a:lnTo>
                  <a:pt x="10923" y="13427"/>
                </a:lnTo>
                <a:lnTo>
                  <a:pt x="10459" y="13489"/>
                </a:lnTo>
                <a:lnTo>
                  <a:pt x="9995" y="13550"/>
                </a:lnTo>
                <a:lnTo>
                  <a:pt x="9887" y="13612"/>
                </a:lnTo>
                <a:lnTo>
                  <a:pt x="9816" y="13674"/>
                </a:lnTo>
                <a:lnTo>
                  <a:pt x="9709" y="13796"/>
                </a:lnTo>
                <a:lnTo>
                  <a:pt x="9602" y="13920"/>
                </a:lnTo>
                <a:lnTo>
                  <a:pt x="9531" y="13981"/>
                </a:lnTo>
                <a:lnTo>
                  <a:pt x="9459" y="14474"/>
                </a:lnTo>
                <a:lnTo>
                  <a:pt x="9388" y="14844"/>
                </a:lnTo>
                <a:lnTo>
                  <a:pt x="9280" y="15275"/>
                </a:lnTo>
                <a:lnTo>
                  <a:pt x="9173" y="15706"/>
                </a:lnTo>
                <a:lnTo>
                  <a:pt x="9102" y="15644"/>
                </a:lnTo>
                <a:lnTo>
                  <a:pt x="9067" y="15522"/>
                </a:lnTo>
                <a:lnTo>
                  <a:pt x="8995" y="15398"/>
                </a:lnTo>
                <a:lnTo>
                  <a:pt x="8995" y="15214"/>
                </a:lnTo>
                <a:lnTo>
                  <a:pt x="8924" y="14844"/>
                </a:lnTo>
                <a:lnTo>
                  <a:pt x="8887" y="14721"/>
                </a:lnTo>
                <a:lnTo>
                  <a:pt x="8887" y="14536"/>
                </a:lnTo>
                <a:lnTo>
                  <a:pt x="8816" y="14413"/>
                </a:lnTo>
                <a:lnTo>
                  <a:pt x="8745" y="14289"/>
                </a:lnTo>
                <a:lnTo>
                  <a:pt x="8566" y="14105"/>
                </a:lnTo>
                <a:lnTo>
                  <a:pt x="8352" y="13981"/>
                </a:lnTo>
                <a:lnTo>
                  <a:pt x="8174" y="13796"/>
                </a:lnTo>
                <a:lnTo>
                  <a:pt x="8031" y="13859"/>
                </a:lnTo>
                <a:lnTo>
                  <a:pt x="7924" y="13859"/>
                </a:lnTo>
                <a:lnTo>
                  <a:pt x="7781" y="13920"/>
                </a:lnTo>
                <a:lnTo>
                  <a:pt x="7710" y="13920"/>
                </a:lnTo>
                <a:lnTo>
                  <a:pt x="7675" y="14043"/>
                </a:lnTo>
                <a:lnTo>
                  <a:pt x="7603" y="14105"/>
                </a:lnTo>
                <a:lnTo>
                  <a:pt x="7567" y="14289"/>
                </a:lnTo>
                <a:lnTo>
                  <a:pt x="7532" y="14474"/>
                </a:lnTo>
                <a:lnTo>
                  <a:pt x="7495" y="14659"/>
                </a:lnTo>
                <a:lnTo>
                  <a:pt x="7424" y="14905"/>
                </a:lnTo>
                <a:lnTo>
                  <a:pt x="7353" y="15214"/>
                </a:lnTo>
                <a:lnTo>
                  <a:pt x="7281" y="15336"/>
                </a:lnTo>
                <a:lnTo>
                  <a:pt x="7246" y="15522"/>
                </a:lnTo>
                <a:lnTo>
                  <a:pt x="7103" y="15090"/>
                </a:lnTo>
                <a:lnTo>
                  <a:pt x="7031" y="14721"/>
                </a:lnTo>
                <a:lnTo>
                  <a:pt x="6960" y="14413"/>
                </a:lnTo>
                <a:lnTo>
                  <a:pt x="6889" y="14105"/>
                </a:lnTo>
                <a:lnTo>
                  <a:pt x="6782" y="13920"/>
                </a:lnTo>
                <a:lnTo>
                  <a:pt x="6639" y="13735"/>
                </a:lnTo>
                <a:lnTo>
                  <a:pt x="6532" y="13612"/>
                </a:lnTo>
                <a:lnTo>
                  <a:pt x="6389" y="13550"/>
                </a:lnTo>
                <a:lnTo>
                  <a:pt x="6246" y="13489"/>
                </a:lnTo>
                <a:lnTo>
                  <a:pt x="6032" y="13427"/>
                </a:lnTo>
                <a:lnTo>
                  <a:pt x="5818" y="13489"/>
                </a:lnTo>
                <a:lnTo>
                  <a:pt x="5568" y="13550"/>
                </a:lnTo>
                <a:lnTo>
                  <a:pt x="5212" y="13674"/>
                </a:lnTo>
                <a:lnTo>
                  <a:pt x="4818" y="13859"/>
                </a:lnTo>
                <a:lnTo>
                  <a:pt x="4640" y="13981"/>
                </a:lnTo>
                <a:lnTo>
                  <a:pt x="4426" y="14105"/>
                </a:lnTo>
                <a:lnTo>
                  <a:pt x="4319" y="14474"/>
                </a:lnTo>
                <a:lnTo>
                  <a:pt x="4212" y="14844"/>
                </a:lnTo>
                <a:lnTo>
                  <a:pt x="4141" y="15275"/>
                </a:lnTo>
                <a:lnTo>
                  <a:pt x="4069" y="15644"/>
                </a:lnTo>
                <a:lnTo>
                  <a:pt x="3962" y="14844"/>
                </a:lnTo>
                <a:lnTo>
                  <a:pt x="3890" y="14351"/>
                </a:lnTo>
                <a:lnTo>
                  <a:pt x="3783" y="13981"/>
                </a:lnTo>
                <a:lnTo>
                  <a:pt x="3605" y="13612"/>
                </a:lnTo>
                <a:lnTo>
                  <a:pt x="3426" y="13366"/>
                </a:lnTo>
                <a:lnTo>
                  <a:pt x="3213" y="13119"/>
                </a:lnTo>
                <a:lnTo>
                  <a:pt x="3105" y="13058"/>
                </a:lnTo>
                <a:lnTo>
                  <a:pt x="2998" y="12996"/>
                </a:lnTo>
                <a:lnTo>
                  <a:pt x="2855" y="13058"/>
                </a:lnTo>
                <a:lnTo>
                  <a:pt x="2713" y="13181"/>
                </a:lnTo>
                <a:lnTo>
                  <a:pt x="2606" y="13242"/>
                </a:lnTo>
                <a:lnTo>
                  <a:pt x="2463" y="13304"/>
                </a:lnTo>
                <a:lnTo>
                  <a:pt x="2355" y="13427"/>
                </a:lnTo>
                <a:lnTo>
                  <a:pt x="2249" y="13612"/>
                </a:lnTo>
                <a:lnTo>
                  <a:pt x="2142" y="13859"/>
                </a:lnTo>
                <a:lnTo>
                  <a:pt x="2070" y="14105"/>
                </a:lnTo>
                <a:lnTo>
                  <a:pt x="1963" y="14351"/>
                </a:lnTo>
                <a:lnTo>
                  <a:pt x="1891" y="14597"/>
                </a:lnTo>
                <a:lnTo>
                  <a:pt x="1785" y="14844"/>
                </a:lnTo>
                <a:lnTo>
                  <a:pt x="1642" y="14967"/>
                </a:lnTo>
                <a:lnTo>
                  <a:pt x="1713" y="14844"/>
                </a:lnTo>
                <a:lnTo>
                  <a:pt x="1785" y="14659"/>
                </a:lnTo>
                <a:lnTo>
                  <a:pt x="1821" y="14474"/>
                </a:lnTo>
                <a:lnTo>
                  <a:pt x="1856" y="14474"/>
                </a:lnTo>
                <a:lnTo>
                  <a:pt x="1856" y="14413"/>
                </a:lnTo>
                <a:lnTo>
                  <a:pt x="1891" y="14228"/>
                </a:lnTo>
                <a:lnTo>
                  <a:pt x="1891" y="14043"/>
                </a:lnTo>
                <a:lnTo>
                  <a:pt x="1963" y="13920"/>
                </a:lnTo>
                <a:lnTo>
                  <a:pt x="1963" y="13859"/>
                </a:lnTo>
                <a:lnTo>
                  <a:pt x="1963" y="13796"/>
                </a:lnTo>
                <a:lnTo>
                  <a:pt x="1927" y="13427"/>
                </a:lnTo>
                <a:lnTo>
                  <a:pt x="1927" y="13181"/>
                </a:lnTo>
                <a:lnTo>
                  <a:pt x="1891" y="12934"/>
                </a:lnTo>
                <a:lnTo>
                  <a:pt x="1821" y="12749"/>
                </a:lnTo>
                <a:lnTo>
                  <a:pt x="1749" y="12565"/>
                </a:lnTo>
                <a:lnTo>
                  <a:pt x="1642" y="12380"/>
                </a:lnTo>
                <a:lnTo>
                  <a:pt x="1499" y="12195"/>
                </a:lnTo>
                <a:lnTo>
                  <a:pt x="1357" y="11948"/>
                </a:lnTo>
                <a:lnTo>
                  <a:pt x="1249" y="11887"/>
                </a:lnTo>
                <a:lnTo>
                  <a:pt x="1071" y="11826"/>
                </a:lnTo>
                <a:lnTo>
                  <a:pt x="857" y="11764"/>
                </a:lnTo>
                <a:lnTo>
                  <a:pt x="642" y="11764"/>
                </a:lnTo>
                <a:lnTo>
                  <a:pt x="428" y="11764"/>
                </a:lnTo>
                <a:lnTo>
                  <a:pt x="250" y="11764"/>
                </a:lnTo>
                <a:lnTo>
                  <a:pt x="107" y="11764"/>
                </a:lnTo>
                <a:lnTo>
                  <a:pt x="71" y="11764"/>
                </a:lnTo>
                <a:lnTo>
                  <a:pt x="143" y="11703"/>
                </a:lnTo>
                <a:lnTo>
                  <a:pt x="286" y="11641"/>
                </a:lnTo>
                <a:lnTo>
                  <a:pt x="393" y="11579"/>
                </a:lnTo>
                <a:lnTo>
                  <a:pt x="571" y="11518"/>
                </a:lnTo>
                <a:lnTo>
                  <a:pt x="893" y="11394"/>
                </a:lnTo>
                <a:lnTo>
                  <a:pt x="1035" y="11333"/>
                </a:lnTo>
                <a:lnTo>
                  <a:pt x="1106" y="11271"/>
                </a:lnTo>
                <a:lnTo>
                  <a:pt x="1142" y="11210"/>
                </a:lnTo>
                <a:lnTo>
                  <a:pt x="1178" y="11086"/>
                </a:lnTo>
                <a:lnTo>
                  <a:pt x="1357" y="10840"/>
                </a:lnTo>
                <a:lnTo>
                  <a:pt x="1392" y="10779"/>
                </a:lnTo>
                <a:lnTo>
                  <a:pt x="1499" y="10656"/>
                </a:lnTo>
                <a:lnTo>
                  <a:pt x="1535" y="10593"/>
                </a:lnTo>
                <a:lnTo>
                  <a:pt x="1606" y="10348"/>
                </a:lnTo>
                <a:lnTo>
                  <a:pt x="1642" y="10163"/>
                </a:lnTo>
                <a:lnTo>
                  <a:pt x="1642" y="10039"/>
                </a:lnTo>
                <a:lnTo>
                  <a:pt x="1606" y="9916"/>
                </a:lnTo>
                <a:lnTo>
                  <a:pt x="1606" y="9793"/>
                </a:lnTo>
                <a:lnTo>
                  <a:pt x="1570" y="9670"/>
                </a:lnTo>
                <a:lnTo>
                  <a:pt x="1499" y="9609"/>
                </a:lnTo>
                <a:lnTo>
                  <a:pt x="1427" y="9485"/>
                </a:lnTo>
                <a:lnTo>
                  <a:pt x="1427" y="9424"/>
                </a:lnTo>
                <a:lnTo>
                  <a:pt x="1392" y="9362"/>
                </a:lnTo>
                <a:lnTo>
                  <a:pt x="1285" y="9301"/>
                </a:lnTo>
                <a:lnTo>
                  <a:pt x="1214" y="9238"/>
                </a:lnTo>
                <a:lnTo>
                  <a:pt x="999" y="9177"/>
                </a:lnTo>
                <a:lnTo>
                  <a:pt x="678" y="9054"/>
                </a:lnTo>
                <a:lnTo>
                  <a:pt x="428" y="8992"/>
                </a:lnTo>
                <a:lnTo>
                  <a:pt x="178" y="8931"/>
                </a:lnTo>
                <a:lnTo>
                  <a:pt x="107" y="8869"/>
                </a:lnTo>
                <a:lnTo>
                  <a:pt x="71" y="8808"/>
                </a:lnTo>
                <a:lnTo>
                  <a:pt x="0" y="8747"/>
                </a:lnTo>
                <a:lnTo>
                  <a:pt x="0" y="8684"/>
                </a:lnTo>
                <a:lnTo>
                  <a:pt x="71" y="8623"/>
                </a:lnTo>
                <a:lnTo>
                  <a:pt x="214" y="8561"/>
                </a:lnTo>
                <a:lnTo>
                  <a:pt x="393" y="8500"/>
                </a:lnTo>
                <a:lnTo>
                  <a:pt x="785" y="8438"/>
                </a:lnTo>
                <a:lnTo>
                  <a:pt x="928" y="8315"/>
                </a:lnTo>
                <a:lnTo>
                  <a:pt x="1071" y="8315"/>
                </a:lnTo>
                <a:lnTo>
                  <a:pt x="1285" y="8130"/>
                </a:lnTo>
                <a:lnTo>
                  <a:pt x="1499" y="8069"/>
                </a:lnTo>
                <a:lnTo>
                  <a:pt x="1678" y="7946"/>
                </a:lnTo>
                <a:lnTo>
                  <a:pt x="1785" y="7761"/>
                </a:lnTo>
                <a:lnTo>
                  <a:pt x="1785" y="7637"/>
                </a:lnTo>
                <a:lnTo>
                  <a:pt x="1713" y="7514"/>
                </a:lnTo>
                <a:lnTo>
                  <a:pt x="1606" y="7329"/>
                </a:lnTo>
                <a:lnTo>
                  <a:pt x="1499" y="7207"/>
                </a:lnTo>
                <a:lnTo>
                  <a:pt x="1463" y="7083"/>
                </a:lnTo>
                <a:lnTo>
                  <a:pt x="1392" y="6960"/>
                </a:lnTo>
                <a:lnTo>
                  <a:pt x="1285" y="6836"/>
                </a:lnTo>
                <a:lnTo>
                  <a:pt x="1142" y="6714"/>
                </a:lnTo>
                <a:lnTo>
                  <a:pt x="893" y="6529"/>
                </a:lnTo>
                <a:lnTo>
                  <a:pt x="785" y="6467"/>
                </a:lnTo>
                <a:lnTo>
                  <a:pt x="750" y="6467"/>
                </a:lnTo>
                <a:lnTo>
                  <a:pt x="678" y="6406"/>
                </a:lnTo>
                <a:lnTo>
                  <a:pt x="571" y="6344"/>
                </a:lnTo>
                <a:lnTo>
                  <a:pt x="286" y="6221"/>
                </a:lnTo>
                <a:lnTo>
                  <a:pt x="178" y="6221"/>
                </a:lnTo>
                <a:lnTo>
                  <a:pt x="71" y="6159"/>
                </a:lnTo>
                <a:lnTo>
                  <a:pt x="35" y="6159"/>
                </a:lnTo>
                <a:lnTo>
                  <a:pt x="0" y="6159"/>
                </a:lnTo>
                <a:lnTo>
                  <a:pt x="286" y="5974"/>
                </a:lnTo>
                <a:lnTo>
                  <a:pt x="607" y="5852"/>
                </a:lnTo>
                <a:lnTo>
                  <a:pt x="928" y="5790"/>
                </a:lnTo>
                <a:lnTo>
                  <a:pt x="1249" y="5728"/>
                </a:lnTo>
                <a:lnTo>
                  <a:pt x="1321" y="5605"/>
                </a:lnTo>
                <a:lnTo>
                  <a:pt x="1392" y="5605"/>
                </a:lnTo>
                <a:lnTo>
                  <a:pt x="1392" y="5481"/>
                </a:lnTo>
                <a:lnTo>
                  <a:pt x="1392" y="5420"/>
                </a:lnTo>
                <a:lnTo>
                  <a:pt x="1392" y="5359"/>
                </a:lnTo>
                <a:lnTo>
                  <a:pt x="1392" y="5235"/>
                </a:lnTo>
                <a:lnTo>
                  <a:pt x="1392" y="5112"/>
                </a:lnTo>
                <a:lnTo>
                  <a:pt x="1427" y="4989"/>
                </a:lnTo>
                <a:lnTo>
                  <a:pt x="1463" y="4804"/>
                </a:lnTo>
                <a:lnTo>
                  <a:pt x="1499" y="4619"/>
                </a:lnTo>
                <a:lnTo>
                  <a:pt x="1535" y="4497"/>
                </a:lnTo>
                <a:lnTo>
                  <a:pt x="1535" y="4435"/>
                </a:lnTo>
                <a:lnTo>
                  <a:pt x="1499" y="4065"/>
                </a:lnTo>
                <a:lnTo>
                  <a:pt x="1463" y="3757"/>
                </a:lnTo>
                <a:lnTo>
                  <a:pt x="1427" y="3572"/>
                </a:lnTo>
                <a:lnTo>
                  <a:pt x="1392" y="3388"/>
                </a:lnTo>
                <a:lnTo>
                  <a:pt x="1321" y="3203"/>
                </a:lnTo>
                <a:lnTo>
                  <a:pt x="1249" y="3079"/>
                </a:lnTo>
                <a:lnTo>
                  <a:pt x="1106" y="3018"/>
                </a:lnTo>
                <a:lnTo>
                  <a:pt x="928" y="2956"/>
                </a:lnTo>
                <a:lnTo>
                  <a:pt x="893" y="2895"/>
                </a:lnTo>
                <a:lnTo>
                  <a:pt x="785" y="2834"/>
                </a:lnTo>
                <a:lnTo>
                  <a:pt x="535" y="2649"/>
                </a:lnTo>
                <a:lnTo>
                  <a:pt x="393" y="2587"/>
                </a:lnTo>
                <a:lnTo>
                  <a:pt x="321" y="2525"/>
                </a:lnTo>
                <a:lnTo>
                  <a:pt x="286" y="2464"/>
                </a:lnTo>
                <a:lnTo>
                  <a:pt x="321" y="2464"/>
                </a:lnTo>
                <a:lnTo>
                  <a:pt x="393" y="2464"/>
                </a:lnTo>
                <a:lnTo>
                  <a:pt x="499" y="2525"/>
                </a:lnTo>
                <a:lnTo>
                  <a:pt x="571" y="2525"/>
                </a:lnTo>
                <a:lnTo>
                  <a:pt x="642" y="2525"/>
                </a:lnTo>
                <a:lnTo>
                  <a:pt x="1071" y="2464"/>
                </a:lnTo>
                <a:lnTo>
                  <a:pt x="1285" y="2464"/>
                </a:lnTo>
                <a:lnTo>
                  <a:pt x="1463" y="2402"/>
                </a:lnTo>
                <a:lnTo>
                  <a:pt x="1642" y="2341"/>
                </a:lnTo>
                <a:lnTo>
                  <a:pt x="1821" y="2217"/>
                </a:lnTo>
                <a:lnTo>
                  <a:pt x="1999" y="2033"/>
                </a:lnTo>
                <a:lnTo>
                  <a:pt x="2177" y="1787"/>
                </a:lnTo>
                <a:lnTo>
                  <a:pt x="2285" y="1294"/>
                </a:lnTo>
                <a:lnTo>
                  <a:pt x="2320" y="923"/>
                </a:lnTo>
                <a:lnTo>
                  <a:pt x="2249" y="493"/>
                </a:lnTo>
                <a:lnTo>
                  <a:pt x="2177" y="0"/>
                </a:lnTo>
                <a:close/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7757" name="Rectangle 122">
            <a:extLst>
              <a:ext uri="{FF2B5EF4-FFF2-40B4-BE49-F238E27FC236}">
                <a16:creationId xmlns:a16="http://schemas.microsoft.com/office/drawing/2014/main" id="{00000000-0008-0000-0000-00006D6C0000}"/>
              </a:ext>
            </a:extLst>
          </xdr:cNvPr>
          <xdr:cNvSpPr>
            <a:spLocks noChangeArrowheads="1"/>
          </xdr:cNvSpPr>
        </xdr:nvSpPr>
        <xdr:spPr bwMode="auto">
          <a:xfrm>
            <a:off x="1710" y="861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1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  <a:miter lim="800000"/>
            <a:headEnd/>
            <a:tailEnd/>
          </a:ln>
        </xdr:spPr>
      </xdr:sp>
    </xdr:grpSp>
    <xdr:clientData/>
  </xdr:twoCellAnchor>
  <xdr:oneCellAnchor>
    <xdr:from>
      <xdr:col>36</xdr:col>
      <xdr:colOff>186538</xdr:colOff>
      <xdr:row>28</xdr:row>
      <xdr:rowOff>66122</xdr:rowOff>
    </xdr:from>
    <xdr:ext cx="383241" cy="133561"/>
    <xdr:sp macro="" textlink="">
      <xdr:nvSpPr>
        <xdr:cNvPr id="1147" name="Text 123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>
          <a:spLocks noChangeArrowheads="1"/>
        </xdr:cNvSpPr>
      </xdr:nvSpPr>
      <xdr:spPr bwMode="auto">
        <a:xfrm>
          <a:off x="19011113" y="5196922"/>
          <a:ext cx="361382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Kaizen  </a:t>
          </a:r>
        </a:p>
      </xdr:txBody>
    </xdr:sp>
    <xdr:clientData/>
  </xdr:oneCellAnchor>
  <xdr:twoCellAnchor editAs="oneCell">
    <xdr:from>
      <xdr:col>33</xdr:col>
      <xdr:colOff>169863</xdr:colOff>
      <xdr:row>32</xdr:row>
      <xdr:rowOff>88900</xdr:rowOff>
    </xdr:from>
    <xdr:to>
      <xdr:col>35</xdr:col>
      <xdr:colOff>227025</xdr:colOff>
      <xdr:row>34</xdr:row>
      <xdr:rowOff>19049</xdr:rowOff>
    </xdr:to>
    <xdr:sp macro="" textlink="">
      <xdr:nvSpPr>
        <xdr:cNvPr id="1155" name="Text 131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>
          <a:spLocks noChangeArrowheads="1"/>
        </xdr:cNvSpPr>
      </xdr:nvSpPr>
      <xdr:spPr bwMode="auto">
        <a:xfrm>
          <a:off x="16065501" y="5994400"/>
          <a:ext cx="846137" cy="2794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First-In-First-Out</a:t>
          </a:r>
        </a:p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Sequence Flow</a:t>
          </a:r>
        </a:p>
      </xdr:txBody>
    </xdr:sp>
    <xdr:clientData/>
  </xdr:twoCellAnchor>
  <xdr:twoCellAnchor>
    <xdr:from>
      <xdr:col>36</xdr:col>
      <xdr:colOff>266700</xdr:colOff>
      <xdr:row>30</xdr:row>
      <xdr:rowOff>76200</xdr:rowOff>
    </xdr:from>
    <xdr:to>
      <xdr:col>37</xdr:col>
      <xdr:colOff>57150</xdr:colOff>
      <xdr:row>31</xdr:row>
      <xdr:rowOff>50800</xdr:rowOff>
    </xdr:to>
    <xdr:grpSp>
      <xdr:nvGrpSpPr>
        <xdr:cNvPr id="26496" name="Group 2">
          <a:extLst>
            <a:ext uri="{FF2B5EF4-FFF2-40B4-BE49-F238E27FC236}">
              <a16:creationId xmlns:a16="http://schemas.microsoft.com/office/drawing/2014/main" id="{00000000-0008-0000-0000-000080670000}"/>
            </a:ext>
          </a:extLst>
        </xdr:cNvPr>
        <xdr:cNvGrpSpPr>
          <a:grpSpLocks/>
        </xdr:cNvGrpSpPr>
      </xdr:nvGrpSpPr>
      <xdr:grpSpPr bwMode="auto">
        <a:xfrm>
          <a:off x="20790379" y="5863087"/>
          <a:ext cx="221771" cy="166298"/>
          <a:chOff x="16863116" y="8845273"/>
          <a:chExt cx="315015" cy="272222"/>
        </a:xfrm>
      </xdr:grpSpPr>
      <xdr:sp macro="" textlink="">
        <xdr:nvSpPr>
          <xdr:cNvPr id="27754" name="Oval 137">
            <a:extLst>
              <a:ext uri="{FF2B5EF4-FFF2-40B4-BE49-F238E27FC236}">
                <a16:creationId xmlns:a16="http://schemas.microsoft.com/office/drawing/2014/main" id="{00000000-0008-0000-0000-00006A6C0000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27755" name="Drawing 138">
            <a:extLst>
              <a:ext uri="{FF2B5EF4-FFF2-40B4-BE49-F238E27FC236}">
                <a16:creationId xmlns:a16="http://schemas.microsoft.com/office/drawing/2014/main" id="{00000000-0008-0000-0000-00006B6C0000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oneCellAnchor>
    <xdr:from>
      <xdr:col>36</xdr:col>
      <xdr:colOff>166861</xdr:colOff>
      <xdr:row>31</xdr:row>
      <xdr:rowOff>63846</xdr:rowOff>
    </xdr:from>
    <xdr:ext cx="419866" cy="215900"/>
    <xdr:sp macro="" textlink="">
      <xdr:nvSpPr>
        <xdr:cNvPr id="1163" name="Text 139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>
          <a:spLocks noChangeArrowheads="1"/>
        </xdr:cNvSpPr>
      </xdr:nvSpPr>
      <xdr:spPr bwMode="auto">
        <a:xfrm>
          <a:off x="17258680" y="5778846"/>
          <a:ext cx="412750" cy="21590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noAutofit/>
        </a:bodyPr>
        <a:lstStyle/>
        <a:p>
          <a:pPr algn="l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Operator</a:t>
          </a:r>
        </a:p>
      </xdr:txBody>
    </xdr:sp>
    <xdr:clientData/>
  </xdr:oneCellAnchor>
  <xdr:oneCellAnchor>
    <xdr:from>
      <xdr:col>0</xdr:col>
      <xdr:colOff>146050</xdr:colOff>
      <xdr:row>3</xdr:row>
      <xdr:rowOff>63500</xdr:rowOff>
    </xdr:from>
    <xdr:ext cx="18531" cy="169561"/>
    <xdr:sp macro="" textlink="">
      <xdr:nvSpPr>
        <xdr:cNvPr id="1178" name="Text 155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>
          <a:spLocks noChangeArrowheads="1"/>
        </xdr:cNvSpPr>
      </xdr:nvSpPr>
      <xdr:spPr bwMode="auto">
        <a:xfrm>
          <a:off x="165100" y="698500"/>
          <a:ext cx="18531" cy="156518"/>
        </a:xfrm>
        <a:prstGeom prst="rect">
          <a:avLst/>
        </a:prstGeom>
        <a:noFill/>
        <a:ln>
          <a:noFill/>
        </a:ln>
      </xdr:spPr>
      <xdr:txBody>
        <a:bodyPr wrap="none" lIns="18288" tIns="0" rIns="0" bIns="0" anchor="t" upright="1">
          <a:spAutoFit/>
        </a:bodyPr>
        <a:lstStyle/>
        <a:p>
          <a:pPr algn="ctr" rtl="0">
            <a:defRPr sz="1000"/>
          </a:pPr>
          <a:endParaRPr lang="en-GB"/>
        </a:p>
      </xdr:txBody>
    </xdr:sp>
    <xdr:clientData/>
  </xdr:oneCellAnchor>
  <xdr:twoCellAnchor editAs="oneCell">
    <xdr:from>
      <xdr:col>33</xdr:col>
      <xdr:colOff>226219</xdr:colOff>
      <xdr:row>30</xdr:row>
      <xdr:rowOff>22225</xdr:rowOff>
    </xdr:from>
    <xdr:to>
      <xdr:col>35</xdr:col>
      <xdr:colOff>213574</xdr:colOff>
      <xdr:row>31</xdr:row>
      <xdr:rowOff>3175</xdr:rowOff>
    </xdr:to>
    <xdr:sp macro="" textlink="">
      <xdr:nvSpPr>
        <xdr:cNvPr id="1183" name="Text 160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>
          <a:spLocks noChangeArrowheads="1"/>
        </xdr:cNvSpPr>
      </xdr:nvSpPr>
      <xdr:spPr bwMode="auto">
        <a:xfrm>
          <a:off x="16128207" y="5546725"/>
          <a:ext cx="769937" cy="1714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Truck Shipment</a:t>
          </a:r>
        </a:p>
      </xdr:txBody>
    </xdr:sp>
    <xdr:clientData/>
  </xdr:twoCellAnchor>
  <xdr:twoCellAnchor>
    <xdr:from>
      <xdr:col>33</xdr:col>
      <xdr:colOff>298450</xdr:colOff>
      <xdr:row>26</xdr:row>
      <xdr:rowOff>25400</xdr:rowOff>
    </xdr:from>
    <xdr:to>
      <xdr:col>35</xdr:col>
      <xdr:colOff>171450</xdr:colOff>
      <xdr:row>29</xdr:row>
      <xdr:rowOff>152400</xdr:rowOff>
    </xdr:to>
    <xdr:grpSp>
      <xdr:nvGrpSpPr>
        <xdr:cNvPr id="26500" name="Group 8">
          <a:extLst>
            <a:ext uri="{FF2B5EF4-FFF2-40B4-BE49-F238E27FC236}">
              <a16:creationId xmlns:a16="http://schemas.microsoft.com/office/drawing/2014/main" id="{00000000-0008-0000-0000-000084670000}"/>
            </a:ext>
          </a:extLst>
        </xdr:cNvPr>
        <xdr:cNvGrpSpPr>
          <a:grpSpLocks/>
        </xdr:cNvGrpSpPr>
      </xdr:nvGrpSpPr>
      <xdr:grpSpPr bwMode="auto">
        <a:xfrm>
          <a:off x="19528167" y="5045494"/>
          <a:ext cx="735641" cy="702095"/>
          <a:chOff x="16051068" y="5289550"/>
          <a:chExt cx="662709" cy="698500"/>
        </a:xfrm>
      </xdr:grpSpPr>
      <xdr:sp macro="" textlink="">
        <xdr:nvSpPr>
          <xdr:cNvPr id="27749" name="Rectangle 155">
            <a:extLst>
              <a:ext uri="{FF2B5EF4-FFF2-40B4-BE49-F238E27FC236}">
                <a16:creationId xmlns:a16="http://schemas.microsoft.com/office/drawing/2014/main" id="{00000000-0008-0000-0000-0000656C0000}"/>
              </a:ext>
            </a:extLst>
          </xdr:cNvPr>
          <xdr:cNvSpPr>
            <a:spLocks noChangeArrowheads="1"/>
          </xdr:cNvSpPr>
        </xdr:nvSpPr>
        <xdr:spPr bwMode="auto">
          <a:xfrm>
            <a:off x="16477673" y="5543550"/>
            <a:ext cx="236104" cy="304800"/>
          </a:xfrm>
          <a:prstGeom prst="rect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7750" name="Oval 156">
            <a:extLst>
              <a:ext uri="{FF2B5EF4-FFF2-40B4-BE49-F238E27FC236}">
                <a16:creationId xmlns:a16="http://schemas.microsoft.com/office/drawing/2014/main" id="{00000000-0008-0000-0000-0000666C0000}"/>
              </a:ext>
            </a:extLst>
          </xdr:cNvPr>
          <xdr:cNvSpPr>
            <a:spLocks noChangeArrowheads="1"/>
          </xdr:cNvSpPr>
        </xdr:nvSpPr>
        <xdr:spPr bwMode="auto">
          <a:xfrm>
            <a:off x="16082818" y="5848350"/>
            <a:ext cx="134505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27751" name="Oval 157">
            <a:extLst>
              <a:ext uri="{FF2B5EF4-FFF2-40B4-BE49-F238E27FC236}">
                <a16:creationId xmlns:a16="http://schemas.microsoft.com/office/drawing/2014/main" id="{00000000-0008-0000-0000-0000676C0000}"/>
              </a:ext>
            </a:extLst>
          </xdr:cNvPr>
          <xdr:cNvSpPr>
            <a:spLocks noChangeArrowheads="1"/>
          </xdr:cNvSpPr>
        </xdr:nvSpPr>
        <xdr:spPr bwMode="auto">
          <a:xfrm>
            <a:off x="16503073" y="5848350"/>
            <a:ext cx="121804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27752" name="Rectangle 160">
            <a:extLst>
              <a:ext uri="{FF2B5EF4-FFF2-40B4-BE49-F238E27FC236}">
                <a16:creationId xmlns:a16="http://schemas.microsoft.com/office/drawing/2014/main" id="{00000000-0008-0000-0000-0000686C0000}"/>
              </a:ext>
            </a:extLst>
          </xdr:cNvPr>
          <xdr:cNvSpPr>
            <a:spLocks noChangeArrowheads="1"/>
          </xdr:cNvSpPr>
        </xdr:nvSpPr>
        <xdr:spPr bwMode="auto">
          <a:xfrm>
            <a:off x="16051068" y="5289550"/>
            <a:ext cx="426605" cy="5588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182" name="Text 159">
            <a:extLst>
              <a:ext uri="{FF2B5EF4-FFF2-40B4-BE49-F238E27FC236}">
                <a16:creationId xmlns:a16="http://schemas.microsoft.com/office/drawing/2014/main" id="{00000000-0008-0000-0000-00009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33907" y="5537200"/>
            <a:ext cx="280377" cy="254000"/>
          </a:xfrm>
          <a:prstGeom prst="rect">
            <a:avLst/>
          </a:prstGeom>
          <a:noFill/>
          <a:ln>
            <a:noFill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2X per</a:t>
            </a:r>
          </a:p>
          <a:p>
            <a:pPr algn="l" rtl="0">
              <a:defRPr sz="1000"/>
            </a:pPr>
            <a:r>
              <a: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Week</a:t>
            </a:r>
          </a:p>
        </xdr:txBody>
      </xdr:sp>
    </xdr:grpSp>
    <xdr:clientData/>
  </xdr:twoCellAnchor>
  <xdr:twoCellAnchor>
    <xdr:from>
      <xdr:col>33</xdr:col>
      <xdr:colOff>222250</xdr:colOff>
      <xdr:row>33</xdr:row>
      <xdr:rowOff>165100</xdr:rowOff>
    </xdr:from>
    <xdr:to>
      <xdr:col>35</xdr:col>
      <xdr:colOff>101600</xdr:colOff>
      <xdr:row>34</xdr:row>
      <xdr:rowOff>165100</xdr:rowOff>
    </xdr:to>
    <xdr:grpSp>
      <xdr:nvGrpSpPr>
        <xdr:cNvPr id="26501" name="Group 175">
          <a:extLst>
            <a:ext uri="{FF2B5EF4-FFF2-40B4-BE49-F238E27FC236}">
              <a16:creationId xmlns:a16="http://schemas.microsoft.com/office/drawing/2014/main" id="{00000000-0008-0000-0000-000085670000}"/>
            </a:ext>
          </a:extLst>
        </xdr:cNvPr>
        <xdr:cNvGrpSpPr>
          <a:grpSpLocks/>
        </xdr:cNvGrpSpPr>
      </xdr:nvGrpSpPr>
      <xdr:grpSpPr bwMode="auto">
        <a:xfrm>
          <a:off x="19451967" y="6527081"/>
          <a:ext cx="741991" cy="191698"/>
          <a:chOff x="1609" y="657"/>
          <a:chExt cx="69" cy="21"/>
        </a:xfrm>
      </xdr:grpSpPr>
      <xdr:sp macro="" textlink="">
        <xdr:nvSpPr>
          <xdr:cNvPr id="27744" name="Rectangle 165">
            <a:extLst>
              <a:ext uri="{FF2B5EF4-FFF2-40B4-BE49-F238E27FC236}">
                <a16:creationId xmlns:a16="http://schemas.microsoft.com/office/drawing/2014/main" id="{00000000-0008-0000-0000-0000606C0000}"/>
              </a:ext>
            </a:extLst>
          </xdr:cNvPr>
          <xdr:cNvSpPr>
            <a:spLocks noChangeArrowheads="1"/>
          </xdr:cNvSpPr>
        </xdr:nvSpPr>
        <xdr:spPr bwMode="auto">
          <a:xfrm>
            <a:off x="1609" y="663"/>
            <a:ext cx="48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7745" name="Rectangle 167">
            <a:extLst>
              <a:ext uri="{FF2B5EF4-FFF2-40B4-BE49-F238E27FC236}">
                <a16:creationId xmlns:a16="http://schemas.microsoft.com/office/drawing/2014/main" id="{00000000-0008-0000-0000-0000616C0000}"/>
              </a:ext>
            </a:extLst>
          </xdr:cNvPr>
          <xdr:cNvSpPr>
            <a:spLocks noChangeArrowheads="1"/>
          </xdr:cNvSpPr>
        </xdr:nvSpPr>
        <xdr:spPr bwMode="auto">
          <a:xfrm>
            <a:off x="1629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7746" name="Rectangle 166">
            <a:extLst>
              <a:ext uri="{FF2B5EF4-FFF2-40B4-BE49-F238E27FC236}">
                <a16:creationId xmlns:a16="http://schemas.microsoft.com/office/drawing/2014/main" id="{00000000-0008-0000-0000-0000626C0000}"/>
              </a:ext>
            </a:extLst>
          </xdr:cNvPr>
          <xdr:cNvSpPr>
            <a:spLocks noChangeArrowheads="1"/>
          </xdr:cNvSpPr>
        </xdr:nvSpPr>
        <xdr:spPr bwMode="auto">
          <a:xfrm>
            <a:off x="161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7747" name="Rectangle 168">
            <a:extLst>
              <a:ext uri="{FF2B5EF4-FFF2-40B4-BE49-F238E27FC236}">
                <a16:creationId xmlns:a16="http://schemas.microsoft.com/office/drawing/2014/main" id="{00000000-0008-0000-0000-0000636C0000}"/>
              </a:ext>
            </a:extLst>
          </xdr:cNvPr>
          <xdr:cNvSpPr>
            <a:spLocks noChangeArrowheads="1"/>
          </xdr:cNvSpPr>
        </xdr:nvSpPr>
        <xdr:spPr bwMode="auto">
          <a:xfrm>
            <a:off x="164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7748" name="Drawing 170">
            <a:extLst>
              <a:ext uri="{FF2B5EF4-FFF2-40B4-BE49-F238E27FC236}">
                <a16:creationId xmlns:a16="http://schemas.microsoft.com/office/drawing/2014/main" id="{00000000-0008-0000-0000-0000646C0000}"/>
              </a:ext>
            </a:extLst>
          </xdr:cNvPr>
          <xdr:cNvSpPr>
            <a:spLocks/>
          </xdr:cNvSpPr>
        </xdr:nvSpPr>
        <xdr:spPr bwMode="auto">
          <a:xfrm rot="5400000">
            <a:off x="1657" y="658"/>
            <a:ext cx="21" cy="2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33</xdr:col>
      <xdr:colOff>254000</xdr:colOff>
      <xdr:row>31</xdr:row>
      <xdr:rowOff>38100</xdr:rowOff>
    </xdr:from>
    <xdr:to>
      <xdr:col>35</xdr:col>
      <xdr:colOff>165100</xdr:colOff>
      <xdr:row>32</xdr:row>
      <xdr:rowOff>63500</xdr:rowOff>
    </xdr:to>
    <xdr:grpSp>
      <xdr:nvGrpSpPr>
        <xdr:cNvPr id="26502" name="Group 11">
          <a:extLst>
            <a:ext uri="{FF2B5EF4-FFF2-40B4-BE49-F238E27FC236}">
              <a16:creationId xmlns:a16="http://schemas.microsoft.com/office/drawing/2014/main" id="{00000000-0008-0000-0000-000086670000}"/>
            </a:ext>
          </a:extLst>
        </xdr:cNvPr>
        <xdr:cNvGrpSpPr>
          <a:grpSpLocks/>
        </xdr:cNvGrpSpPr>
      </xdr:nvGrpSpPr>
      <xdr:grpSpPr bwMode="auto">
        <a:xfrm>
          <a:off x="19483717" y="6016685"/>
          <a:ext cx="773741" cy="217098"/>
          <a:chOff x="16111538" y="7213600"/>
          <a:chExt cx="712787" cy="215900"/>
        </a:xfrm>
      </xdr:grpSpPr>
      <xdr:sp macro="" textlink="">
        <xdr:nvSpPr>
          <xdr:cNvPr id="1156" name="Text 132">
            <a:extLst>
              <a:ext uri="{FF2B5EF4-FFF2-40B4-BE49-F238E27FC236}">
                <a16:creationId xmlns:a16="http://schemas.microsoft.com/office/drawing/2014/main" id="{00000000-0008-0000-0000-00008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43937" y="7277100"/>
            <a:ext cx="524870" cy="114300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GB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 I F O</a:t>
            </a:r>
          </a:p>
        </xdr:txBody>
      </xdr:sp>
      <xdr:sp macro="" textlink="">
        <xdr:nvSpPr>
          <xdr:cNvPr id="27739" name="Line 133">
            <a:extLst>
              <a:ext uri="{FF2B5EF4-FFF2-40B4-BE49-F238E27FC236}">
                <a16:creationId xmlns:a16="http://schemas.microsoft.com/office/drawing/2014/main" id="{00000000-0008-0000-0000-00005B6C0000}"/>
              </a:ext>
            </a:extLst>
          </xdr:cNvPr>
          <xdr:cNvSpPr>
            <a:spLocks noChangeShapeType="1"/>
          </xdr:cNvSpPr>
        </xdr:nvSpPr>
        <xdr:spPr bwMode="auto">
          <a:xfrm>
            <a:off x="16684625" y="7321550"/>
            <a:ext cx="139700" cy="127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40" name="Line 134">
            <a:extLst>
              <a:ext uri="{FF2B5EF4-FFF2-40B4-BE49-F238E27FC236}">
                <a16:creationId xmlns:a16="http://schemas.microsoft.com/office/drawing/2014/main" id="{00000000-0008-0000-0000-00005C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111538" y="7213600"/>
            <a:ext cx="655637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41" name="Line 135">
            <a:extLst>
              <a:ext uri="{FF2B5EF4-FFF2-40B4-BE49-F238E27FC236}">
                <a16:creationId xmlns:a16="http://schemas.microsoft.com/office/drawing/2014/main" id="{00000000-0008-0000-0000-00005D6C0000}"/>
              </a:ext>
            </a:extLst>
          </xdr:cNvPr>
          <xdr:cNvSpPr>
            <a:spLocks noChangeShapeType="1"/>
          </xdr:cNvSpPr>
        </xdr:nvSpPr>
        <xdr:spPr bwMode="auto">
          <a:xfrm>
            <a:off x="16143288" y="7321550"/>
            <a:ext cx="82550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42" name="Line 136">
            <a:extLst>
              <a:ext uri="{FF2B5EF4-FFF2-40B4-BE49-F238E27FC236}">
                <a16:creationId xmlns:a16="http://schemas.microsoft.com/office/drawing/2014/main" id="{00000000-0008-0000-0000-00005E6C0000}"/>
              </a:ext>
            </a:extLst>
          </xdr:cNvPr>
          <xdr:cNvSpPr>
            <a:spLocks noChangeShapeType="1"/>
          </xdr:cNvSpPr>
        </xdr:nvSpPr>
        <xdr:spPr bwMode="auto">
          <a:xfrm>
            <a:off x="16111538" y="7429500"/>
            <a:ext cx="655637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43" name="Line 170">
            <a:extLst>
              <a:ext uri="{FF2B5EF4-FFF2-40B4-BE49-F238E27FC236}">
                <a16:creationId xmlns:a16="http://schemas.microsoft.com/office/drawing/2014/main" id="{00000000-0008-0000-0000-00005F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4931" y="7321550"/>
            <a:ext cx="82550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36</xdr:col>
      <xdr:colOff>254000</xdr:colOff>
      <xdr:row>32</xdr:row>
      <xdr:rowOff>152400</xdr:rowOff>
    </xdr:from>
    <xdr:to>
      <xdr:col>37</xdr:col>
      <xdr:colOff>152400</xdr:colOff>
      <xdr:row>34</xdr:row>
      <xdr:rowOff>101600</xdr:rowOff>
    </xdr:to>
    <xdr:grpSp>
      <xdr:nvGrpSpPr>
        <xdr:cNvPr id="26503" name="Group 176">
          <a:extLst>
            <a:ext uri="{FF2B5EF4-FFF2-40B4-BE49-F238E27FC236}">
              <a16:creationId xmlns:a16="http://schemas.microsoft.com/office/drawing/2014/main" id="{00000000-0008-0000-0000-000087670000}"/>
            </a:ext>
          </a:extLst>
        </xdr:cNvPr>
        <xdr:cNvGrpSpPr>
          <a:grpSpLocks/>
        </xdr:cNvGrpSpPr>
      </xdr:nvGrpSpPr>
      <xdr:grpSpPr bwMode="auto">
        <a:xfrm>
          <a:off x="20777679" y="6322683"/>
          <a:ext cx="329721" cy="332596"/>
          <a:chOff x="1623" y="891"/>
          <a:chExt cx="41" cy="46"/>
        </a:xfrm>
      </xdr:grpSpPr>
      <xdr:sp macro="" textlink="">
        <xdr:nvSpPr>
          <xdr:cNvPr id="27736" name="Drawing 56">
            <a:extLst>
              <a:ext uri="{FF2B5EF4-FFF2-40B4-BE49-F238E27FC236}">
                <a16:creationId xmlns:a16="http://schemas.microsoft.com/office/drawing/2014/main" id="{00000000-0008-0000-0000-0000586C0000}"/>
              </a:ext>
            </a:extLst>
          </xdr:cNvPr>
          <xdr:cNvSpPr>
            <a:spLocks/>
          </xdr:cNvSpPr>
        </xdr:nvSpPr>
        <xdr:spPr bwMode="auto">
          <a:xfrm>
            <a:off x="1623" y="891"/>
            <a:ext cx="38" cy="46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0" t="0" r="r" b="b"/>
            <a:pathLst>
              <a:path w="16384" h="16384">
                <a:moveTo>
                  <a:pt x="12197" y="2253"/>
                </a:moveTo>
                <a:lnTo>
                  <a:pt x="12015" y="2048"/>
                </a:lnTo>
                <a:lnTo>
                  <a:pt x="11833" y="1844"/>
                </a:lnTo>
                <a:lnTo>
                  <a:pt x="11651" y="1639"/>
                </a:lnTo>
                <a:lnTo>
                  <a:pt x="11469" y="1434"/>
                </a:lnTo>
                <a:lnTo>
                  <a:pt x="10923" y="1024"/>
                </a:lnTo>
                <a:lnTo>
                  <a:pt x="10559" y="820"/>
                </a:lnTo>
                <a:lnTo>
                  <a:pt x="10194" y="615"/>
                </a:lnTo>
                <a:lnTo>
                  <a:pt x="9466" y="410"/>
                </a:lnTo>
                <a:lnTo>
                  <a:pt x="8738" y="205"/>
                </a:lnTo>
                <a:lnTo>
                  <a:pt x="8010" y="0"/>
                </a:lnTo>
                <a:lnTo>
                  <a:pt x="7282" y="0"/>
                </a:lnTo>
                <a:lnTo>
                  <a:pt x="6372" y="0"/>
                </a:lnTo>
                <a:lnTo>
                  <a:pt x="5643" y="0"/>
                </a:lnTo>
                <a:lnTo>
                  <a:pt x="5279" y="0"/>
                </a:lnTo>
                <a:lnTo>
                  <a:pt x="4915" y="0"/>
                </a:lnTo>
                <a:lnTo>
                  <a:pt x="4551" y="0"/>
                </a:lnTo>
                <a:lnTo>
                  <a:pt x="4187" y="205"/>
                </a:lnTo>
                <a:lnTo>
                  <a:pt x="3459" y="410"/>
                </a:lnTo>
                <a:lnTo>
                  <a:pt x="3095" y="615"/>
                </a:lnTo>
                <a:lnTo>
                  <a:pt x="2913" y="820"/>
                </a:lnTo>
                <a:lnTo>
                  <a:pt x="2549" y="1024"/>
                </a:lnTo>
                <a:lnTo>
                  <a:pt x="2367" y="1229"/>
                </a:lnTo>
                <a:lnTo>
                  <a:pt x="2002" y="1639"/>
                </a:lnTo>
                <a:lnTo>
                  <a:pt x="1820" y="2048"/>
                </a:lnTo>
                <a:lnTo>
                  <a:pt x="1638" y="2253"/>
                </a:lnTo>
                <a:lnTo>
                  <a:pt x="1274" y="2458"/>
                </a:lnTo>
                <a:lnTo>
                  <a:pt x="1092" y="2868"/>
                </a:lnTo>
                <a:lnTo>
                  <a:pt x="910" y="3072"/>
                </a:lnTo>
                <a:lnTo>
                  <a:pt x="728" y="3892"/>
                </a:lnTo>
                <a:lnTo>
                  <a:pt x="364" y="4711"/>
                </a:lnTo>
                <a:lnTo>
                  <a:pt x="182" y="5530"/>
                </a:lnTo>
                <a:lnTo>
                  <a:pt x="182" y="6349"/>
                </a:lnTo>
                <a:lnTo>
                  <a:pt x="0" y="7168"/>
                </a:lnTo>
                <a:lnTo>
                  <a:pt x="0" y="7988"/>
                </a:lnTo>
                <a:lnTo>
                  <a:pt x="0" y="8602"/>
                </a:lnTo>
                <a:lnTo>
                  <a:pt x="182" y="9626"/>
                </a:lnTo>
                <a:lnTo>
                  <a:pt x="364" y="10445"/>
                </a:lnTo>
                <a:lnTo>
                  <a:pt x="546" y="11264"/>
                </a:lnTo>
                <a:lnTo>
                  <a:pt x="728" y="12288"/>
                </a:lnTo>
                <a:lnTo>
                  <a:pt x="1092" y="13108"/>
                </a:lnTo>
                <a:lnTo>
                  <a:pt x="1274" y="13517"/>
                </a:lnTo>
                <a:lnTo>
                  <a:pt x="1456" y="13722"/>
                </a:lnTo>
                <a:lnTo>
                  <a:pt x="1638" y="14132"/>
                </a:lnTo>
                <a:lnTo>
                  <a:pt x="1820" y="14336"/>
                </a:lnTo>
                <a:lnTo>
                  <a:pt x="2002" y="14541"/>
                </a:lnTo>
                <a:lnTo>
                  <a:pt x="2367" y="14950"/>
                </a:lnTo>
                <a:lnTo>
                  <a:pt x="2549" y="15156"/>
                </a:lnTo>
                <a:lnTo>
                  <a:pt x="2913" y="15360"/>
                </a:lnTo>
                <a:lnTo>
                  <a:pt x="3641" y="15565"/>
                </a:lnTo>
                <a:lnTo>
                  <a:pt x="4369" y="15770"/>
                </a:lnTo>
                <a:lnTo>
                  <a:pt x="5097" y="15974"/>
                </a:lnTo>
                <a:lnTo>
                  <a:pt x="5825" y="16180"/>
                </a:lnTo>
                <a:lnTo>
                  <a:pt x="6372" y="16384"/>
                </a:lnTo>
                <a:lnTo>
                  <a:pt x="6736" y="16384"/>
                </a:lnTo>
                <a:lnTo>
                  <a:pt x="7100" y="16384"/>
                </a:lnTo>
                <a:lnTo>
                  <a:pt x="7464" y="16384"/>
                </a:lnTo>
                <a:lnTo>
                  <a:pt x="8010" y="16384"/>
                </a:lnTo>
                <a:lnTo>
                  <a:pt x="8556" y="16384"/>
                </a:lnTo>
                <a:lnTo>
                  <a:pt x="8920" y="16384"/>
                </a:lnTo>
                <a:lnTo>
                  <a:pt x="9284" y="16384"/>
                </a:lnTo>
                <a:lnTo>
                  <a:pt x="9648" y="16180"/>
                </a:lnTo>
                <a:lnTo>
                  <a:pt x="10377" y="15974"/>
                </a:lnTo>
                <a:lnTo>
                  <a:pt x="10741" y="15770"/>
                </a:lnTo>
                <a:lnTo>
                  <a:pt x="11105" y="15565"/>
                </a:lnTo>
                <a:lnTo>
                  <a:pt x="11287" y="15360"/>
                </a:lnTo>
                <a:lnTo>
                  <a:pt x="11651" y="15156"/>
                </a:lnTo>
                <a:lnTo>
                  <a:pt x="11833" y="14746"/>
                </a:lnTo>
                <a:lnTo>
                  <a:pt x="12197" y="14336"/>
                </a:lnTo>
                <a:lnTo>
                  <a:pt x="12379" y="13926"/>
                </a:lnTo>
                <a:lnTo>
                  <a:pt x="12743" y="13517"/>
                </a:lnTo>
                <a:lnTo>
                  <a:pt x="12925" y="13312"/>
                </a:lnTo>
                <a:lnTo>
                  <a:pt x="13107" y="13108"/>
                </a:lnTo>
                <a:lnTo>
                  <a:pt x="13471" y="12698"/>
                </a:lnTo>
                <a:lnTo>
                  <a:pt x="13653" y="12288"/>
                </a:lnTo>
                <a:lnTo>
                  <a:pt x="14199" y="11674"/>
                </a:lnTo>
                <a:lnTo>
                  <a:pt x="14746" y="10854"/>
                </a:lnTo>
                <a:lnTo>
                  <a:pt x="15110" y="10036"/>
                </a:lnTo>
                <a:lnTo>
                  <a:pt x="15656" y="9216"/>
                </a:lnTo>
                <a:lnTo>
                  <a:pt x="15838" y="9012"/>
                </a:lnTo>
                <a:lnTo>
                  <a:pt x="16020" y="8602"/>
                </a:lnTo>
                <a:lnTo>
                  <a:pt x="16202" y="8397"/>
                </a:lnTo>
                <a:lnTo>
                  <a:pt x="16384" y="8192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7737" name="Drawing 89">
            <a:extLst>
              <a:ext uri="{FF2B5EF4-FFF2-40B4-BE49-F238E27FC236}">
                <a16:creationId xmlns:a16="http://schemas.microsoft.com/office/drawing/2014/main" id="{00000000-0008-0000-0000-0000596C0000}"/>
              </a:ext>
            </a:extLst>
          </xdr:cNvPr>
          <xdr:cNvSpPr>
            <a:spLocks/>
          </xdr:cNvSpPr>
        </xdr:nvSpPr>
        <xdr:spPr bwMode="auto">
          <a:xfrm rot="1442818">
            <a:off x="1656" y="910"/>
            <a:ext cx="8" cy="13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36</xdr:col>
      <xdr:colOff>165100</xdr:colOff>
      <xdr:row>21</xdr:row>
      <xdr:rowOff>177800</xdr:rowOff>
    </xdr:from>
    <xdr:to>
      <xdr:col>37</xdr:col>
      <xdr:colOff>95250</xdr:colOff>
      <xdr:row>24</xdr:row>
      <xdr:rowOff>38100</xdr:rowOff>
    </xdr:to>
    <xdr:grpSp>
      <xdr:nvGrpSpPr>
        <xdr:cNvPr id="26504" name="Group 10">
          <a:extLst>
            <a:ext uri="{FF2B5EF4-FFF2-40B4-BE49-F238E27FC236}">
              <a16:creationId xmlns:a16="http://schemas.microsoft.com/office/drawing/2014/main" id="{00000000-0008-0000-0000-000088670000}"/>
            </a:ext>
          </a:extLst>
        </xdr:cNvPr>
        <xdr:cNvGrpSpPr>
          <a:grpSpLocks/>
        </xdr:cNvGrpSpPr>
      </xdr:nvGrpSpPr>
      <xdr:grpSpPr bwMode="auto">
        <a:xfrm>
          <a:off x="20688779" y="4239404"/>
          <a:ext cx="361471" cy="435394"/>
          <a:chOff x="17225169" y="4572000"/>
          <a:chExt cx="330994" cy="419100"/>
        </a:xfrm>
      </xdr:grpSpPr>
      <xdr:sp macro="" textlink="">
        <xdr:nvSpPr>
          <xdr:cNvPr id="27734" name="Drawing 106">
            <a:extLst>
              <a:ext uri="{FF2B5EF4-FFF2-40B4-BE49-F238E27FC236}">
                <a16:creationId xmlns:a16="http://schemas.microsoft.com/office/drawing/2014/main" id="{00000000-0008-0000-0000-0000566C0000}"/>
              </a:ext>
            </a:extLst>
          </xdr:cNvPr>
          <xdr:cNvSpPr>
            <a:spLocks/>
          </xdr:cNvSpPr>
        </xdr:nvSpPr>
        <xdr:spPr bwMode="auto">
          <a:xfrm rot="-10773376">
            <a:off x="17225169" y="4572000"/>
            <a:ext cx="330994" cy="419100"/>
          </a:xfrm>
          <a:custGeom>
            <a:avLst/>
            <a:gdLst>
              <a:gd name="T0" fmla="*/ 2147483646 w 16384"/>
              <a:gd name="T1" fmla="*/ 0 h 16384"/>
              <a:gd name="T2" fmla="*/ 0 w 16384"/>
              <a:gd name="T3" fmla="*/ 2147483646 h 16384"/>
              <a:gd name="T4" fmla="*/ 2147483646 w 16384"/>
              <a:gd name="T5" fmla="*/ 2147483646 h 16384"/>
              <a:gd name="T6" fmla="*/ 2147483646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7735" name="Drawing 106">
            <a:extLst>
              <a:ext uri="{FF2B5EF4-FFF2-40B4-BE49-F238E27FC236}">
                <a16:creationId xmlns:a16="http://schemas.microsoft.com/office/drawing/2014/main" id="{00000000-0008-0000-0000-0000576C0000}"/>
              </a:ext>
            </a:extLst>
          </xdr:cNvPr>
          <xdr:cNvSpPr>
            <a:spLocks/>
          </xdr:cNvSpPr>
        </xdr:nvSpPr>
        <xdr:spPr bwMode="auto">
          <a:xfrm rot="-10773376">
            <a:off x="17312737" y="4783279"/>
            <a:ext cx="149393" cy="194090"/>
          </a:xfrm>
          <a:custGeom>
            <a:avLst/>
            <a:gdLst>
              <a:gd name="T0" fmla="*/ 2147483646 w 16384"/>
              <a:gd name="T1" fmla="*/ 0 h 16384"/>
              <a:gd name="T2" fmla="*/ 0 w 16384"/>
              <a:gd name="T3" fmla="*/ 2147483646 h 16384"/>
              <a:gd name="T4" fmla="*/ 2147483646 w 16384"/>
              <a:gd name="T5" fmla="*/ 2147483646 h 16384"/>
              <a:gd name="T6" fmla="*/ 2147483646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val="000000"/>
          </a:solidFill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33</xdr:col>
      <xdr:colOff>228600</xdr:colOff>
      <xdr:row>22</xdr:row>
      <xdr:rowOff>38100</xdr:rowOff>
    </xdr:from>
    <xdr:to>
      <xdr:col>35</xdr:col>
      <xdr:colOff>127000</xdr:colOff>
      <xdr:row>25</xdr:row>
      <xdr:rowOff>50800</xdr:rowOff>
    </xdr:to>
    <xdr:grpSp>
      <xdr:nvGrpSpPr>
        <xdr:cNvPr id="26505" name="Group 9">
          <a:extLst>
            <a:ext uri="{FF2B5EF4-FFF2-40B4-BE49-F238E27FC236}">
              <a16:creationId xmlns:a16="http://schemas.microsoft.com/office/drawing/2014/main" id="{00000000-0008-0000-0000-000089670000}"/>
            </a:ext>
          </a:extLst>
        </xdr:cNvPr>
        <xdr:cNvGrpSpPr>
          <a:grpSpLocks/>
        </xdr:cNvGrpSpPr>
      </xdr:nvGrpSpPr>
      <xdr:grpSpPr bwMode="auto">
        <a:xfrm>
          <a:off x="19458317" y="4291402"/>
          <a:ext cx="761041" cy="587794"/>
          <a:chOff x="15906172" y="4607791"/>
          <a:chExt cx="694459" cy="577850"/>
        </a:xfrm>
      </xdr:grpSpPr>
      <xdr:grpSp>
        <xdr:nvGrpSpPr>
          <xdr:cNvPr id="27724" name="Group 7">
            <a:extLst>
              <a:ext uri="{FF2B5EF4-FFF2-40B4-BE49-F238E27FC236}">
                <a16:creationId xmlns:a16="http://schemas.microsoft.com/office/drawing/2014/main" id="{00000000-0008-0000-0000-00004C6C0000}"/>
              </a:ext>
            </a:extLst>
          </xdr:cNvPr>
          <xdr:cNvGrpSpPr>
            <a:grpSpLocks/>
          </xdr:cNvGrpSpPr>
        </xdr:nvGrpSpPr>
        <xdr:grpSpPr bwMode="auto">
          <a:xfrm>
            <a:off x="15993918" y="4607791"/>
            <a:ext cx="528205" cy="425450"/>
            <a:chOff x="15993918" y="4648200"/>
            <a:chExt cx="528205" cy="425450"/>
          </a:xfrm>
        </xdr:grpSpPr>
        <xdr:grpSp>
          <xdr:nvGrpSpPr>
            <xdr:cNvPr id="27726" name="Group 36">
              <a:extLst>
                <a:ext uri="{FF2B5EF4-FFF2-40B4-BE49-F238E27FC236}">
                  <a16:creationId xmlns:a16="http://schemas.microsoft.com/office/drawing/2014/main" id="{00000000-0008-0000-0000-00004E6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993918" y="4648200"/>
              <a:ext cx="528205" cy="425450"/>
              <a:chOff x="-7000" y="-6000"/>
              <a:chExt cx="26500" cy="22500"/>
            </a:xfrm>
          </xdr:grpSpPr>
          <xdr:sp macro="" textlink="">
            <xdr:nvSpPr>
              <xdr:cNvPr id="27731" name="Line 37">
                <a:extLst>
                  <a:ext uri="{FF2B5EF4-FFF2-40B4-BE49-F238E27FC236}">
                    <a16:creationId xmlns:a16="http://schemas.microsoft.com/office/drawing/2014/main" id="{00000000-0008-0000-0000-0000536C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-7000" y="-6000"/>
                <a:ext cx="13500" cy="225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32" name="Line 38">
                <a:extLst>
                  <a:ext uri="{FF2B5EF4-FFF2-40B4-BE49-F238E27FC236}">
                    <a16:creationId xmlns:a16="http://schemas.microsoft.com/office/drawing/2014/main" id="{00000000-0008-0000-0000-0000546C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500" y="-6000"/>
                <a:ext cx="13000" cy="22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33" name="Line 39">
                <a:extLst>
                  <a:ext uri="{FF2B5EF4-FFF2-40B4-BE49-F238E27FC236}">
                    <a16:creationId xmlns:a16="http://schemas.microsoft.com/office/drawing/2014/main" id="{00000000-0008-0000-0000-0000556C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7000" y="16500"/>
                <a:ext cx="265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727" name="Group 40">
              <a:extLst>
                <a:ext uri="{FF2B5EF4-FFF2-40B4-BE49-F238E27FC236}">
                  <a16:creationId xmlns:a16="http://schemas.microsoft.com/office/drawing/2014/main" id="{00000000-0008-0000-0000-00004F6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191923" y="4870450"/>
              <a:ext cx="120650" cy="152400"/>
              <a:chOff x="-34" y="-9000"/>
              <a:chExt cx="12" cy="16000"/>
            </a:xfrm>
          </xdr:grpSpPr>
          <xdr:sp macro="" textlink="">
            <xdr:nvSpPr>
              <xdr:cNvPr id="27728" name="Line 41">
                <a:extLst>
                  <a:ext uri="{FF2B5EF4-FFF2-40B4-BE49-F238E27FC236}">
                    <a16:creationId xmlns:a16="http://schemas.microsoft.com/office/drawing/2014/main" id="{00000000-0008-0000-0000-0000506C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-28" y="-9000"/>
                <a:ext cx="0" cy="1600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29" name="Line 42">
                <a:extLst>
                  <a:ext uri="{FF2B5EF4-FFF2-40B4-BE49-F238E27FC236}">
                    <a16:creationId xmlns:a16="http://schemas.microsoft.com/office/drawing/2014/main" id="{00000000-0008-0000-0000-0000516C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34" y="7000"/>
                <a:ext cx="12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30" name="Line 43">
                <a:extLst>
                  <a:ext uri="{FF2B5EF4-FFF2-40B4-BE49-F238E27FC236}">
                    <a16:creationId xmlns:a16="http://schemas.microsoft.com/office/drawing/2014/main" id="{00000000-0008-0000-0000-0000526C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32" y="-9000"/>
                <a:ext cx="10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89" name="Text 44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906172" y="5022336"/>
            <a:ext cx="694459" cy="16330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3300 units</a:t>
            </a:r>
          </a:p>
        </xdr:txBody>
      </xdr:sp>
    </xdr:grpSp>
    <xdr:clientData/>
  </xdr:twoCellAnchor>
  <xdr:twoCellAnchor>
    <xdr:from>
      <xdr:col>33</xdr:col>
      <xdr:colOff>222250</xdr:colOff>
      <xdr:row>66</xdr:row>
      <xdr:rowOff>127000</xdr:rowOff>
    </xdr:from>
    <xdr:to>
      <xdr:col>35</xdr:col>
      <xdr:colOff>82550</xdr:colOff>
      <xdr:row>70</xdr:row>
      <xdr:rowOff>76200</xdr:rowOff>
    </xdr:to>
    <xdr:grpSp>
      <xdr:nvGrpSpPr>
        <xdr:cNvPr id="26506" name="Group 13">
          <a:extLst>
            <a:ext uri="{FF2B5EF4-FFF2-40B4-BE49-F238E27FC236}">
              <a16:creationId xmlns:a16="http://schemas.microsoft.com/office/drawing/2014/main" id="{00000000-0008-0000-0000-00008A670000}"/>
            </a:ext>
          </a:extLst>
        </xdr:cNvPr>
        <xdr:cNvGrpSpPr>
          <a:grpSpLocks/>
        </xdr:cNvGrpSpPr>
      </xdr:nvGrpSpPr>
      <xdr:grpSpPr bwMode="auto">
        <a:xfrm>
          <a:off x="19451967" y="12815019"/>
          <a:ext cx="722941" cy="715992"/>
          <a:chOff x="16022232" y="7828001"/>
          <a:chExt cx="659471" cy="707906"/>
        </a:xfrm>
      </xdr:grpSpPr>
      <xdr:sp macro="" textlink="">
        <xdr:nvSpPr>
          <xdr:cNvPr id="27715" name="Drawing 54">
            <a:extLst>
              <a:ext uri="{FF2B5EF4-FFF2-40B4-BE49-F238E27FC236}">
                <a16:creationId xmlns:a16="http://schemas.microsoft.com/office/drawing/2014/main" id="{00000000-0008-0000-0000-0000436C0000}"/>
              </a:ext>
            </a:extLst>
          </xdr:cNvPr>
          <xdr:cNvSpPr>
            <a:spLocks/>
          </xdr:cNvSpPr>
        </xdr:nvSpPr>
        <xdr:spPr bwMode="auto">
          <a:xfrm>
            <a:off x="16247482" y="8353348"/>
            <a:ext cx="190500" cy="0"/>
          </a:xfrm>
          <a:custGeom>
            <a:avLst/>
            <a:gdLst>
              <a:gd name="T0" fmla="*/ 0 w 16384"/>
              <a:gd name="T1" fmla="*/ 0 h 16384"/>
              <a:gd name="T2" fmla="*/ 2147483646 w 16384"/>
              <a:gd name="T3" fmla="*/ 0 h 16384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1638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grpSp>
        <xdr:nvGrpSpPr>
          <xdr:cNvPr id="27716" name="Group 12">
            <a:extLst>
              <a:ext uri="{FF2B5EF4-FFF2-40B4-BE49-F238E27FC236}">
                <a16:creationId xmlns:a16="http://schemas.microsoft.com/office/drawing/2014/main" id="{00000000-0008-0000-0000-0000446C0000}"/>
              </a:ext>
            </a:extLst>
          </xdr:cNvPr>
          <xdr:cNvGrpSpPr>
            <a:grpSpLocks/>
          </xdr:cNvGrpSpPr>
        </xdr:nvGrpSpPr>
        <xdr:grpSpPr bwMode="auto">
          <a:xfrm>
            <a:off x="16022232" y="7828001"/>
            <a:ext cx="659471" cy="707906"/>
            <a:chOff x="16022232" y="7828001"/>
            <a:chExt cx="659471" cy="707906"/>
          </a:xfrm>
        </xdr:grpSpPr>
        <xdr:sp macro="" textlink="">
          <xdr:nvSpPr>
            <xdr:cNvPr id="27717" name="Line 48">
              <a:extLst>
                <a:ext uri="{FF2B5EF4-FFF2-40B4-BE49-F238E27FC236}">
                  <a16:creationId xmlns:a16="http://schemas.microsoft.com/office/drawing/2014/main" id="{00000000-0008-0000-0000-0000456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437982" y="7828001"/>
              <a:ext cx="0" cy="512647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18" name="Drawing 49">
              <a:extLst>
                <a:ext uri="{FF2B5EF4-FFF2-40B4-BE49-F238E27FC236}">
                  <a16:creationId xmlns:a16="http://schemas.microsoft.com/office/drawing/2014/main" id="{00000000-0008-0000-0000-0000466C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7828001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7719" name="Drawing 50">
              <a:extLst>
                <a:ext uri="{FF2B5EF4-FFF2-40B4-BE49-F238E27FC236}">
                  <a16:creationId xmlns:a16="http://schemas.microsoft.com/office/drawing/2014/main" id="{00000000-0008-0000-0000-0000476C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7931150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7720" name="Drawing 51">
              <a:extLst>
                <a:ext uri="{FF2B5EF4-FFF2-40B4-BE49-F238E27FC236}">
                  <a16:creationId xmlns:a16="http://schemas.microsoft.com/office/drawing/2014/main" id="{00000000-0008-0000-0000-0000486C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8039100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7721" name="Drawing 52">
              <a:extLst>
                <a:ext uri="{FF2B5EF4-FFF2-40B4-BE49-F238E27FC236}">
                  <a16:creationId xmlns:a16="http://schemas.microsoft.com/office/drawing/2014/main" id="{00000000-0008-0000-0000-0000496C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8148599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7722" name="Drawing 53">
              <a:extLst>
                <a:ext uri="{FF2B5EF4-FFF2-40B4-BE49-F238E27FC236}">
                  <a16:creationId xmlns:a16="http://schemas.microsoft.com/office/drawing/2014/main" id="{00000000-0008-0000-0000-00004A6C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8258098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91" name="Text 55">
              <a:extLst>
                <a:ext uri="{FF2B5EF4-FFF2-40B4-BE49-F238E27FC236}">
                  <a16:creationId xmlns:a16="http://schemas.microsoft.com/office/drawing/2014/main" id="{00000000-0008-0000-0000-0000B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6022232" y="8358931"/>
              <a:ext cx="659471" cy="176976"/>
            </a:xfrm>
            <a:prstGeom prst="rect">
              <a:avLst/>
            </a:prstGeom>
            <a:noFill/>
            <a:ln>
              <a:noFill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GB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1200 units</a:t>
              </a:r>
            </a:p>
          </xdr:txBody>
        </xdr:sp>
      </xdr:grpSp>
    </xdr:grpSp>
    <xdr:clientData/>
  </xdr:twoCellAnchor>
  <xdr:oneCellAnchor>
    <xdr:from>
      <xdr:col>35</xdr:col>
      <xdr:colOff>196207</xdr:colOff>
      <xdr:row>4</xdr:row>
      <xdr:rowOff>95250</xdr:rowOff>
    </xdr:from>
    <xdr:ext cx="1009193" cy="381106"/>
    <xdr:sp macro="" textlink="">
      <xdr:nvSpPr>
        <xdr:cNvPr id="154" name="Text 2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3713543" y="936171"/>
          <a:ext cx="960135" cy="275973"/>
        </a:xfrm>
        <a:prstGeom prst="rect">
          <a:avLst/>
        </a:prstGeom>
        <a:noFill/>
        <a:ln>
          <a:noFill/>
        </a:ln>
      </xdr:spPr>
      <xdr:txBody>
        <a:bodyPr wrap="none" lIns="27432" tIns="32004" rIns="27432" bIns="0" anchor="t" upright="1">
          <a:spAutoFit/>
        </a:bodyPr>
        <a:lstStyle/>
        <a:p>
          <a:pPr algn="ctr" rtl="0">
            <a:lnSpc>
              <a:spcPts val="8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INFORMATION</a:t>
          </a:r>
        </a:p>
        <a:p>
          <a:pPr algn="ctr" rtl="0">
            <a:lnSpc>
              <a:spcPts val="8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FLOW ICONS</a:t>
          </a:r>
        </a:p>
      </xdr:txBody>
    </xdr:sp>
    <xdr:clientData/>
  </xdr:oneCellAnchor>
  <xdr:twoCellAnchor>
    <xdr:from>
      <xdr:col>35</xdr:col>
      <xdr:colOff>228600</xdr:colOff>
      <xdr:row>14</xdr:row>
      <xdr:rowOff>177800</xdr:rowOff>
    </xdr:from>
    <xdr:to>
      <xdr:col>37</xdr:col>
      <xdr:colOff>279400</xdr:colOff>
      <xdr:row>16</xdr:row>
      <xdr:rowOff>38100</xdr:rowOff>
    </xdr:to>
    <xdr:grpSp>
      <xdr:nvGrpSpPr>
        <xdr:cNvPr id="26508" name="Group 179">
          <a:extLst>
            <a:ext uri="{FF2B5EF4-FFF2-40B4-BE49-F238E27FC236}">
              <a16:creationId xmlns:a16="http://schemas.microsoft.com/office/drawing/2014/main" id="{00000000-0008-0000-0000-00008C670000}"/>
            </a:ext>
          </a:extLst>
        </xdr:cNvPr>
        <xdr:cNvGrpSpPr>
          <a:grpSpLocks/>
        </xdr:cNvGrpSpPr>
      </xdr:nvGrpSpPr>
      <xdr:grpSpPr bwMode="auto">
        <a:xfrm>
          <a:off x="20320958" y="2897517"/>
          <a:ext cx="913442" cy="243696"/>
          <a:chOff x="1695" y="280"/>
          <a:chExt cx="85" cy="25"/>
        </a:xfrm>
      </xdr:grpSpPr>
      <xdr:sp macro="" textlink="">
        <xdr:nvSpPr>
          <xdr:cNvPr id="27708" name="Rectangle 104">
            <a:extLst>
              <a:ext uri="{FF2B5EF4-FFF2-40B4-BE49-F238E27FC236}">
                <a16:creationId xmlns:a16="http://schemas.microsoft.com/office/drawing/2014/main" id="{00000000-0008-0000-0000-00003C6C0000}"/>
              </a:ext>
            </a:extLst>
          </xdr:cNvPr>
          <xdr:cNvSpPr>
            <a:spLocks noChangeArrowheads="1"/>
          </xdr:cNvSpPr>
        </xdr:nvSpPr>
        <xdr:spPr bwMode="auto">
          <a:xfrm>
            <a:off x="1695" y="280"/>
            <a:ext cx="85" cy="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7709" name="Oval 98">
            <a:extLst>
              <a:ext uri="{FF2B5EF4-FFF2-40B4-BE49-F238E27FC236}">
                <a16:creationId xmlns:a16="http://schemas.microsoft.com/office/drawing/2014/main" id="{00000000-0008-0000-0000-00003D6C0000}"/>
              </a:ext>
            </a:extLst>
          </xdr:cNvPr>
          <xdr:cNvSpPr>
            <a:spLocks noChangeArrowheads="1"/>
          </xdr:cNvSpPr>
        </xdr:nvSpPr>
        <xdr:spPr bwMode="auto">
          <a:xfrm>
            <a:off x="1699" y="285"/>
            <a:ext cx="17" cy="15"/>
          </a:xfrm>
          <a:prstGeom prst="ellips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7710" name="Line 99">
            <a:extLst>
              <a:ext uri="{FF2B5EF4-FFF2-40B4-BE49-F238E27FC236}">
                <a16:creationId xmlns:a16="http://schemas.microsoft.com/office/drawing/2014/main" id="{00000000-0008-0000-0000-00003E6C0000}"/>
              </a:ext>
            </a:extLst>
          </xdr:cNvPr>
          <xdr:cNvSpPr>
            <a:spLocks noChangeShapeType="1"/>
          </xdr:cNvSpPr>
        </xdr:nvSpPr>
        <xdr:spPr bwMode="auto">
          <a:xfrm>
            <a:off x="1725" y="283"/>
            <a:ext cx="10" cy="18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11" name="Line 100">
            <a:extLst>
              <a:ext uri="{FF2B5EF4-FFF2-40B4-BE49-F238E27FC236}">
                <a16:creationId xmlns:a16="http://schemas.microsoft.com/office/drawing/2014/main" id="{00000000-0008-0000-0000-00003F6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22" y="285"/>
            <a:ext cx="13" cy="1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12" name="Oval 101">
            <a:extLst>
              <a:ext uri="{FF2B5EF4-FFF2-40B4-BE49-F238E27FC236}">
                <a16:creationId xmlns:a16="http://schemas.microsoft.com/office/drawing/2014/main" id="{00000000-0008-0000-0000-0000406C0000}"/>
              </a:ext>
            </a:extLst>
          </xdr:cNvPr>
          <xdr:cNvSpPr>
            <a:spLocks noChangeArrowheads="1"/>
          </xdr:cNvSpPr>
        </xdr:nvSpPr>
        <xdr:spPr bwMode="auto">
          <a:xfrm>
            <a:off x="1740" y="285"/>
            <a:ext cx="16" cy="15"/>
          </a:xfrm>
          <a:prstGeom prst="ellips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7713" name="Line 102">
            <a:extLst>
              <a:ext uri="{FF2B5EF4-FFF2-40B4-BE49-F238E27FC236}">
                <a16:creationId xmlns:a16="http://schemas.microsoft.com/office/drawing/2014/main" id="{00000000-0008-0000-0000-0000416C0000}"/>
              </a:ext>
            </a:extLst>
          </xdr:cNvPr>
          <xdr:cNvSpPr>
            <a:spLocks noChangeShapeType="1"/>
          </xdr:cNvSpPr>
        </xdr:nvSpPr>
        <xdr:spPr bwMode="auto">
          <a:xfrm>
            <a:off x="1765" y="283"/>
            <a:ext cx="11" cy="18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14" name="Line 103">
            <a:extLst>
              <a:ext uri="{FF2B5EF4-FFF2-40B4-BE49-F238E27FC236}">
                <a16:creationId xmlns:a16="http://schemas.microsoft.com/office/drawing/2014/main" id="{00000000-0008-0000-0000-0000426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63" y="285"/>
            <a:ext cx="13" cy="1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33</xdr:col>
      <xdr:colOff>127000</xdr:colOff>
      <xdr:row>71</xdr:row>
      <xdr:rowOff>177800</xdr:rowOff>
    </xdr:from>
    <xdr:to>
      <xdr:col>35</xdr:col>
      <xdr:colOff>209550</xdr:colOff>
      <xdr:row>73</xdr:row>
      <xdr:rowOff>165100</xdr:rowOff>
    </xdr:to>
    <xdr:grpSp>
      <xdr:nvGrpSpPr>
        <xdr:cNvPr id="26509" name="Gruppo 142">
          <a:extLst>
            <a:ext uri="{FF2B5EF4-FFF2-40B4-BE49-F238E27FC236}">
              <a16:creationId xmlns:a16="http://schemas.microsoft.com/office/drawing/2014/main" id="{00000000-0008-0000-0000-00008D670000}"/>
            </a:ext>
          </a:extLst>
        </xdr:cNvPr>
        <xdr:cNvGrpSpPr>
          <a:grpSpLocks/>
        </xdr:cNvGrpSpPr>
      </xdr:nvGrpSpPr>
      <xdr:grpSpPr bwMode="auto">
        <a:xfrm>
          <a:off x="19356717" y="13824309"/>
          <a:ext cx="945191" cy="370697"/>
          <a:chOff x="5499316" y="4556016"/>
          <a:chExt cx="1441341" cy="516049"/>
        </a:xfrm>
      </xdr:grpSpPr>
      <xdr:sp macro="" textlink="">
        <xdr:nvSpPr>
          <xdr:cNvPr id="27706" name="Line 113">
            <a:extLst>
              <a:ext uri="{FF2B5EF4-FFF2-40B4-BE49-F238E27FC236}">
                <a16:creationId xmlns:a16="http://schemas.microsoft.com/office/drawing/2014/main" id="{00000000-0008-0000-0000-00003A6C0000}"/>
              </a:ext>
            </a:extLst>
          </xdr:cNvPr>
          <xdr:cNvSpPr>
            <a:spLocks noChangeShapeType="1"/>
          </xdr:cNvSpPr>
        </xdr:nvSpPr>
        <xdr:spPr bwMode="auto">
          <a:xfrm>
            <a:off x="5499316" y="4770892"/>
            <a:ext cx="1441341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pic>
        <xdr:nvPicPr>
          <xdr:cNvPr id="27707" name="Immagine 144">
            <a:extLst>
              <a:ext uri="{FF2B5EF4-FFF2-40B4-BE49-F238E27FC236}">
                <a16:creationId xmlns:a16="http://schemas.microsoft.com/office/drawing/2014/main" id="{00000000-0008-0000-0000-00003B6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39941" y="4556016"/>
            <a:ext cx="504771" cy="5160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32</xdr:col>
      <xdr:colOff>419100</xdr:colOff>
      <xdr:row>73</xdr:row>
      <xdr:rowOff>158289</xdr:rowOff>
    </xdr:from>
    <xdr:to>
      <xdr:col>35</xdr:col>
      <xdr:colOff>246313</xdr:colOff>
      <xdr:row>76</xdr:row>
      <xdr:rowOff>114295</xdr:rowOff>
    </xdr:to>
    <xdr:sp macro="" textlink="">
      <xdr:nvSpPr>
        <xdr:cNvPr id="146" name="Text 5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725400" y="8781589"/>
          <a:ext cx="1211510" cy="5210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Direct shipping</a:t>
          </a:r>
        </a:p>
      </xdr:txBody>
    </xdr:sp>
    <xdr:clientData/>
  </xdr:twoCellAnchor>
  <xdr:twoCellAnchor>
    <xdr:from>
      <xdr:col>33</xdr:col>
      <xdr:colOff>298450</xdr:colOff>
      <xdr:row>6</xdr:row>
      <xdr:rowOff>177800</xdr:rowOff>
    </xdr:from>
    <xdr:to>
      <xdr:col>34</xdr:col>
      <xdr:colOff>336550</xdr:colOff>
      <xdr:row>10</xdr:row>
      <xdr:rowOff>25400</xdr:rowOff>
    </xdr:to>
    <xdr:grpSp>
      <xdr:nvGrpSpPr>
        <xdr:cNvPr id="26511" name="Group 3">
          <a:extLst>
            <a:ext uri="{FF2B5EF4-FFF2-40B4-BE49-F238E27FC236}">
              <a16:creationId xmlns:a16="http://schemas.microsoft.com/office/drawing/2014/main" id="{00000000-0008-0000-0000-00008F670000}"/>
            </a:ext>
          </a:extLst>
        </xdr:cNvPr>
        <xdr:cNvGrpSpPr>
          <a:grpSpLocks/>
        </xdr:cNvGrpSpPr>
      </xdr:nvGrpSpPr>
      <xdr:grpSpPr bwMode="auto">
        <a:xfrm>
          <a:off x="19528167" y="1363932"/>
          <a:ext cx="469421" cy="614393"/>
          <a:chOff x="16115836" y="2857500"/>
          <a:chExt cx="437253" cy="590808"/>
        </a:xfrm>
      </xdr:grpSpPr>
      <xdr:sp macro="" textlink="">
        <xdr:nvSpPr>
          <xdr:cNvPr id="27697" name="Line 14">
            <a:extLst>
              <a:ext uri="{FF2B5EF4-FFF2-40B4-BE49-F238E27FC236}">
                <a16:creationId xmlns:a16="http://schemas.microsoft.com/office/drawing/2014/main" id="{00000000-0008-0000-0000-0000316C0000}"/>
              </a:ext>
            </a:extLst>
          </xdr:cNvPr>
          <xdr:cNvSpPr>
            <a:spLocks noChangeShapeType="1"/>
          </xdr:cNvSpPr>
        </xdr:nvSpPr>
        <xdr:spPr bwMode="auto">
          <a:xfrm>
            <a:off x="16115836" y="3060700"/>
            <a:ext cx="0" cy="3810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98" name="Line 15">
            <a:extLst>
              <a:ext uri="{FF2B5EF4-FFF2-40B4-BE49-F238E27FC236}">
                <a16:creationId xmlns:a16="http://schemas.microsoft.com/office/drawing/2014/main" id="{00000000-0008-0000-0000-0000326C0000}"/>
              </a:ext>
            </a:extLst>
          </xdr:cNvPr>
          <xdr:cNvSpPr>
            <a:spLocks noChangeShapeType="1"/>
          </xdr:cNvSpPr>
        </xdr:nvSpPr>
        <xdr:spPr bwMode="auto">
          <a:xfrm>
            <a:off x="16115846" y="3441700"/>
            <a:ext cx="43724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99" name="Line 16">
            <a:extLst>
              <a:ext uri="{FF2B5EF4-FFF2-40B4-BE49-F238E27FC236}">
                <a16:creationId xmlns:a16="http://schemas.microsoft.com/office/drawing/2014/main" id="{00000000-0008-0000-0000-000033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115846" y="2870200"/>
            <a:ext cx="145143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00" name="Line 17">
            <a:extLst>
              <a:ext uri="{FF2B5EF4-FFF2-40B4-BE49-F238E27FC236}">
                <a16:creationId xmlns:a16="http://schemas.microsoft.com/office/drawing/2014/main" id="{00000000-0008-0000-0000-0000346C0000}"/>
              </a:ext>
            </a:extLst>
          </xdr:cNvPr>
          <xdr:cNvSpPr>
            <a:spLocks noChangeShapeType="1"/>
          </xdr:cNvSpPr>
        </xdr:nvSpPr>
        <xdr:spPr bwMode="auto">
          <a:xfrm>
            <a:off x="16260989" y="2870200"/>
            <a:ext cx="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01" name="Line 18">
            <a:extLst>
              <a:ext uri="{FF2B5EF4-FFF2-40B4-BE49-F238E27FC236}">
                <a16:creationId xmlns:a16="http://schemas.microsoft.com/office/drawing/2014/main" id="{00000000-0008-0000-0000-000035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260989" y="28702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02" name="Line 19">
            <a:extLst>
              <a:ext uri="{FF2B5EF4-FFF2-40B4-BE49-F238E27FC236}">
                <a16:creationId xmlns:a16="http://schemas.microsoft.com/office/drawing/2014/main" id="{00000000-0008-0000-0000-0000366C0000}"/>
              </a:ext>
            </a:extLst>
          </xdr:cNvPr>
          <xdr:cNvSpPr>
            <a:spLocks noChangeShapeType="1"/>
          </xdr:cNvSpPr>
        </xdr:nvSpPr>
        <xdr:spPr bwMode="auto">
          <a:xfrm>
            <a:off x="16407039" y="2870200"/>
            <a:ext cx="0" cy="1778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03" name="Line 20">
            <a:extLst>
              <a:ext uri="{FF2B5EF4-FFF2-40B4-BE49-F238E27FC236}">
                <a16:creationId xmlns:a16="http://schemas.microsoft.com/office/drawing/2014/main" id="{00000000-0008-0000-0000-000037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407039" y="28575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04" name="Line 21">
            <a:extLst>
              <a:ext uri="{FF2B5EF4-FFF2-40B4-BE49-F238E27FC236}">
                <a16:creationId xmlns:a16="http://schemas.microsoft.com/office/drawing/2014/main" id="{00000000-0008-0000-0000-0000386C0000}"/>
              </a:ext>
            </a:extLst>
          </xdr:cNvPr>
          <xdr:cNvSpPr>
            <a:spLocks noChangeShapeType="1"/>
          </xdr:cNvSpPr>
        </xdr:nvSpPr>
        <xdr:spPr bwMode="auto">
          <a:xfrm>
            <a:off x="16553089" y="2870199"/>
            <a:ext cx="0" cy="571499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2" name="Text 22">
            <a:extLst>
              <a:ext uri="{FF2B5EF4-FFF2-40B4-BE49-F238E27FC236}">
                <a16:creationId xmlns:a16="http://schemas.microsoft.com/office/drawing/2014/main" id="{00000000-0008-0000-0000-000010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99428" y="3202138"/>
            <a:ext cx="257208" cy="246170"/>
          </a:xfrm>
          <a:prstGeom prst="rect">
            <a:avLst/>
          </a:prstGeom>
          <a:noFill/>
          <a:ln>
            <a:noFill/>
          </a:ln>
        </xdr:spPr>
        <xdr:txBody>
          <a:bodyPr wrap="none" lIns="18288" tIns="22860" rIns="18288" bIns="0" anchor="t" upright="1">
            <a:sp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GB" sz="7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XYZ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GB" sz="7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Corp.</a:t>
            </a:r>
          </a:p>
        </xdr:txBody>
      </xdr:sp>
    </xdr:grpSp>
    <xdr:clientData/>
  </xdr:twoCellAnchor>
  <xdr:twoCellAnchor editAs="oneCell">
    <xdr:from>
      <xdr:col>33</xdr:col>
      <xdr:colOff>145143</xdr:colOff>
      <xdr:row>10</xdr:row>
      <xdr:rowOff>47103</xdr:rowOff>
    </xdr:from>
    <xdr:to>
      <xdr:col>35</xdr:col>
      <xdr:colOff>127487</xdr:colOff>
      <xdr:row>11</xdr:row>
      <xdr:rowOff>58845</xdr:rowOff>
    </xdr:to>
    <xdr:sp macro="" textlink="">
      <xdr:nvSpPr>
        <xdr:cNvPr id="273" name="Text 2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11901714" y="1988389"/>
          <a:ext cx="762488" cy="18903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GB" sz="7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Outside Sources</a:t>
          </a:r>
        </a:p>
      </xdr:txBody>
    </xdr:sp>
    <xdr:clientData/>
  </xdr:twoCellAnchor>
  <xdr:twoCellAnchor editAs="oneCell">
    <xdr:from>
      <xdr:col>33</xdr:col>
      <xdr:colOff>295162</xdr:colOff>
      <xdr:row>21</xdr:row>
      <xdr:rowOff>52292</xdr:rowOff>
    </xdr:from>
    <xdr:to>
      <xdr:col>35</xdr:col>
      <xdr:colOff>30501</xdr:colOff>
      <xdr:row>22</xdr:row>
      <xdr:rowOff>44566</xdr:rowOff>
    </xdr:to>
    <xdr:sp macro="" textlink="">
      <xdr:nvSpPr>
        <xdr:cNvPr id="274" name="Text 35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12051733" y="4089078"/>
          <a:ext cx="521626" cy="169984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GB" sz="7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Data Box</a:t>
          </a:r>
        </a:p>
      </xdr:txBody>
    </xdr:sp>
    <xdr:clientData/>
  </xdr:twoCellAnchor>
  <xdr:twoCellAnchor>
    <xdr:from>
      <xdr:col>1</xdr:col>
      <xdr:colOff>107576</xdr:colOff>
      <xdr:row>10</xdr:row>
      <xdr:rowOff>38100</xdr:rowOff>
    </xdr:from>
    <xdr:to>
      <xdr:col>3</xdr:col>
      <xdr:colOff>165100</xdr:colOff>
      <xdr:row>13</xdr:row>
      <xdr:rowOff>50800</xdr:rowOff>
    </xdr:to>
    <xdr:grpSp>
      <xdr:nvGrpSpPr>
        <xdr:cNvPr id="26514" name="Group 3">
          <a:extLst>
            <a:ext uri="{FF2B5EF4-FFF2-40B4-BE49-F238E27FC236}">
              <a16:creationId xmlns:a16="http://schemas.microsoft.com/office/drawing/2014/main" id="{00000000-0008-0000-0000-000092670000}"/>
            </a:ext>
          </a:extLst>
        </xdr:cNvPr>
        <xdr:cNvGrpSpPr>
          <a:grpSpLocks/>
        </xdr:cNvGrpSpPr>
      </xdr:nvGrpSpPr>
      <xdr:grpSpPr bwMode="auto">
        <a:xfrm>
          <a:off x="1365595" y="1991025"/>
          <a:ext cx="1099882" cy="587794"/>
          <a:chOff x="16115836" y="2857500"/>
          <a:chExt cx="437253" cy="584200"/>
        </a:xfrm>
      </xdr:grpSpPr>
      <xdr:sp macro="" textlink="">
        <xdr:nvSpPr>
          <xdr:cNvPr id="27688" name="Line 14">
            <a:extLst>
              <a:ext uri="{FF2B5EF4-FFF2-40B4-BE49-F238E27FC236}">
                <a16:creationId xmlns:a16="http://schemas.microsoft.com/office/drawing/2014/main" id="{00000000-0008-0000-0000-0000286C0000}"/>
              </a:ext>
            </a:extLst>
          </xdr:cNvPr>
          <xdr:cNvSpPr>
            <a:spLocks noChangeShapeType="1"/>
          </xdr:cNvSpPr>
        </xdr:nvSpPr>
        <xdr:spPr bwMode="auto">
          <a:xfrm>
            <a:off x="16115836" y="3060700"/>
            <a:ext cx="0" cy="3810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89" name="Line 15">
            <a:extLst>
              <a:ext uri="{FF2B5EF4-FFF2-40B4-BE49-F238E27FC236}">
                <a16:creationId xmlns:a16="http://schemas.microsoft.com/office/drawing/2014/main" id="{00000000-0008-0000-0000-0000296C0000}"/>
              </a:ext>
            </a:extLst>
          </xdr:cNvPr>
          <xdr:cNvSpPr>
            <a:spLocks noChangeShapeType="1"/>
          </xdr:cNvSpPr>
        </xdr:nvSpPr>
        <xdr:spPr bwMode="auto">
          <a:xfrm>
            <a:off x="16115846" y="3441700"/>
            <a:ext cx="43724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90" name="Line 16">
            <a:extLst>
              <a:ext uri="{FF2B5EF4-FFF2-40B4-BE49-F238E27FC236}">
                <a16:creationId xmlns:a16="http://schemas.microsoft.com/office/drawing/2014/main" id="{00000000-0008-0000-0000-00002A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115846" y="2870200"/>
            <a:ext cx="145143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91" name="Line 17">
            <a:extLst>
              <a:ext uri="{FF2B5EF4-FFF2-40B4-BE49-F238E27FC236}">
                <a16:creationId xmlns:a16="http://schemas.microsoft.com/office/drawing/2014/main" id="{00000000-0008-0000-0000-00002B6C0000}"/>
              </a:ext>
            </a:extLst>
          </xdr:cNvPr>
          <xdr:cNvSpPr>
            <a:spLocks noChangeShapeType="1"/>
          </xdr:cNvSpPr>
        </xdr:nvSpPr>
        <xdr:spPr bwMode="auto">
          <a:xfrm>
            <a:off x="16260989" y="2870200"/>
            <a:ext cx="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92" name="Line 18">
            <a:extLst>
              <a:ext uri="{FF2B5EF4-FFF2-40B4-BE49-F238E27FC236}">
                <a16:creationId xmlns:a16="http://schemas.microsoft.com/office/drawing/2014/main" id="{00000000-0008-0000-0000-00002C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260989" y="28702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93" name="Line 19">
            <a:extLst>
              <a:ext uri="{FF2B5EF4-FFF2-40B4-BE49-F238E27FC236}">
                <a16:creationId xmlns:a16="http://schemas.microsoft.com/office/drawing/2014/main" id="{00000000-0008-0000-0000-00002D6C0000}"/>
              </a:ext>
            </a:extLst>
          </xdr:cNvPr>
          <xdr:cNvSpPr>
            <a:spLocks noChangeShapeType="1"/>
          </xdr:cNvSpPr>
        </xdr:nvSpPr>
        <xdr:spPr bwMode="auto">
          <a:xfrm>
            <a:off x="16407039" y="2870200"/>
            <a:ext cx="0" cy="1778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94" name="Line 20">
            <a:extLst>
              <a:ext uri="{FF2B5EF4-FFF2-40B4-BE49-F238E27FC236}">
                <a16:creationId xmlns:a16="http://schemas.microsoft.com/office/drawing/2014/main" id="{00000000-0008-0000-0000-00002E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407039" y="28575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95" name="Line 21">
            <a:extLst>
              <a:ext uri="{FF2B5EF4-FFF2-40B4-BE49-F238E27FC236}">
                <a16:creationId xmlns:a16="http://schemas.microsoft.com/office/drawing/2014/main" id="{00000000-0008-0000-0000-00002F6C0000}"/>
              </a:ext>
            </a:extLst>
          </xdr:cNvPr>
          <xdr:cNvSpPr>
            <a:spLocks noChangeShapeType="1"/>
          </xdr:cNvSpPr>
        </xdr:nvSpPr>
        <xdr:spPr bwMode="auto">
          <a:xfrm>
            <a:off x="16553089" y="2870200"/>
            <a:ext cx="0" cy="571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8" name="Text 22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95865" y="3213100"/>
            <a:ext cx="290056" cy="157561"/>
          </a:xfrm>
          <a:prstGeom prst="rect">
            <a:avLst/>
          </a:prstGeom>
          <a:noFill/>
          <a:ln>
            <a:noFill/>
          </a:ln>
        </xdr:spPr>
        <xdr:txBody>
          <a:bodyPr wrap="none" lIns="18288" tIns="22860" rIns="18288" bIns="0" anchor="t" upright="1">
            <a:sp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GB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Supplier</a:t>
            </a:r>
          </a:p>
        </xdr:txBody>
      </xdr:sp>
    </xdr:grpSp>
    <xdr:clientData/>
  </xdr:twoCellAnchor>
  <xdr:twoCellAnchor>
    <xdr:from>
      <xdr:col>28</xdr:col>
      <xdr:colOff>6124</xdr:colOff>
      <xdr:row>8</xdr:row>
      <xdr:rowOff>191587</xdr:rowOff>
    </xdr:from>
    <xdr:to>
      <xdr:col>29</xdr:col>
      <xdr:colOff>474618</xdr:colOff>
      <xdr:row>10</xdr:row>
      <xdr:rowOff>22821</xdr:rowOff>
    </xdr:to>
    <xdr:grpSp>
      <xdr:nvGrpSpPr>
        <xdr:cNvPr id="26516" name="Group 3">
          <a:extLst>
            <a:ext uri="{FF2B5EF4-FFF2-40B4-BE49-F238E27FC236}">
              <a16:creationId xmlns:a16="http://schemas.microsoft.com/office/drawing/2014/main" id="{00000000-0008-0000-0000-000094670000}"/>
            </a:ext>
          </a:extLst>
        </xdr:cNvPr>
        <xdr:cNvGrpSpPr>
          <a:grpSpLocks/>
        </xdr:cNvGrpSpPr>
      </xdr:nvGrpSpPr>
      <xdr:grpSpPr bwMode="auto">
        <a:xfrm>
          <a:off x="16168671" y="1761115"/>
          <a:ext cx="1007645" cy="214631"/>
          <a:chOff x="16115846" y="2853592"/>
          <a:chExt cx="437243" cy="207108"/>
        </a:xfrm>
      </xdr:grpSpPr>
      <xdr:sp macro="" textlink="">
        <xdr:nvSpPr>
          <xdr:cNvPr id="27678" name="Line 16">
            <a:extLst>
              <a:ext uri="{FF2B5EF4-FFF2-40B4-BE49-F238E27FC236}">
                <a16:creationId xmlns:a16="http://schemas.microsoft.com/office/drawing/2014/main" id="{00000000-0008-0000-0000-00001E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115846" y="2870200"/>
            <a:ext cx="145143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79" name="Line 17">
            <a:extLst>
              <a:ext uri="{FF2B5EF4-FFF2-40B4-BE49-F238E27FC236}">
                <a16:creationId xmlns:a16="http://schemas.microsoft.com/office/drawing/2014/main" id="{00000000-0008-0000-0000-00001F6C0000}"/>
              </a:ext>
            </a:extLst>
          </xdr:cNvPr>
          <xdr:cNvSpPr>
            <a:spLocks noChangeShapeType="1"/>
          </xdr:cNvSpPr>
        </xdr:nvSpPr>
        <xdr:spPr bwMode="auto">
          <a:xfrm>
            <a:off x="16260989" y="2870200"/>
            <a:ext cx="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80" name="Line 18">
            <a:extLst>
              <a:ext uri="{FF2B5EF4-FFF2-40B4-BE49-F238E27FC236}">
                <a16:creationId xmlns:a16="http://schemas.microsoft.com/office/drawing/2014/main" id="{00000000-0008-0000-0000-000020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260989" y="28702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81" name="Line 19">
            <a:extLst>
              <a:ext uri="{FF2B5EF4-FFF2-40B4-BE49-F238E27FC236}">
                <a16:creationId xmlns:a16="http://schemas.microsoft.com/office/drawing/2014/main" id="{00000000-0008-0000-0000-0000216C0000}"/>
              </a:ext>
            </a:extLst>
          </xdr:cNvPr>
          <xdr:cNvSpPr>
            <a:spLocks noChangeShapeType="1"/>
          </xdr:cNvSpPr>
        </xdr:nvSpPr>
        <xdr:spPr bwMode="auto">
          <a:xfrm>
            <a:off x="16407039" y="2866292"/>
            <a:ext cx="0" cy="1778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7682" name="Line 20">
            <a:extLst>
              <a:ext uri="{FF2B5EF4-FFF2-40B4-BE49-F238E27FC236}">
                <a16:creationId xmlns:a16="http://schemas.microsoft.com/office/drawing/2014/main" id="{00000000-0008-0000-0000-0000226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407039" y="2853592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33</xdr:col>
      <xdr:colOff>292100</xdr:colOff>
      <xdr:row>13</xdr:row>
      <xdr:rowOff>101600</xdr:rowOff>
    </xdr:from>
    <xdr:to>
      <xdr:col>35</xdr:col>
      <xdr:colOff>152400</xdr:colOff>
      <xdr:row>20</xdr:row>
      <xdr:rowOff>88900</xdr:rowOff>
    </xdr:to>
    <xdr:grpSp>
      <xdr:nvGrpSpPr>
        <xdr:cNvPr id="26524" name="Group 274">
          <a:extLst>
            <a:ext uri="{FF2B5EF4-FFF2-40B4-BE49-F238E27FC236}">
              <a16:creationId xmlns:a16="http://schemas.microsoft.com/office/drawing/2014/main" id="{00000000-0008-0000-0000-00009C670000}"/>
            </a:ext>
          </a:extLst>
        </xdr:cNvPr>
        <xdr:cNvGrpSpPr>
          <a:grpSpLocks/>
        </xdr:cNvGrpSpPr>
      </xdr:nvGrpSpPr>
      <xdr:grpSpPr bwMode="auto">
        <a:xfrm>
          <a:off x="19521817" y="2629619"/>
          <a:ext cx="722941" cy="1329187"/>
          <a:chOff x="18073077" y="2732453"/>
          <a:chExt cx="599836" cy="1318847"/>
        </a:xfrm>
      </xdr:grpSpPr>
      <xdr:grpSp>
        <xdr:nvGrpSpPr>
          <xdr:cNvPr id="26525" name="Group 1">
            <a:extLst>
              <a:ext uri="{FF2B5EF4-FFF2-40B4-BE49-F238E27FC236}">
                <a16:creationId xmlns:a16="http://schemas.microsoft.com/office/drawing/2014/main" id="{00000000-0008-0000-0000-00009D670000}"/>
              </a:ext>
            </a:extLst>
          </xdr:cNvPr>
          <xdr:cNvGrpSpPr>
            <a:grpSpLocks/>
          </xdr:cNvGrpSpPr>
        </xdr:nvGrpSpPr>
        <xdr:grpSpPr bwMode="auto">
          <a:xfrm>
            <a:off x="18073077" y="2732453"/>
            <a:ext cx="527539" cy="548054"/>
            <a:chOff x="15908564" y="1066800"/>
            <a:chExt cx="537936" cy="533400"/>
          </a:xfrm>
        </xdr:grpSpPr>
        <xdr:sp macro="" textlink="">
          <xdr:nvSpPr>
            <xdr:cNvPr id="26539" name="Rectangle 4">
              <a:extLst>
                <a:ext uri="{FF2B5EF4-FFF2-40B4-BE49-F238E27FC236}">
                  <a16:creationId xmlns:a16="http://schemas.microsoft.com/office/drawing/2014/main" id="{00000000-0008-0000-0000-0000AB67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908564" y="1066800"/>
              <a:ext cx="537936" cy="533400"/>
            </a:xfrm>
            <a:prstGeom prst="rect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6540" name="Line 5">
              <a:extLst>
                <a:ext uri="{FF2B5EF4-FFF2-40B4-BE49-F238E27FC236}">
                  <a16:creationId xmlns:a16="http://schemas.microsoft.com/office/drawing/2014/main" id="{00000000-0008-0000-0000-0000AC67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908564" y="1276350"/>
              <a:ext cx="537936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7" name="Text 6">
              <a:extLst>
                <a:ext uri="{FF2B5EF4-FFF2-40B4-BE49-F238E27FC236}">
                  <a16:creationId xmlns:a16="http://schemas.microsoft.com/office/drawing/2014/main" id="{00000000-0008-0000-0000-00003301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6046487" y="1116169"/>
              <a:ext cx="251859" cy="129592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22860" rIns="0" bIns="0" anchor="t" upright="1">
              <a:spAutoFit/>
            </a:bodyPr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kumimoji="0" lang="en-GB" sz="7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Arial"/>
                  <a:cs typeface="Arial"/>
                </a:rPr>
                <a:t>Press</a:t>
              </a:r>
            </a:p>
          </xdr:txBody>
        </xdr:sp>
      </xdr:grpSp>
      <xdr:grpSp>
        <xdr:nvGrpSpPr>
          <xdr:cNvPr id="26526" name="Group 5">
            <a:extLst>
              <a:ext uri="{FF2B5EF4-FFF2-40B4-BE49-F238E27FC236}">
                <a16:creationId xmlns:a16="http://schemas.microsoft.com/office/drawing/2014/main" id="{00000000-0008-0000-0000-00009E670000}"/>
              </a:ext>
            </a:extLst>
          </xdr:cNvPr>
          <xdr:cNvGrpSpPr>
            <a:grpSpLocks/>
          </xdr:cNvGrpSpPr>
        </xdr:nvGrpSpPr>
        <xdr:grpSpPr bwMode="auto">
          <a:xfrm>
            <a:off x="18114167" y="3282462"/>
            <a:ext cx="558746" cy="768838"/>
            <a:chOff x="16111022" y="3749469"/>
            <a:chExt cx="592518" cy="765299"/>
          </a:xfrm>
        </xdr:grpSpPr>
        <xdr:grpSp>
          <xdr:nvGrpSpPr>
            <xdr:cNvPr id="26527" name="Group 4">
              <a:extLst>
                <a:ext uri="{FF2B5EF4-FFF2-40B4-BE49-F238E27FC236}">
                  <a16:creationId xmlns:a16="http://schemas.microsoft.com/office/drawing/2014/main" id="{00000000-0008-0000-0000-00009F6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111022" y="3749469"/>
              <a:ext cx="592518" cy="765299"/>
              <a:chOff x="16111022" y="3749469"/>
              <a:chExt cx="592518" cy="765299"/>
            </a:xfrm>
          </xdr:grpSpPr>
          <xdr:sp macro="" textlink="">
            <xdr:nvSpPr>
              <xdr:cNvPr id="26530" name="Line 24">
                <a:extLst>
                  <a:ext uri="{FF2B5EF4-FFF2-40B4-BE49-F238E27FC236}">
                    <a16:creationId xmlns:a16="http://schemas.microsoft.com/office/drawing/2014/main" id="{00000000-0008-0000-0000-0000A267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111022" y="3755819"/>
                <a:ext cx="0" cy="758949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531" name="Line 25">
                <a:extLst>
                  <a:ext uri="{FF2B5EF4-FFF2-40B4-BE49-F238E27FC236}">
                    <a16:creationId xmlns:a16="http://schemas.microsoft.com/office/drawing/2014/main" id="{00000000-0008-0000-0000-0000A367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600714" y="3749469"/>
                <a:ext cx="0" cy="758949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532" name="Line 26">
                <a:extLst>
                  <a:ext uri="{FF2B5EF4-FFF2-40B4-BE49-F238E27FC236}">
                    <a16:creationId xmlns:a16="http://schemas.microsoft.com/office/drawing/2014/main" id="{00000000-0008-0000-0000-0000A467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111022" y="3749469"/>
                <a:ext cx="489692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533" name="Line 27">
                <a:extLst>
                  <a:ext uri="{FF2B5EF4-FFF2-40B4-BE49-F238E27FC236}">
                    <a16:creationId xmlns:a16="http://schemas.microsoft.com/office/drawing/2014/main" id="{00000000-0008-0000-0000-0000A567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111022" y="3909044"/>
                <a:ext cx="489692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534" name="Line 30">
                <a:extLst>
                  <a:ext uri="{FF2B5EF4-FFF2-40B4-BE49-F238E27FC236}">
                    <a16:creationId xmlns:a16="http://schemas.microsoft.com/office/drawing/2014/main" id="{00000000-0008-0000-0000-0000A667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111022" y="4374243"/>
                <a:ext cx="489692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" name="Text 31">
                <a:extLst>
                  <a:ext uri="{FF2B5EF4-FFF2-40B4-BE49-F238E27FC236}">
                    <a16:creationId xmlns:a16="http://schemas.microsoft.com/office/drawing/2014/main" id="{00000000-0008-0000-0000-00002D01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6117338" y="3757398"/>
                <a:ext cx="586202" cy="17672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vertOverflow="clip" wrap="square" lIns="27432" tIns="22860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kumimoji="0" lang="en-GB" sz="700" b="0" i="0" u="none" strike="noStrike" kern="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/>
                    <a:cs typeface="Arial"/>
                  </a:rPr>
                  <a:t>C/T= </a:t>
                </a:r>
              </a:p>
            </xdr:txBody>
          </xdr:sp>
          <xdr:sp macro="" textlink="">
            <xdr:nvSpPr>
              <xdr:cNvPr id="302" name="Text 32">
                <a:extLst>
                  <a:ext uri="{FF2B5EF4-FFF2-40B4-BE49-F238E27FC236}">
                    <a16:creationId xmlns:a16="http://schemas.microsoft.com/office/drawing/2014/main" id="{00000000-0008-0000-0000-00002E01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6117338" y="3908872"/>
                <a:ext cx="505132" cy="17672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vertOverflow="clip" wrap="square" lIns="27432" tIns="22860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kumimoji="0" lang="en-GB" sz="700" b="0" i="0" u="none" strike="noStrike" kern="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/>
                    <a:cs typeface="Arial"/>
                  </a:rPr>
                  <a:t>C/O=  </a:t>
                </a:r>
              </a:p>
            </xdr:txBody>
          </xdr:sp>
          <xdr:sp macro="" textlink="">
            <xdr:nvSpPr>
              <xdr:cNvPr id="303" name="Text 33">
                <a:extLst>
                  <a:ext uri="{FF2B5EF4-FFF2-40B4-BE49-F238E27FC236}">
                    <a16:creationId xmlns:a16="http://schemas.microsoft.com/office/drawing/2014/main" id="{00000000-0008-0000-0000-00002F01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6129810" y="4072969"/>
                <a:ext cx="492659" cy="15778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vertOverflow="clip" wrap="square" lIns="27432" tIns="22860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kumimoji="0" lang="en-GB" sz="700" b="0" i="0" u="none" strike="noStrike" kern="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/>
                    <a:cs typeface="Arial"/>
                  </a:rPr>
                  <a:t>A= </a:t>
                </a:r>
              </a:p>
            </xdr:txBody>
          </xdr:sp>
          <xdr:sp macro="" textlink="">
            <xdr:nvSpPr>
              <xdr:cNvPr id="304" name="Text 34">
                <a:extLst>
                  <a:ext uri="{FF2B5EF4-FFF2-40B4-BE49-F238E27FC236}">
                    <a16:creationId xmlns:a16="http://schemas.microsoft.com/office/drawing/2014/main" id="{00000000-0008-0000-0000-00003001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6129810" y="4237065"/>
                <a:ext cx="492659" cy="11360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vertOverflow="clip" wrap="square" lIns="27432" tIns="22860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kumimoji="0" lang="en-GB" sz="700" b="0" i="0" u="none" strike="noStrike" kern="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Arial"/>
                    <a:cs typeface="Arial"/>
                  </a:rPr>
                  <a:t> Shifts</a:t>
                </a:r>
              </a:p>
            </xdr:txBody>
          </xdr:sp>
        </xdr:grpSp>
        <xdr:sp macro="" textlink="">
          <xdr:nvSpPr>
            <xdr:cNvPr id="26528" name="Line 28">
              <a:extLst>
                <a:ext uri="{FF2B5EF4-FFF2-40B4-BE49-F238E27FC236}">
                  <a16:creationId xmlns:a16="http://schemas.microsoft.com/office/drawing/2014/main" id="{00000000-0008-0000-0000-0000A067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111022" y="4068618"/>
              <a:ext cx="489692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529" name="Line 29">
              <a:extLst>
                <a:ext uri="{FF2B5EF4-FFF2-40B4-BE49-F238E27FC236}">
                  <a16:creationId xmlns:a16="http://schemas.microsoft.com/office/drawing/2014/main" id="{00000000-0008-0000-0000-0000A167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111022" y="4221843"/>
              <a:ext cx="489692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29</xdr:col>
      <xdr:colOff>23164</xdr:colOff>
      <xdr:row>18</xdr:row>
      <xdr:rowOff>97116</xdr:rowOff>
    </xdr:from>
    <xdr:to>
      <xdr:col>29</xdr:col>
      <xdr:colOff>138874</xdr:colOff>
      <xdr:row>29</xdr:row>
      <xdr:rowOff>52293</xdr:rowOff>
    </xdr:to>
    <xdr:sp macro="" textlink="">
      <xdr:nvSpPr>
        <xdr:cNvPr id="2" name="Drawing 46">
          <a:extLst>
            <a:ext uri="{FF2B5EF4-FFF2-40B4-BE49-F238E27FC236}">
              <a16:creationId xmlns:a16="http://schemas.microsoft.com/office/drawing/2014/main" id="{3E638419-FCB3-4695-941D-0CA7BF7FDF69}"/>
            </a:ext>
          </a:extLst>
        </xdr:cNvPr>
        <xdr:cNvSpPr>
          <a:spLocks/>
        </xdr:cNvSpPr>
      </xdr:nvSpPr>
      <xdr:spPr bwMode="auto">
        <a:xfrm rot="16200000" flipV="1">
          <a:off x="15616480" y="4531700"/>
          <a:ext cx="2050677" cy="115710"/>
        </a:xfrm>
        <a:custGeom>
          <a:avLst/>
          <a:gdLst>
            <a:gd name="T0" fmla="*/ 2147483646 w 16384"/>
            <a:gd name="T1" fmla="*/ 0 h 16384"/>
            <a:gd name="T2" fmla="*/ 2147483646 w 16384"/>
            <a:gd name="T3" fmla="*/ 2147483646 h 16384"/>
            <a:gd name="T4" fmla="*/ 0 w 16384"/>
            <a:gd name="T5" fmla="*/ 2147483646 h 16384"/>
            <a:gd name="T6" fmla="*/ 0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>
    <xdr:from>
      <xdr:col>29</xdr:col>
      <xdr:colOff>184412</xdr:colOff>
      <xdr:row>24</xdr:row>
      <xdr:rowOff>44823</xdr:rowOff>
    </xdr:from>
    <xdr:to>
      <xdr:col>30</xdr:col>
      <xdr:colOff>349623</xdr:colOff>
      <xdr:row>27</xdr:row>
      <xdr:rowOff>43030</xdr:rowOff>
    </xdr:to>
    <xdr:grpSp>
      <xdr:nvGrpSpPr>
        <xdr:cNvPr id="3" name="Group 8">
          <a:extLst>
            <a:ext uri="{FF2B5EF4-FFF2-40B4-BE49-F238E27FC236}">
              <a16:creationId xmlns:a16="http://schemas.microsoft.com/office/drawing/2014/main" id="{5E295A24-FFE6-426D-BC65-34B7043E7FC0}"/>
            </a:ext>
          </a:extLst>
        </xdr:cNvPr>
        <xdr:cNvGrpSpPr>
          <a:grpSpLocks/>
        </xdr:cNvGrpSpPr>
      </xdr:nvGrpSpPr>
      <xdr:grpSpPr bwMode="auto">
        <a:xfrm>
          <a:off x="16886110" y="4681521"/>
          <a:ext cx="704362" cy="573301"/>
          <a:chOff x="16051068" y="5289550"/>
          <a:chExt cx="662709" cy="698500"/>
        </a:xfrm>
      </xdr:grpSpPr>
      <xdr:sp macro="" textlink="">
        <xdr:nvSpPr>
          <xdr:cNvPr id="4" name="Rectangle 155">
            <a:extLst>
              <a:ext uri="{FF2B5EF4-FFF2-40B4-BE49-F238E27FC236}">
                <a16:creationId xmlns:a16="http://schemas.microsoft.com/office/drawing/2014/main" id="{78A71BA2-DF77-FEF7-AA8B-E53B721A0A58}"/>
              </a:ext>
            </a:extLst>
          </xdr:cNvPr>
          <xdr:cNvSpPr>
            <a:spLocks noChangeArrowheads="1"/>
          </xdr:cNvSpPr>
        </xdr:nvSpPr>
        <xdr:spPr bwMode="auto">
          <a:xfrm>
            <a:off x="16477673" y="5543550"/>
            <a:ext cx="236104" cy="304800"/>
          </a:xfrm>
          <a:prstGeom prst="rect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5" name="Oval 156">
            <a:extLst>
              <a:ext uri="{FF2B5EF4-FFF2-40B4-BE49-F238E27FC236}">
                <a16:creationId xmlns:a16="http://schemas.microsoft.com/office/drawing/2014/main" id="{7CFD264C-CFCF-FC20-651D-A5B0932E7B4D}"/>
              </a:ext>
            </a:extLst>
          </xdr:cNvPr>
          <xdr:cNvSpPr>
            <a:spLocks noChangeArrowheads="1"/>
          </xdr:cNvSpPr>
        </xdr:nvSpPr>
        <xdr:spPr bwMode="auto">
          <a:xfrm>
            <a:off x="16082818" y="5848350"/>
            <a:ext cx="134505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" name="Oval 157">
            <a:extLst>
              <a:ext uri="{FF2B5EF4-FFF2-40B4-BE49-F238E27FC236}">
                <a16:creationId xmlns:a16="http://schemas.microsoft.com/office/drawing/2014/main" id="{D6D4BD65-D959-8252-5D53-5C6695AC2FDA}"/>
              </a:ext>
            </a:extLst>
          </xdr:cNvPr>
          <xdr:cNvSpPr>
            <a:spLocks noChangeArrowheads="1"/>
          </xdr:cNvSpPr>
        </xdr:nvSpPr>
        <xdr:spPr bwMode="auto">
          <a:xfrm>
            <a:off x="16503073" y="5848350"/>
            <a:ext cx="121804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7" name="Rectangle 160">
            <a:extLst>
              <a:ext uri="{FF2B5EF4-FFF2-40B4-BE49-F238E27FC236}">
                <a16:creationId xmlns:a16="http://schemas.microsoft.com/office/drawing/2014/main" id="{3867011F-2B9E-D8E7-8725-4C8A0EA8A0C2}"/>
              </a:ext>
            </a:extLst>
          </xdr:cNvPr>
          <xdr:cNvSpPr>
            <a:spLocks noChangeArrowheads="1"/>
          </xdr:cNvSpPr>
        </xdr:nvSpPr>
        <xdr:spPr bwMode="auto">
          <a:xfrm>
            <a:off x="16051068" y="5289550"/>
            <a:ext cx="426605" cy="5588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107575</xdr:colOff>
      <xdr:row>20</xdr:row>
      <xdr:rowOff>71718</xdr:rowOff>
    </xdr:from>
    <xdr:to>
      <xdr:col>3</xdr:col>
      <xdr:colOff>268942</xdr:colOff>
      <xdr:row>23</xdr:row>
      <xdr:rowOff>138455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8067BAC-F83F-4C3F-9CF0-4EBD38B54071}"/>
            </a:ext>
          </a:extLst>
        </xdr:cNvPr>
        <xdr:cNvGrpSpPr>
          <a:grpSpLocks/>
        </xdr:cNvGrpSpPr>
      </xdr:nvGrpSpPr>
      <xdr:grpSpPr bwMode="auto">
        <a:xfrm>
          <a:off x="1868801" y="3941624"/>
          <a:ext cx="700518" cy="641831"/>
          <a:chOff x="16051063" y="5289552"/>
          <a:chExt cx="662714" cy="698498"/>
        </a:xfrm>
      </xdr:grpSpPr>
      <xdr:sp macro="" textlink="">
        <xdr:nvSpPr>
          <xdr:cNvPr id="10" name="Rectangle 155">
            <a:extLst>
              <a:ext uri="{FF2B5EF4-FFF2-40B4-BE49-F238E27FC236}">
                <a16:creationId xmlns:a16="http://schemas.microsoft.com/office/drawing/2014/main" id="{05132E26-EF4F-2765-2E6B-1788B577D80E}"/>
              </a:ext>
            </a:extLst>
          </xdr:cNvPr>
          <xdr:cNvSpPr>
            <a:spLocks noChangeArrowheads="1"/>
          </xdr:cNvSpPr>
        </xdr:nvSpPr>
        <xdr:spPr bwMode="auto">
          <a:xfrm>
            <a:off x="16477673" y="5543550"/>
            <a:ext cx="236104" cy="304800"/>
          </a:xfrm>
          <a:prstGeom prst="rect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1" name="Oval 156">
            <a:extLst>
              <a:ext uri="{FF2B5EF4-FFF2-40B4-BE49-F238E27FC236}">
                <a16:creationId xmlns:a16="http://schemas.microsoft.com/office/drawing/2014/main" id="{FC975D3B-4E5D-25F7-68EA-CCD39B955CE7}"/>
              </a:ext>
            </a:extLst>
          </xdr:cNvPr>
          <xdr:cNvSpPr>
            <a:spLocks noChangeArrowheads="1"/>
          </xdr:cNvSpPr>
        </xdr:nvSpPr>
        <xdr:spPr bwMode="auto">
          <a:xfrm>
            <a:off x="16082818" y="5848350"/>
            <a:ext cx="134505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2" name="Oval 157">
            <a:extLst>
              <a:ext uri="{FF2B5EF4-FFF2-40B4-BE49-F238E27FC236}">
                <a16:creationId xmlns:a16="http://schemas.microsoft.com/office/drawing/2014/main" id="{97A29B24-3662-C8F0-815A-26848A928B06}"/>
              </a:ext>
            </a:extLst>
          </xdr:cNvPr>
          <xdr:cNvSpPr>
            <a:spLocks noChangeArrowheads="1"/>
          </xdr:cNvSpPr>
        </xdr:nvSpPr>
        <xdr:spPr bwMode="auto">
          <a:xfrm>
            <a:off x="16503073" y="5848350"/>
            <a:ext cx="121804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3" name="Rectangle 160">
            <a:extLst>
              <a:ext uri="{FF2B5EF4-FFF2-40B4-BE49-F238E27FC236}">
                <a16:creationId xmlns:a16="http://schemas.microsoft.com/office/drawing/2014/main" id="{CCA01642-9464-0E63-776E-7C9F7F862A12}"/>
              </a:ext>
            </a:extLst>
          </xdr:cNvPr>
          <xdr:cNvSpPr>
            <a:spLocks noChangeArrowheads="1"/>
          </xdr:cNvSpPr>
        </xdr:nvSpPr>
        <xdr:spPr bwMode="auto">
          <a:xfrm>
            <a:off x="16051063" y="5289552"/>
            <a:ext cx="426605" cy="55880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239859</xdr:colOff>
      <xdr:row>13</xdr:row>
      <xdr:rowOff>134807</xdr:rowOff>
    </xdr:from>
    <xdr:to>
      <xdr:col>1</xdr:col>
      <xdr:colOff>391444</xdr:colOff>
      <xdr:row>27</xdr:row>
      <xdr:rowOff>131953</xdr:rowOff>
    </xdr:to>
    <xdr:sp macro="" textlink="">
      <xdr:nvSpPr>
        <xdr:cNvPr id="15" name="Drawing 46">
          <a:extLst>
            <a:ext uri="{FF2B5EF4-FFF2-40B4-BE49-F238E27FC236}">
              <a16:creationId xmlns:a16="http://schemas.microsoft.com/office/drawing/2014/main" id="{80C1BC54-0E2E-47DC-BC27-3F84F26088DD}"/>
            </a:ext>
          </a:extLst>
        </xdr:cNvPr>
        <xdr:cNvSpPr>
          <a:spLocks/>
        </xdr:cNvSpPr>
      </xdr:nvSpPr>
      <xdr:spPr bwMode="auto">
        <a:xfrm rot="5739911" flipV="1">
          <a:off x="128820" y="3858623"/>
          <a:ext cx="2632769" cy="151585"/>
        </a:xfrm>
        <a:custGeom>
          <a:avLst/>
          <a:gdLst>
            <a:gd name="T0" fmla="*/ 2147483646 w 16384"/>
            <a:gd name="T1" fmla="*/ 0 h 16384"/>
            <a:gd name="T2" fmla="*/ 2147483646 w 16384"/>
            <a:gd name="T3" fmla="*/ 2147483646 h 16384"/>
            <a:gd name="T4" fmla="*/ 0 w 16384"/>
            <a:gd name="T5" fmla="*/ 2147483646 h 16384"/>
            <a:gd name="T6" fmla="*/ 0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>
    <xdr:from>
      <xdr:col>0</xdr:col>
      <xdr:colOff>-4414201</xdr:colOff>
      <xdr:row>0</xdr:row>
      <xdr:rowOff>-7557911</xdr:rowOff>
    </xdr:from>
    <xdr:to>
      <xdr:col>0</xdr:col>
      <xdr:colOff>-1463373</xdr:colOff>
      <xdr:row>0</xdr:row>
      <xdr:rowOff>-7557911</xdr:rowOff>
    </xdr:to>
    <xdr:sp macro="" textlink="">
      <xdr:nvSpPr>
        <xdr:cNvPr id="215" name="Line 58">
          <a:extLst>
            <a:ext uri="{FF2B5EF4-FFF2-40B4-BE49-F238E27FC236}">
              <a16:creationId xmlns:a16="http://schemas.microsoft.com/office/drawing/2014/main" id="{1800C858-6015-54BB-57E7-36695F78F3EC}"/>
            </a:ext>
          </a:extLst>
        </xdr:cNvPr>
        <xdr:cNvSpPr>
          <a:spLocks noChangeShapeType="1"/>
        </xdr:cNvSpPr>
      </xdr:nvSpPr>
      <xdr:spPr bwMode="auto">
        <a:xfrm rot="19465484" flipH="1">
          <a:off x="-4414201" y="-7557911"/>
          <a:ext cx="2950828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8965</xdr:rowOff>
    </xdr:from>
    <xdr:to>
      <xdr:col>13</xdr:col>
      <xdr:colOff>358588</xdr:colOff>
      <xdr:row>28</xdr:row>
      <xdr:rowOff>80682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4D4450A1-4A37-27DA-C7E5-BD936834C7EC}"/>
            </a:ext>
          </a:extLst>
        </xdr:cNvPr>
        <xdr:cNvCxnSpPr/>
      </xdr:nvCxnSpPr>
      <xdr:spPr bwMode="auto">
        <a:xfrm flipH="1">
          <a:off x="2554941" y="2115671"/>
          <a:ext cx="4715435" cy="327211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520700</xdr:colOff>
      <xdr:row>10</xdr:row>
      <xdr:rowOff>170329</xdr:rowOff>
    </xdr:from>
    <xdr:to>
      <xdr:col>13</xdr:col>
      <xdr:colOff>376518</xdr:colOff>
      <xdr:row>47</xdr:row>
      <xdr:rowOff>165100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A006B7FA-6D25-4359-AF6C-87E02B9684BA}"/>
            </a:ext>
          </a:extLst>
        </xdr:cNvPr>
        <xdr:cNvCxnSpPr/>
      </xdr:nvCxnSpPr>
      <xdr:spPr bwMode="auto">
        <a:xfrm flipH="1">
          <a:off x="2819400" y="2113429"/>
          <a:ext cx="5443818" cy="704327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367553</xdr:colOff>
      <xdr:row>11</xdr:row>
      <xdr:rowOff>8965</xdr:rowOff>
    </xdr:from>
    <xdr:to>
      <xdr:col>13</xdr:col>
      <xdr:colOff>457200</xdr:colOff>
      <xdr:row>28</xdr:row>
      <xdr:rowOff>98612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D6CB4775-5954-4CA4-A187-C356674AA75A}"/>
            </a:ext>
          </a:extLst>
        </xdr:cNvPr>
        <xdr:cNvCxnSpPr/>
      </xdr:nvCxnSpPr>
      <xdr:spPr bwMode="auto">
        <a:xfrm>
          <a:off x="7279341" y="2115671"/>
          <a:ext cx="89647" cy="329004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349624</xdr:colOff>
      <xdr:row>10</xdr:row>
      <xdr:rowOff>179294</xdr:rowOff>
    </xdr:from>
    <xdr:to>
      <xdr:col>18</xdr:col>
      <xdr:colOff>358588</xdr:colOff>
      <xdr:row>28</xdr:row>
      <xdr:rowOff>89647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FA275890-F914-476D-8344-A4E4CE3AFC76}"/>
            </a:ext>
          </a:extLst>
        </xdr:cNvPr>
        <xdr:cNvCxnSpPr>
          <a:cxnSpLocks/>
        </xdr:cNvCxnSpPr>
      </xdr:nvCxnSpPr>
      <xdr:spPr bwMode="auto">
        <a:xfrm>
          <a:off x="7261412" y="2097741"/>
          <a:ext cx="2429435" cy="329901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349624</xdr:colOff>
      <xdr:row>10</xdr:row>
      <xdr:rowOff>170329</xdr:rowOff>
    </xdr:from>
    <xdr:to>
      <xdr:col>28</xdr:col>
      <xdr:colOff>53340</xdr:colOff>
      <xdr:row>29</xdr:row>
      <xdr:rowOff>137160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207012E4-15F7-4BF5-88AF-904DC1A782C3}"/>
            </a:ext>
          </a:extLst>
        </xdr:cNvPr>
        <xdr:cNvCxnSpPr/>
      </xdr:nvCxnSpPr>
      <xdr:spPr bwMode="auto">
        <a:xfrm>
          <a:off x="7261412" y="2088776"/>
          <a:ext cx="4544657" cy="354374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1102659</xdr:colOff>
      <xdr:row>28</xdr:row>
      <xdr:rowOff>179294</xdr:rowOff>
    </xdr:from>
    <xdr:to>
      <xdr:col>2</xdr:col>
      <xdr:colOff>17929</xdr:colOff>
      <xdr:row>30</xdr:row>
      <xdr:rowOff>164854</xdr:rowOff>
    </xdr:to>
    <xdr:grpSp>
      <xdr:nvGrpSpPr>
        <xdr:cNvPr id="237" name="Group 7">
          <a:extLst>
            <a:ext uri="{FF2B5EF4-FFF2-40B4-BE49-F238E27FC236}">
              <a16:creationId xmlns:a16="http://schemas.microsoft.com/office/drawing/2014/main" id="{01391F12-B752-09FE-DB90-51B8BDC291FC}"/>
            </a:ext>
          </a:extLst>
        </xdr:cNvPr>
        <xdr:cNvGrpSpPr>
          <a:grpSpLocks/>
        </xdr:cNvGrpSpPr>
      </xdr:nvGrpSpPr>
      <xdr:grpSpPr bwMode="auto">
        <a:xfrm>
          <a:off x="1102659" y="5582785"/>
          <a:ext cx="676496" cy="368956"/>
          <a:chOff x="15993918" y="4648200"/>
          <a:chExt cx="528205" cy="425450"/>
        </a:xfrm>
      </xdr:grpSpPr>
      <xdr:grpSp>
        <xdr:nvGrpSpPr>
          <xdr:cNvPr id="243" name="Group 36">
            <a:extLst>
              <a:ext uri="{FF2B5EF4-FFF2-40B4-BE49-F238E27FC236}">
                <a16:creationId xmlns:a16="http://schemas.microsoft.com/office/drawing/2014/main" id="{26E97EAE-32C1-4301-C194-1B3BFA6742AF}"/>
              </a:ext>
            </a:extLst>
          </xdr:cNvPr>
          <xdr:cNvGrpSpPr>
            <a:grpSpLocks/>
          </xdr:cNvGrpSpPr>
        </xdr:nvGrpSpPr>
        <xdr:grpSpPr bwMode="auto">
          <a:xfrm>
            <a:off x="15993918" y="4648200"/>
            <a:ext cx="528205" cy="425450"/>
            <a:chOff x="-7000" y="-6000"/>
            <a:chExt cx="26500" cy="22500"/>
          </a:xfrm>
        </xdr:grpSpPr>
        <xdr:sp macro="" textlink="">
          <xdr:nvSpPr>
            <xdr:cNvPr id="250" name="Line 37">
              <a:extLst>
                <a:ext uri="{FF2B5EF4-FFF2-40B4-BE49-F238E27FC236}">
                  <a16:creationId xmlns:a16="http://schemas.microsoft.com/office/drawing/2014/main" id="{FE971700-645A-61A7-548E-5B5F3A20E09F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7000" y="-6000"/>
              <a:ext cx="13500" cy="225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1" name="Line 38">
              <a:extLst>
                <a:ext uri="{FF2B5EF4-FFF2-40B4-BE49-F238E27FC236}">
                  <a16:creationId xmlns:a16="http://schemas.microsoft.com/office/drawing/2014/main" id="{2492CDF3-1DD6-6FAC-526B-DD9FFB3487F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" y="-6000"/>
              <a:ext cx="13000" cy="22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" name="Line 39">
              <a:extLst>
                <a:ext uri="{FF2B5EF4-FFF2-40B4-BE49-F238E27FC236}">
                  <a16:creationId xmlns:a16="http://schemas.microsoft.com/office/drawing/2014/main" id="{5CFB70F8-BB9B-D89A-83AE-7CD14887CCA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7000" y="16500"/>
              <a:ext cx="265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6" name="Group 40">
            <a:extLst>
              <a:ext uri="{FF2B5EF4-FFF2-40B4-BE49-F238E27FC236}">
                <a16:creationId xmlns:a16="http://schemas.microsoft.com/office/drawing/2014/main" id="{20F91788-B817-01C0-D6CD-C491E90C5187}"/>
              </a:ext>
            </a:extLst>
          </xdr:cNvPr>
          <xdr:cNvGrpSpPr>
            <a:grpSpLocks/>
          </xdr:cNvGrpSpPr>
        </xdr:nvGrpSpPr>
        <xdr:grpSpPr bwMode="auto">
          <a:xfrm>
            <a:off x="16191923" y="4870450"/>
            <a:ext cx="120650" cy="152400"/>
            <a:chOff x="-34" y="-9000"/>
            <a:chExt cx="12" cy="16000"/>
          </a:xfrm>
        </xdr:grpSpPr>
        <xdr:sp macro="" textlink="">
          <xdr:nvSpPr>
            <xdr:cNvPr id="247" name="Line 41">
              <a:extLst>
                <a:ext uri="{FF2B5EF4-FFF2-40B4-BE49-F238E27FC236}">
                  <a16:creationId xmlns:a16="http://schemas.microsoft.com/office/drawing/2014/main" id="{2B1250DA-3E1C-8C94-D13E-5E5610CDCA08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28" y="-9000"/>
              <a:ext cx="0" cy="1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" name="Line 42">
              <a:extLst>
                <a:ext uri="{FF2B5EF4-FFF2-40B4-BE49-F238E27FC236}">
                  <a16:creationId xmlns:a16="http://schemas.microsoft.com/office/drawing/2014/main" id="{4B16E726-6D94-D89A-60A4-FC33F18DD62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4" y="7000"/>
              <a:ext cx="12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" name="Line 43">
              <a:extLst>
                <a:ext uri="{FF2B5EF4-FFF2-40B4-BE49-F238E27FC236}">
                  <a16:creationId xmlns:a16="http://schemas.microsoft.com/office/drawing/2014/main" id="{BBBF7BAF-A1B4-C2A8-D314-2FF329D6ABD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2" y="-9000"/>
              <a:ext cx="1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237119</xdr:colOff>
      <xdr:row>10</xdr:row>
      <xdr:rowOff>42581</xdr:rowOff>
    </xdr:from>
    <xdr:to>
      <xdr:col>11</xdr:col>
      <xdr:colOff>457202</xdr:colOff>
      <xdr:row>10</xdr:row>
      <xdr:rowOff>159122</xdr:rowOff>
    </xdr:to>
    <xdr:grpSp>
      <xdr:nvGrpSpPr>
        <xdr:cNvPr id="357" name="Group 356">
          <a:extLst>
            <a:ext uri="{FF2B5EF4-FFF2-40B4-BE49-F238E27FC236}">
              <a16:creationId xmlns:a16="http://schemas.microsoft.com/office/drawing/2014/main" id="{3FC220CF-06A7-41D3-B6E7-B8767970E850}"/>
            </a:ext>
          </a:extLst>
        </xdr:cNvPr>
        <xdr:cNvGrpSpPr>
          <a:grpSpLocks/>
        </xdr:cNvGrpSpPr>
      </xdr:nvGrpSpPr>
      <xdr:grpSpPr bwMode="auto">
        <a:xfrm rot="21244381">
          <a:off x="2537496" y="1995506"/>
          <a:ext cx="4916687" cy="116541"/>
          <a:chOff x="1679" y="168"/>
          <a:chExt cx="104" cy="17"/>
        </a:xfrm>
      </xdr:grpSpPr>
      <xdr:sp macro="" textlink="">
        <xdr:nvSpPr>
          <xdr:cNvPr id="358" name="Line 61">
            <a:extLst>
              <a:ext uri="{FF2B5EF4-FFF2-40B4-BE49-F238E27FC236}">
                <a16:creationId xmlns:a16="http://schemas.microsoft.com/office/drawing/2014/main" id="{B23BDD2D-9A0E-A57F-2B6A-CE3907479DE0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5" y="174"/>
            <a:ext cx="5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" name="Line 62">
            <a:extLst>
              <a:ext uri="{FF2B5EF4-FFF2-40B4-BE49-F238E27FC236}">
                <a16:creationId xmlns:a16="http://schemas.microsoft.com/office/drawing/2014/main" id="{81EBB7B3-FB0F-1351-1A61-6826C0588AC8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3" y="180"/>
            <a:ext cx="50" cy="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0" name="Line 63">
            <a:extLst>
              <a:ext uri="{FF2B5EF4-FFF2-40B4-BE49-F238E27FC236}">
                <a16:creationId xmlns:a16="http://schemas.microsoft.com/office/drawing/2014/main" id="{3308EC20-5271-261B-3BFC-FE8B320F394E}"/>
              </a:ext>
            </a:extLst>
          </xdr:cNvPr>
          <xdr:cNvSpPr>
            <a:spLocks noChangeShapeType="1"/>
          </xdr:cNvSpPr>
        </xdr:nvSpPr>
        <xdr:spPr bwMode="auto">
          <a:xfrm flipV="1">
            <a:off x="1733" y="174"/>
            <a:ext cx="14" cy="1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1" name="Drawing 64">
            <a:extLst>
              <a:ext uri="{FF2B5EF4-FFF2-40B4-BE49-F238E27FC236}">
                <a16:creationId xmlns:a16="http://schemas.microsoft.com/office/drawing/2014/main" id="{CB8C2F59-4474-43AA-926D-935BA5E038DE}"/>
              </a:ext>
            </a:extLst>
          </xdr:cNvPr>
          <xdr:cNvSpPr>
            <a:spLocks/>
          </xdr:cNvSpPr>
        </xdr:nvSpPr>
        <xdr:spPr bwMode="auto">
          <a:xfrm rot="-5591180">
            <a:off x="1684" y="163"/>
            <a:ext cx="11" cy="22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367553</xdr:colOff>
      <xdr:row>29</xdr:row>
      <xdr:rowOff>26894</xdr:rowOff>
    </xdr:from>
    <xdr:to>
      <xdr:col>7</xdr:col>
      <xdr:colOff>179293</xdr:colOff>
      <xdr:row>30</xdr:row>
      <xdr:rowOff>34965</xdr:rowOff>
    </xdr:to>
    <xdr:grpSp>
      <xdr:nvGrpSpPr>
        <xdr:cNvPr id="370" name="Group 175">
          <a:extLst>
            <a:ext uri="{FF2B5EF4-FFF2-40B4-BE49-F238E27FC236}">
              <a16:creationId xmlns:a16="http://schemas.microsoft.com/office/drawing/2014/main" id="{64AEC31C-9AE4-4A89-8C9B-EB0CB23CA7C3}"/>
            </a:ext>
          </a:extLst>
        </xdr:cNvPr>
        <xdr:cNvGrpSpPr>
          <a:grpSpLocks/>
        </xdr:cNvGrpSpPr>
      </xdr:nvGrpSpPr>
      <xdr:grpSpPr bwMode="auto">
        <a:xfrm>
          <a:off x="3878025" y="5622083"/>
          <a:ext cx="890042" cy="199769"/>
          <a:chOff x="1609" y="657"/>
          <a:chExt cx="69" cy="21"/>
        </a:xfrm>
      </xdr:grpSpPr>
      <xdr:sp macro="" textlink="">
        <xdr:nvSpPr>
          <xdr:cNvPr id="371" name="Rectangle 165">
            <a:extLst>
              <a:ext uri="{FF2B5EF4-FFF2-40B4-BE49-F238E27FC236}">
                <a16:creationId xmlns:a16="http://schemas.microsoft.com/office/drawing/2014/main" id="{E948C802-D48C-A262-B36D-A79A3D529549}"/>
              </a:ext>
            </a:extLst>
          </xdr:cNvPr>
          <xdr:cNvSpPr>
            <a:spLocks noChangeArrowheads="1"/>
          </xdr:cNvSpPr>
        </xdr:nvSpPr>
        <xdr:spPr bwMode="auto">
          <a:xfrm>
            <a:off x="1609" y="663"/>
            <a:ext cx="48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72" name="Rectangle 167">
            <a:extLst>
              <a:ext uri="{FF2B5EF4-FFF2-40B4-BE49-F238E27FC236}">
                <a16:creationId xmlns:a16="http://schemas.microsoft.com/office/drawing/2014/main" id="{E7D2241A-79E1-59D3-B07B-BD2B4F9D16A9}"/>
              </a:ext>
            </a:extLst>
          </xdr:cNvPr>
          <xdr:cNvSpPr>
            <a:spLocks noChangeArrowheads="1"/>
          </xdr:cNvSpPr>
        </xdr:nvSpPr>
        <xdr:spPr bwMode="auto">
          <a:xfrm>
            <a:off x="1629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73" name="Rectangle 166">
            <a:extLst>
              <a:ext uri="{FF2B5EF4-FFF2-40B4-BE49-F238E27FC236}">
                <a16:creationId xmlns:a16="http://schemas.microsoft.com/office/drawing/2014/main" id="{10786059-3D52-2D5D-B6F7-1E583B7F8D2F}"/>
              </a:ext>
            </a:extLst>
          </xdr:cNvPr>
          <xdr:cNvSpPr>
            <a:spLocks noChangeArrowheads="1"/>
          </xdr:cNvSpPr>
        </xdr:nvSpPr>
        <xdr:spPr bwMode="auto">
          <a:xfrm>
            <a:off x="161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74" name="Rectangle 168">
            <a:extLst>
              <a:ext uri="{FF2B5EF4-FFF2-40B4-BE49-F238E27FC236}">
                <a16:creationId xmlns:a16="http://schemas.microsoft.com/office/drawing/2014/main" id="{FD5641A9-A08E-EC5F-4F7D-90DF368C266E}"/>
              </a:ext>
            </a:extLst>
          </xdr:cNvPr>
          <xdr:cNvSpPr>
            <a:spLocks noChangeArrowheads="1"/>
          </xdr:cNvSpPr>
        </xdr:nvSpPr>
        <xdr:spPr bwMode="auto">
          <a:xfrm>
            <a:off x="164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75" name="Drawing 170">
            <a:extLst>
              <a:ext uri="{FF2B5EF4-FFF2-40B4-BE49-F238E27FC236}">
                <a16:creationId xmlns:a16="http://schemas.microsoft.com/office/drawing/2014/main" id="{9DEFF08B-879A-5E9F-36EA-A9D37411CBB3}"/>
              </a:ext>
            </a:extLst>
          </xdr:cNvPr>
          <xdr:cNvSpPr>
            <a:spLocks/>
          </xdr:cNvSpPr>
        </xdr:nvSpPr>
        <xdr:spPr bwMode="auto">
          <a:xfrm rot="5400000">
            <a:off x="1657" y="658"/>
            <a:ext cx="21" cy="2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398481</xdr:colOff>
      <xdr:row>51</xdr:row>
      <xdr:rowOff>152998</xdr:rowOff>
    </xdr:from>
    <xdr:to>
      <xdr:col>7</xdr:col>
      <xdr:colOff>90917</xdr:colOff>
      <xdr:row>52</xdr:row>
      <xdr:rowOff>152998</xdr:rowOff>
    </xdr:to>
    <xdr:grpSp>
      <xdr:nvGrpSpPr>
        <xdr:cNvPr id="376" name="Group 175">
          <a:extLst>
            <a:ext uri="{FF2B5EF4-FFF2-40B4-BE49-F238E27FC236}">
              <a16:creationId xmlns:a16="http://schemas.microsoft.com/office/drawing/2014/main" id="{559B16D9-C96C-4CF0-B93A-7918CB19091C}"/>
            </a:ext>
          </a:extLst>
        </xdr:cNvPr>
        <xdr:cNvGrpSpPr>
          <a:grpSpLocks/>
        </xdr:cNvGrpSpPr>
      </xdr:nvGrpSpPr>
      <xdr:grpSpPr bwMode="auto">
        <a:xfrm>
          <a:off x="3908953" y="9965545"/>
          <a:ext cx="770738" cy="191698"/>
          <a:chOff x="1609" y="657"/>
          <a:chExt cx="69" cy="21"/>
        </a:xfrm>
      </xdr:grpSpPr>
      <xdr:sp macro="" textlink="">
        <xdr:nvSpPr>
          <xdr:cNvPr id="377" name="Rectangle 165">
            <a:extLst>
              <a:ext uri="{FF2B5EF4-FFF2-40B4-BE49-F238E27FC236}">
                <a16:creationId xmlns:a16="http://schemas.microsoft.com/office/drawing/2014/main" id="{F93651D6-5A2B-79AB-D8F1-2AD862B020B5}"/>
              </a:ext>
            </a:extLst>
          </xdr:cNvPr>
          <xdr:cNvSpPr>
            <a:spLocks noChangeArrowheads="1"/>
          </xdr:cNvSpPr>
        </xdr:nvSpPr>
        <xdr:spPr bwMode="auto">
          <a:xfrm>
            <a:off x="1609" y="663"/>
            <a:ext cx="48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78" name="Rectangle 167">
            <a:extLst>
              <a:ext uri="{FF2B5EF4-FFF2-40B4-BE49-F238E27FC236}">
                <a16:creationId xmlns:a16="http://schemas.microsoft.com/office/drawing/2014/main" id="{EA39F9CC-051D-FF92-381C-204D059B4B9F}"/>
              </a:ext>
            </a:extLst>
          </xdr:cNvPr>
          <xdr:cNvSpPr>
            <a:spLocks noChangeArrowheads="1"/>
          </xdr:cNvSpPr>
        </xdr:nvSpPr>
        <xdr:spPr bwMode="auto">
          <a:xfrm>
            <a:off x="1629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79" name="Rectangle 166">
            <a:extLst>
              <a:ext uri="{FF2B5EF4-FFF2-40B4-BE49-F238E27FC236}">
                <a16:creationId xmlns:a16="http://schemas.microsoft.com/office/drawing/2014/main" id="{42BAB89F-C7B7-6764-6DAC-288587CE502E}"/>
              </a:ext>
            </a:extLst>
          </xdr:cNvPr>
          <xdr:cNvSpPr>
            <a:spLocks noChangeArrowheads="1"/>
          </xdr:cNvSpPr>
        </xdr:nvSpPr>
        <xdr:spPr bwMode="auto">
          <a:xfrm>
            <a:off x="161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80" name="Rectangle 168">
            <a:extLst>
              <a:ext uri="{FF2B5EF4-FFF2-40B4-BE49-F238E27FC236}">
                <a16:creationId xmlns:a16="http://schemas.microsoft.com/office/drawing/2014/main" id="{F1C7FA6E-F6AF-9089-CFF8-C6E1F9AE7F74}"/>
              </a:ext>
            </a:extLst>
          </xdr:cNvPr>
          <xdr:cNvSpPr>
            <a:spLocks noChangeArrowheads="1"/>
          </xdr:cNvSpPr>
        </xdr:nvSpPr>
        <xdr:spPr bwMode="auto">
          <a:xfrm>
            <a:off x="164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81" name="Drawing 170">
            <a:extLst>
              <a:ext uri="{FF2B5EF4-FFF2-40B4-BE49-F238E27FC236}">
                <a16:creationId xmlns:a16="http://schemas.microsoft.com/office/drawing/2014/main" id="{FAE7EF00-9384-4E43-BC3F-2CB55C72126C}"/>
              </a:ext>
            </a:extLst>
          </xdr:cNvPr>
          <xdr:cNvSpPr>
            <a:spLocks/>
          </xdr:cNvSpPr>
        </xdr:nvSpPr>
        <xdr:spPr bwMode="auto">
          <a:xfrm rot="5400000">
            <a:off x="1657" y="658"/>
            <a:ext cx="21" cy="2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15</xdr:col>
      <xdr:colOff>315109</xdr:colOff>
      <xdr:row>29</xdr:row>
      <xdr:rowOff>44823</xdr:rowOff>
    </xdr:from>
    <xdr:to>
      <xdr:col>17</xdr:col>
      <xdr:colOff>188259</xdr:colOff>
      <xdr:row>30</xdr:row>
      <xdr:rowOff>70821</xdr:rowOff>
    </xdr:to>
    <xdr:grpSp>
      <xdr:nvGrpSpPr>
        <xdr:cNvPr id="383" name="Group 175">
          <a:extLst>
            <a:ext uri="{FF2B5EF4-FFF2-40B4-BE49-F238E27FC236}">
              <a16:creationId xmlns:a16="http://schemas.microsoft.com/office/drawing/2014/main" id="{07D234E4-C970-4F83-B934-1FCFF73C6628}"/>
            </a:ext>
          </a:extLst>
        </xdr:cNvPr>
        <xdr:cNvGrpSpPr>
          <a:grpSpLocks/>
        </xdr:cNvGrpSpPr>
      </xdr:nvGrpSpPr>
      <xdr:grpSpPr bwMode="auto">
        <a:xfrm>
          <a:off x="9468694" y="5640012"/>
          <a:ext cx="951452" cy="217696"/>
          <a:chOff x="1609" y="657"/>
          <a:chExt cx="69" cy="21"/>
        </a:xfrm>
      </xdr:grpSpPr>
      <xdr:sp macro="" textlink="">
        <xdr:nvSpPr>
          <xdr:cNvPr id="384" name="Rectangle 165">
            <a:extLst>
              <a:ext uri="{FF2B5EF4-FFF2-40B4-BE49-F238E27FC236}">
                <a16:creationId xmlns:a16="http://schemas.microsoft.com/office/drawing/2014/main" id="{44A4F88E-D8D4-8FF0-DDEB-927EBDC8C46C}"/>
              </a:ext>
            </a:extLst>
          </xdr:cNvPr>
          <xdr:cNvSpPr>
            <a:spLocks noChangeArrowheads="1"/>
          </xdr:cNvSpPr>
        </xdr:nvSpPr>
        <xdr:spPr bwMode="auto">
          <a:xfrm>
            <a:off x="1609" y="663"/>
            <a:ext cx="48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85" name="Rectangle 167">
            <a:extLst>
              <a:ext uri="{FF2B5EF4-FFF2-40B4-BE49-F238E27FC236}">
                <a16:creationId xmlns:a16="http://schemas.microsoft.com/office/drawing/2014/main" id="{E0DBC2EC-C627-3421-A91D-5D2266F724E5}"/>
              </a:ext>
            </a:extLst>
          </xdr:cNvPr>
          <xdr:cNvSpPr>
            <a:spLocks noChangeArrowheads="1"/>
          </xdr:cNvSpPr>
        </xdr:nvSpPr>
        <xdr:spPr bwMode="auto">
          <a:xfrm>
            <a:off x="1629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86" name="Rectangle 166">
            <a:extLst>
              <a:ext uri="{FF2B5EF4-FFF2-40B4-BE49-F238E27FC236}">
                <a16:creationId xmlns:a16="http://schemas.microsoft.com/office/drawing/2014/main" id="{7485C4BC-E78B-710D-66C8-7446BC3AED5D}"/>
              </a:ext>
            </a:extLst>
          </xdr:cNvPr>
          <xdr:cNvSpPr>
            <a:spLocks noChangeArrowheads="1"/>
          </xdr:cNvSpPr>
        </xdr:nvSpPr>
        <xdr:spPr bwMode="auto">
          <a:xfrm>
            <a:off x="161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87" name="Rectangle 168">
            <a:extLst>
              <a:ext uri="{FF2B5EF4-FFF2-40B4-BE49-F238E27FC236}">
                <a16:creationId xmlns:a16="http://schemas.microsoft.com/office/drawing/2014/main" id="{9E941FCD-F0A4-22B6-8212-BF3B319AB2FF}"/>
              </a:ext>
            </a:extLst>
          </xdr:cNvPr>
          <xdr:cNvSpPr>
            <a:spLocks noChangeArrowheads="1"/>
          </xdr:cNvSpPr>
        </xdr:nvSpPr>
        <xdr:spPr bwMode="auto">
          <a:xfrm>
            <a:off x="164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88" name="Drawing 170">
            <a:extLst>
              <a:ext uri="{FF2B5EF4-FFF2-40B4-BE49-F238E27FC236}">
                <a16:creationId xmlns:a16="http://schemas.microsoft.com/office/drawing/2014/main" id="{B03FD88C-DFF4-92FD-7787-8396F80B5FB0}"/>
              </a:ext>
            </a:extLst>
          </xdr:cNvPr>
          <xdr:cNvSpPr>
            <a:spLocks/>
          </xdr:cNvSpPr>
        </xdr:nvSpPr>
        <xdr:spPr bwMode="auto">
          <a:xfrm rot="5400000">
            <a:off x="1657" y="658"/>
            <a:ext cx="21" cy="2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20</xdr:col>
      <xdr:colOff>338868</xdr:colOff>
      <xdr:row>29</xdr:row>
      <xdr:rowOff>108857</xdr:rowOff>
    </xdr:from>
    <xdr:to>
      <xdr:col>22</xdr:col>
      <xdr:colOff>304801</xdr:colOff>
      <xdr:row>30</xdr:row>
      <xdr:rowOff>93682</xdr:rowOff>
    </xdr:to>
    <xdr:grpSp>
      <xdr:nvGrpSpPr>
        <xdr:cNvPr id="389" name="Group 175">
          <a:extLst>
            <a:ext uri="{FF2B5EF4-FFF2-40B4-BE49-F238E27FC236}">
              <a16:creationId xmlns:a16="http://schemas.microsoft.com/office/drawing/2014/main" id="{088DFBD5-64B5-43CA-9A3B-86EDDABA6F02}"/>
            </a:ext>
          </a:extLst>
        </xdr:cNvPr>
        <xdr:cNvGrpSpPr>
          <a:grpSpLocks/>
        </xdr:cNvGrpSpPr>
      </xdr:nvGrpSpPr>
      <xdr:grpSpPr bwMode="auto">
        <a:xfrm>
          <a:off x="12188208" y="5704046"/>
          <a:ext cx="1044235" cy="176523"/>
          <a:chOff x="1609" y="657"/>
          <a:chExt cx="69" cy="21"/>
        </a:xfrm>
      </xdr:grpSpPr>
      <xdr:sp macro="" textlink="">
        <xdr:nvSpPr>
          <xdr:cNvPr id="390" name="Rectangle 165">
            <a:extLst>
              <a:ext uri="{FF2B5EF4-FFF2-40B4-BE49-F238E27FC236}">
                <a16:creationId xmlns:a16="http://schemas.microsoft.com/office/drawing/2014/main" id="{01FDD4DD-9737-51F9-2B1F-CCF4E8893EDB}"/>
              </a:ext>
            </a:extLst>
          </xdr:cNvPr>
          <xdr:cNvSpPr>
            <a:spLocks noChangeArrowheads="1"/>
          </xdr:cNvSpPr>
        </xdr:nvSpPr>
        <xdr:spPr bwMode="auto">
          <a:xfrm>
            <a:off x="1609" y="663"/>
            <a:ext cx="48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91" name="Rectangle 167">
            <a:extLst>
              <a:ext uri="{FF2B5EF4-FFF2-40B4-BE49-F238E27FC236}">
                <a16:creationId xmlns:a16="http://schemas.microsoft.com/office/drawing/2014/main" id="{23A74067-904E-BEF6-1FE3-A72BB8685A42}"/>
              </a:ext>
            </a:extLst>
          </xdr:cNvPr>
          <xdr:cNvSpPr>
            <a:spLocks noChangeArrowheads="1"/>
          </xdr:cNvSpPr>
        </xdr:nvSpPr>
        <xdr:spPr bwMode="auto">
          <a:xfrm>
            <a:off x="1629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92" name="Rectangle 166">
            <a:extLst>
              <a:ext uri="{FF2B5EF4-FFF2-40B4-BE49-F238E27FC236}">
                <a16:creationId xmlns:a16="http://schemas.microsoft.com/office/drawing/2014/main" id="{C00260A5-A4DE-D3D5-EC90-D1D8FCA97A5E}"/>
              </a:ext>
            </a:extLst>
          </xdr:cNvPr>
          <xdr:cNvSpPr>
            <a:spLocks noChangeArrowheads="1"/>
          </xdr:cNvSpPr>
        </xdr:nvSpPr>
        <xdr:spPr bwMode="auto">
          <a:xfrm>
            <a:off x="161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93" name="Rectangle 168">
            <a:extLst>
              <a:ext uri="{FF2B5EF4-FFF2-40B4-BE49-F238E27FC236}">
                <a16:creationId xmlns:a16="http://schemas.microsoft.com/office/drawing/2014/main" id="{B65C5112-F759-DD5C-03C6-9243EACD4CD9}"/>
              </a:ext>
            </a:extLst>
          </xdr:cNvPr>
          <xdr:cNvSpPr>
            <a:spLocks noChangeArrowheads="1"/>
          </xdr:cNvSpPr>
        </xdr:nvSpPr>
        <xdr:spPr bwMode="auto">
          <a:xfrm>
            <a:off x="164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94" name="Drawing 170">
            <a:extLst>
              <a:ext uri="{FF2B5EF4-FFF2-40B4-BE49-F238E27FC236}">
                <a16:creationId xmlns:a16="http://schemas.microsoft.com/office/drawing/2014/main" id="{E4CF1164-7E4F-EB5B-77AD-0CA1E98179F0}"/>
              </a:ext>
            </a:extLst>
          </xdr:cNvPr>
          <xdr:cNvSpPr>
            <a:spLocks/>
          </xdr:cNvSpPr>
        </xdr:nvSpPr>
        <xdr:spPr bwMode="auto">
          <a:xfrm rot="5400000">
            <a:off x="1657" y="658"/>
            <a:ext cx="21" cy="2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331694</xdr:colOff>
      <xdr:row>29</xdr:row>
      <xdr:rowOff>8964</xdr:rowOff>
    </xdr:from>
    <xdr:to>
      <xdr:col>7</xdr:col>
      <xdr:colOff>80682</xdr:colOff>
      <xdr:row>31</xdr:row>
      <xdr:rowOff>151651</xdr:rowOff>
    </xdr:to>
    <xdr:grpSp>
      <xdr:nvGrpSpPr>
        <xdr:cNvPr id="395" name="Group 9">
          <a:extLst>
            <a:ext uri="{FF2B5EF4-FFF2-40B4-BE49-F238E27FC236}">
              <a16:creationId xmlns:a16="http://schemas.microsoft.com/office/drawing/2014/main" id="{77C50A02-0DE0-47A6-9E91-A3854ADBB754}"/>
            </a:ext>
          </a:extLst>
        </xdr:cNvPr>
        <xdr:cNvGrpSpPr>
          <a:grpSpLocks/>
        </xdr:cNvGrpSpPr>
      </xdr:nvGrpSpPr>
      <xdr:grpSpPr bwMode="auto">
        <a:xfrm>
          <a:off x="3842166" y="5604153"/>
          <a:ext cx="827290" cy="526083"/>
          <a:chOff x="15906172" y="4598828"/>
          <a:chExt cx="694459" cy="586813"/>
        </a:xfrm>
      </xdr:grpSpPr>
      <xdr:grpSp>
        <xdr:nvGrpSpPr>
          <xdr:cNvPr id="396" name="Group 7">
            <a:extLst>
              <a:ext uri="{FF2B5EF4-FFF2-40B4-BE49-F238E27FC236}">
                <a16:creationId xmlns:a16="http://schemas.microsoft.com/office/drawing/2014/main" id="{DC602908-9271-7A34-1D14-B90ECEDCC1CB}"/>
              </a:ext>
            </a:extLst>
          </xdr:cNvPr>
          <xdr:cNvGrpSpPr>
            <a:grpSpLocks/>
          </xdr:cNvGrpSpPr>
        </xdr:nvGrpSpPr>
        <xdr:grpSpPr bwMode="auto">
          <a:xfrm>
            <a:off x="15993918" y="4598828"/>
            <a:ext cx="528205" cy="434413"/>
            <a:chOff x="15993918" y="4639237"/>
            <a:chExt cx="528205" cy="434413"/>
          </a:xfrm>
        </xdr:grpSpPr>
        <xdr:grpSp>
          <xdr:nvGrpSpPr>
            <xdr:cNvPr id="398" name="Group 36">
              <a:extLst>
                <a:ext uri="{FF2B5EF4-FFF2-40B4-BE49-F238E27FC236}">
                  <a16:creationId xmlns:a16="http://schemas.microsoft.com/office/drawing/2014/main" id="{81D603D0-4AEA-9DA4-CA97-B6D94684B12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993918" y="4639237"/>
              <a:ext cx="528205" cy="434413"/>
              <a:chOff x="-7000" y="-6474"/>
              <a:chExt cx="26500" cy="22974"/>
            </a:xfrm>
          </xdr:grpSpPr>
          <xdr:sp macro="" textlink="">
            <xdr:nvSpPr>
              <xdr:cNvPr id="404" name="Line 37">
                <a:extLst>
                  <a:ext uri="{FF2B5EF4-FFF2-40B4-BE49-F238E27FC236}">
                    <a16:creationId xmlns:a16="http://schemas.microsoft.com/office/drawing/2014/main" id="{C80F28FC-2149-F2CC-9867-BE30A6217B2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-7000" y="-6000"/>
                <a:ext cx="13500" cy="225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5" name="Line 38">
                <a:extLst>
                  <a:ext uri="{FF2B5EF4-FFF2-40B4-BE49-F238E27FC236}">
                    <a16:creationId xmlns:a16="http://schemas.microsoft.com/office/drawing/2014/main" id="{602AA772-8F56-6D56-FE06-EA6E1EDD49A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040" y="-6474"/>
                <a:ext cx="13000" cy="22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6" name="Line 39">
                <a:extLst>
                  <a:ext uri="{FF2B5EF4-FFF2-40B4-BE49-F238E27FC236}">
                    <a16:creationId xmlns:a16="http://schemas.microsoft.com/office/drawing/2014/main" id="{C8B46B3D-5210-56D4-8D8A-6355F9F9567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7000" y="16500"/>
                <a:ext cx="265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" name="Group 40">
              <a:extLst>
                <a:ext uri="{FF2B5EF4-FFF2-40B4-BE49-F238E27FC236}">
                  <a16:creationId xmlns:a16="http://schemas.microsoft.com/office/drawing/2014/main" id="{651EE949-A3A4-CC1E-6AB7-D45EA1F0503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191923" y="4870450"/>
              <a:ext cx="120650" cy="152400"/>
              <a:chOff x="-34" y="-9000"/>
              <a:chExt cx="12" cy="16000"/>
            </a:xfrm>
          </xdr:grpSpPr>
          <xdr:sp macro="" textlink="">
            <xdr:nvSpPr>
              <xdr:cNvPr id="400" name="Line 41">
                <a:extLst>
                  <a:ext uri="{FF2B5EF4-FFF2-40B4-BE49-F238E27FC236}">
                    <a16:creationId xmlns:a16="http://schemas.microsoft.com/office/drawing/2014/main" id="{DCC8260C-8F17-4920-9B2A-CA648759B0C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-28" y="-9000"/>
                <a:ext cx="0" cy="1600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" name="Line 42">
                <a:extLst>
                  <a:ext uri="{FF2B5EF4-FFF2-40B4-BE49-F238E27FC236}">
                    <a16:creationId xmlns:a16="http://schemas.microsoft.com/office/drawing/2014/main" id="{27B26B0E-432E-3760-C78F-55B4DCCFA1F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34" y="7000"/>
                <a:ext cx="12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" name="Line 43">
                <a:extLst>
                  <a:ext uri="{FF2B5EF4-FFF2-40B4-BE49-F238E27FC236}">
                    <a16:creationId xmlns:a16="http://schemas.microsoft.com/office/drawing/2014/main" id="{D3E46A90-9CB3-CD05-AEC1-7C2DA4A8249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32" y="-9000"/>
                <a:ext cx="10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397" name="Text 44">
            <a:extLst>
              <a:ext uri="{FF2B5EF4-FFF2-40B4-BE49-F238E27FC236}">
                <a16:creationId xmlns:a16="http://schemas.microsoft.com/office/drawing/2014/main" id="{DD7CBA56-83ED-A47D-BF86-90A804828BF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906172" y="5022336"/>
            <a:ext cx="694459" cy="16330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endParaRPr lang="en-GB" sz="7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441398</xdr:colOff>
      <xdr:row>49</xdr:row>
      <xdr:rowOff>55430</xdr:rowOff>
    </xdr:from>
    <xdr:to>
      <xdr:col>6</xdr:col>
      <xdr:colOff>529450</xdr:colOff>
      <xdr:row>51</xdr:row>
      <xdr:rowOff>106278</xdr:rowOff>
    </xdr:to>
    <xdr:grpSp>
      <xdr:nvGrpSpPr>
        <xdr:cNvPr id="408" name="Group 7">
          <a:extLst>
            <a:ext uri="{FF2B5EF4-FFF2-40B4-BE49-F238E27FC236}">
              <a16:creationId xmlns:a16="http://schemas.microsoft.com/office/drawing/2014/main" id="{41D9E2AF-85A5-89BE-9866-EA4A48B241D5}"/>
            </a:ext>
          </a:extLst>
        </xdr:cNvPr>
        <xdr:cNvGrpSpPr>
          <a:grpSpLocks/>
        </xdr:cNvGrpSpPr>
      </xdr:nvGrpSpPr>
      <xdr:grpSpPr bwMode="auto">
        <a:xfrm>
          <a:off x="3951870" y="9484581"/>
          <a:ext cx="627203" cy="434244"/>
          <a:chOff x="15993918" y="4648200"/>
          <a:chExt cx="528205" cy="425450"/>
        </a:xfrm>
      </xdr:grpSpPr>
      <xdr:grpSp>
        <xdr:nvGrpSpPr>
          <xdr:cNvPr id="412" name="Group 36">
            <a:extLst>
              <a:ext uri="{FF2B5EF4-FFF2-40B4-BE49-F238E27FC236}">
                <a16:creationId xmlns:a16="http://schemas.microsoft.com/office/drawing/2014/main" id="{CB6B114D-544C-404A-7850-A1366E7952EC}"/>
              </a:ext>
            </a:extLst>
          </xdr:cNvPr>
          <xdr:cNvGrpSpPr>
            <a:grpSpLocks/>
          </xdr:cNvGrpSpPr>
        </xdr:nvGrpSpPr>
        <xdr:grpSpPr bwMode="auto">
          <a:xfrm>
            <a:off x="15993918" y="4648200"/>
            <a:ext cx="528205" cy="425450"/>
            <a:chOff x="-7000" y="-6000"/>
            <a:chExt cx="26500" cy="22500"/>
          </a:xfrm>
        </xdr:grpSpPr>
        <xdr:sp macro="" textlink="">
          <xdr:nvSpPr>
            <xdr:cNvPr id="417" name="Line 37">
              <a:extLst>
                <a:ext uri="{FF2B5EF4-FFF2-40B4-BE49-F238E27FC236}">
                  <a16:creationId xmlns:a16="http://schemas.microsoft.com/office/drawing/2014/main" id="{06046F80-B0E3-2F84-F456-64685A952B5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7000" y="-6000"/>
              <a:ext cx="13500" cy="225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" name="Line 38">
              <a:extLst>
                <a:ext uri="{FF2B5EF4-FFF2-40B4-BE49-F238E27FC236}">
                  <a16:creationId xmlns:a16="http://schemas.microsoft.com/office/drawing/2014/main" id="{953C94CA-D233-8B5B-7808-B0C89F5E656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" y="-6000"/>
              <a:ext cx="13000" cy="22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" name="Line 39">
              <a:extLst>
                <a:ext uri="{FF2B5EF4-FFF2-40B4-BE49-F238E27FC236}">
                  <a16:creationId xmlns:a16="http://schemas.microsoft.com/office/drawing/2014/main" id="{58D0EBDC-EE61-F6EB-0A7B-6CD343AF326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7000" y="16500"/>
              <a:ext cx="265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3" name="Group 40">
            <a:extLst>
              <a:ext uri="{FF2B5EF4-FFF2-40B4-BE49-F238E27FC236}">
                <a16:creationId xmlns:a16="http://schemas.microsoft.com/office/drawing/2014/main" id="{9610519F-417B-A9FB-F79C-371EC0755083}"/>
              </a:ext>
            </a:extLst>
          </xdr:cNvPr>
          <xdr:cNvGrpSpPr>
            <a:grpSpLocks/>
          </xdr:cNvGrpSpPr>
        </xdr:nvGrpSpPr>
        <xdr:grpSpPr bwMode="auto">
          <a:xfrm>
            <a:off x="16191923" y="4870450"/>
            <a:ext cx="120650" cy="152400"/>
            <a:chOff x="-34" y="-9000"/>
            <a:chExt cx="12" cy="16000"/>
          </a:xfrm>
        </xdr:grpSpPr>
        <xdr:sp macro="" textlink="">
          <xdr:nvSpPr>
            <xdr:cNvPr id="414" name="Line 41">
              <a:extLst>
                <a:ext uri="{FF2B5EF4-FFF2-40B4-BE49-F238E27FC236}">
                  <a16:creationId xmlns:a16="http://schemas.microsoft.com/office/drawing/2014/main" id="{AA42508F-FF5F-2312-EB9B-855E308659B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28" y="-9000"/>
              <a:ext cx="0" cy="1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" name="Line 42">
              <a:extLst>
                <a:ext uri="{FF2B5EF4-FFF2-40B4-BE49-F238E27FC236}">
                  <a16:creationId xmlns:a16="http://schemas.microsoft.com/office/drawing/2014/main" id="{AF89F829-64F5-6CD8-2B12-FA6457AA1F1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4" y="7000"/>
              <a:ext cx="12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6" name="Line 43">
              <a:extLst>
                <a:ext uri="{FF2B5EF4-FFF2-40B4-BE49-F238E27FC236}">
                  <a16:creationId xmlns:a16="http://schemas.microsoft.com/office/drawing/2014/main" id="{5B3D4F85-8C92-408D-A2BD-01DE622BEC6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2" y="-9000"/>
              <a:ext cx="1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15</xdr:col>
      <xdr:colOff>459540</xdr:colOff>
      <xdr:row>29</xdr:row>
      <xdr:rowOff>17925</xdr:rowOff>
    </xdr:from>
    <xdr:to>
      <xdr:col>17</xdr:col>
      <xdr:colOff>13736</xdr:colOff>
      <xdr:row>31</xdr:row>
      <xdr:rowOff>74697</xdr:rowOff>
    </xdr:to>
    <xdr:grpSp>
      <xdr:nvGrpSpPr>
        <xdr:cNvPr id="421" name="Group 7">
          <a:extLst>
            <a:ext uri="{FF2B5EF4-FFF2-40B4-BE49-F238E27FC236}">
              <a16:creationId xmlns:a16="http://schemas.microsoft.com/office/drawing/2014/main" id="{D085296B-BF4E-D059-F8B0-034FFF0CAE2E}"/>
            </a:ext>
          </a:extLst>
        </xdr:cNvPr>
        <xdr:cNvGrpSpPr>
          <a:grpSpLocks/>
        </xdr:cNvGrpSpPr>
      </xdr:nvGrpSpPr>
      <xdr:grpSpPr bwMode="auto">
        <a:xfrm>
          <a:off x="9613125" y="5613114"/>
          <a:ext cx="632498" cy="440168"/>
          <a:chOff x="15993918" y="4648200"/>
          <a:chExt cx="528205" cy="425450"/>
        </a:xfrm>
      </xdr:grpSpPr>
      <xdr:grpSp>
        <xdr:nvGrpSpPr>
          <xdr:cNvPr id="423" name="Group 36">
            <a:extLst>
              <a:ext uri="{FF2B5EF4-FFF2-40B4-BE49-F238E27FC236}">
                <a16:creationId xmlns:a16="http://schemas.microsoft.com/office/drawing/2014/main" id="{A8E12E6E-F21B-88C7-4728-3273622805E4}"/>
              </a:ext>
            </a:extLst>
          </xdr:cNvPr>
          <xdr:cNvGrpSpPr>
            <a:grpSpLocks/>
          </xdr:cNvGrpSpPr>
        </xdr:nvGrpSpPr>
        <xdr:grpSpPr bwMode="auto">
          <a:xfrm>
            <a:off x="15993918" y="4648200"/>
            <a:ext cx="528205" cy="425450"/>
            <a:chOff x="-7000" y="-6000"/>
            <a:chExt cx="26500" cy="22500"/>
          </a:xfrm>
        </xdr:grpSpPr>
        <xdr:sp macro="" textlink="">
          <xdr:nvSpPr>
            <xdr:cNvPr id="428" name="Line 37">
              <a:extLst>
                <a:ext uri="{FF2B5EF4-FFF2-40B4-BE49-F238E27FC236}">
                  <a16:creationId xmlns:a16="http://schemas.microsoft.com/office/drawing/2014/main" id="{786B7B17-0702-9A43-C5A1-B4C5EBF4F82D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7000" y="-6000"/>
              <a:ext cx="13500" cy="225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" name="Line 38">
              <a:extLst>
                <a:ext uri="{FF2B5EF4-FFF2-40B4-BE49-F238E27FC236}">
                  <a16:creationId xmlns:a16="http://schemas.microsoft.com/office/drawing/2014/main" id="{AA3CFE60-EA7B-C12A-35F7-A5538019806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" y="-6000"/>
              <a:ext cx="13000" cy="22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" name="Line 39">
              <a:extLst>
                <a:ext uri="{FF2B5EF4-FFF2-40B4-BE49-F238E27FC236}">
                  <a16:creationId xmlns:a16="http://schemas.microsoft.com/office/drawing/2014/main" id="{F5D6380E-C698-4384-D63A-53E1E6ADF3B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7000" y="16500"/>
              <a:ext cx="265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" name="Group 40">
            <a:extLst>
              <a:ext uri="{FF2B5EF4-FFF2-40B4-BE49-F238E27FC236}">
                <a16:creationId xmlns:a16="http://schemas.microsoft.com/office/drawing/2014/main" id="{5A93238B-D359-D005-A223-B41E3D3E916D}"/>
              </a:ext>
            </a:extLst>
          </xdr:cNvPr>
          <xdr:cNvGrpSpPr>
            <a:grpSpLocks/>
          </xdr:cNvGrpSpPr>
        </xdr:nvGrpSpPr>
        <xdr:grpSpPr bwMode="auto">
          <a:xfrm>
            <a:off x="16191923" y="4870450"/>
            <a:ext cx="120650" cy="152400"/>
            <a:chOff x="-34" y="-9000"/>
            <a:chExt cx="12" cy="16000"/>
          </a:xfrm>
        </xdr:grpSpPr>
        <xdr:sp macro="" textlink="">
          <xdr:nvSpPr>
            <xdr:cNvPr id="425" name="Line 41">
              <a:extLst>
                <a:ext uri="{FF2B5EF4-FFF2-40B4-BE49-F238E27FC236}">
                  <a16:creationId xmlns:a16="http://schemas.microsoft.com/office/drawing/2014/main" id="{B7CC7019-C840-BF98-EA06-7F927BCC9BA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28" y="-9000"/>
              <a:ext cx="0" cy="1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6" name="Line 42">
              <a:extLst>
                <a:ext uri="{FF2B5EF4-FFF2-40B4-BE49-F238E27FC236}">
                  <a16:creationId xmlns:a16="http://schemas.microsoft.com/office/drawing/2014/main" id="{FD0D859D-C52E-76F0-AE0F-6F1AA6647BB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4" y="7000"/>
              <a:ext cx="12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7" name="Line 43">
              <a:extLst>
                <a:ext uri="{FF2B5EF4-FFF2-40B4-BE49-F238E27FC236}">
                  <a16:creationId xmlns:a16="http://schemas.microsoft.com/office/drawing/2014/main" id="{EBF5CBBB-A9BC-4007-89FD-0EE3A029CA4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2" y="-9000"/>
              <a:ext cx="1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21</xdr:col>
      <xdr:colOff>2211</xdr:colOff>
      <xdr:row>29</xdr:row>
      <xdr:rowOff>32657</xdr:rowOff>
    </xdr:from>
    <xdr:to>
      <xdr:col>22</xdr:col>
      <xdr:colOff>1</xdr:colOff>
      <xdr:row>31</xdr:row>
      <xdr:rowOff>7693</xdr:rowOff>
    </xdr:to>
    <xdr:grpSp>
      <xdr:nvGrpSpPr>
        <xdr:cNvPr id="432" name="Group 7">
          <a:extLst>
            <a:ext uri="{FF2B5EF4-FFF2-40B4-BE49-F238E27FC236}">
              <a16:creationId xmlns:a16="http://schemas.microsoft.com/office/drawing/2014/main" id="{99172466-A233-5DC1-3E2C-A7E98E8EA9A3}"/>
            </a:ext>
          </a:extLst>
        </xdr:cNvPr>
        <xdr:cNvGrpSpPr>
          <a:grpSpLocks/>
        </xdr:cNvGrpSpPr>
      </xdr:nvGrpSpPr>
      <xdr:grpSpPr bwMode="auto">
        <a:xfrm>
          <a:off x="12390702" y="5627846"/>
          <a:ext cx="536941" cy="358432"/>
          <a:chOff x="15993918" y="4648200"/>
          <a:chExt cx="528205" cy="425450"/>
        </a:xfrm>
      </xdr:grpSpPr>
      <xdr:grpSp>
        <xdr:nvGrpSpPr>
          <xdr:cNvPr id="434" name="Group 36">
            <a:extLst>
              <a:ext uri="{FF2B5EF4-FFF2-40B4-BE49-F238E27FC236}">
                <a16:creationId xmlns:a16="http://schemas.microsoft.com/office/drawing/2014/main" id="{32944FE3-1644-BBA3-3C81-6737C7E6D17A}"/>
              </a:ext>
            </a:extLst>
          </xdr:cNvPr>
          <xdr:cNvGrpSpPr>
            <a:grpSpLocks/>
          </xdr:cNvGrpSpPr>
        </xdr:nvGrpSpPr>
        <xdr:grpSpPr bwMode="auto">
          <a:xfrm>
            <a:off x="15993918" y="4648200"/>
            <a:ext cx="528205" cy="425450"/>
            <a:chOff x="-7000" y="-6000"/>
            <a:chExt cx="26500" cy="22500"/>
          </a:xfrm>
        </xdr:grpSpPr>
        <xdr:sp macro="" textlink="">
          <xdr:nvSpPr>
            <xdr:cNvPr id="439" name="Line 37">
              <a:extLst>
                <a:ext uri="{FF2B5EF4-FFF2-40B4-BE49-F238E27FC236}">
                  <a16:creationId xmlns:a16="http://schemas.microsoft.com/office/drawing/2014/main" id="{BC8704E3-5FF2-8EA9-3CB4-E2AF1767D5EE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7000" y="-6000"/>
              <a:ext cx="13500" cy="225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0" name="Line 38">
              <a:extLst>
                <a:ext uri="{FF2B5EF4-FFF2-40B4-BE49-F238E27FC236}">
                  <a16:creationId xmlns:a16="http://schemas.microsoft.com/office/drawing/2014/main" id="{D67B36E3-8A54-DC10-D795-C31ADC5338C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" y="-6000"/>
              <a:ext cx="13000" cy="22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" name="Line 39">
              <a:extLst>
                <a:ext uri="{FF2B5EF4-FFF2-40B4-BE49-F238E27FC236}">
                  <a16:creationId xmlns:a16="http://schemas.microsoft.com/office/drawing/2014/main" id="{D5D67475-CC41-1D8F-07F4-7633AD409AA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7000" y="16500"/>
              <a:ext cx="265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5" name="Group 40">
            <a:extLst>
              <a:ext uri="{FF2B5EF4-FFF2-40B4-BE49-F238E27FC236}">
                <a16:creationId xmlns:a16="http://schemas.microsoft.com/office/drawing/2014/main" id="{0831510F-CC38-5A2A-9155-DE5877A46C76}"/>
              </a:ext>
            </a:extLst>
          </xdr:cNvPr>
          <xdr:cNvGrpSpPr>
            <a:grpSpLocks/>
          </xdr:cNvGrpSpPr>
        </xdr:nvGrpSpPr>
        <xdr:grpSpPr bwMode="auto">
          <a:xfrm>
            <a:off x="16191923" y="4870450"/>
            <a:ext cx="120650" cy="152400"/>
            <a:chOff x="-34" y="-9000"/>
            <a:chExt cx="12" cy="16000"/>
          </a:xfrm>
        </xdr:grpSpPr>
        <xdr:sp macro="" textlink="">
          <xdr:nvSpPr>
            <xdr:cNvPr id="436" name="Line 41">
              <a:extLst>
                <a:ext uri="{FF2B5EF4-FFF2-40B4-BE49-F238E27FC236}">
                  <a16:creationId xmlns:a16="http://schemas.microsoft.com/office/drawing/2014/main" id="{1A6FE035-B3CA-A580-EBFE-515782E50105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28" y="-9000"/>
              <a:ext cx="0" cy="1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" name="Line 42">
              <a:extLst>
                <a:ext uri="{FF2B5EF4-FFF2-40B4-BE49-F238E27FC236}">
                  <a16:creationId xmlns:a16="http://schemas.microsoft.com/office/drawing/2014/main" id="{9162F0AE-6D42-605D-2975-C01C7FD3903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4" y="7000"/>
              <a:ext cx="12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" name="Line 43">
              <a:extLst>
                <a:ext uri="{FF2B5EF4-FFF2-40B4-BE49-F238E27FC236}">
                  <a16:creationId xmlns:a16="http://schemas.microsoft.com/office/drawing/2014/main" id="{12BE7F31-B972-50AA-0493-16252DA8F6C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2" y="-9000"/>
              <a:ext cx="1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183289</xdr:colOff>
      <xdr:row>30</xdr:row>
      <xdr:rowOff>135217</xdr:rowOff>
    </xdr:from>
    <xdr:to>
      <xdr:col>3</xdr:col>
      <xdr:colOff>356349</xdr:colOff>
      <xdr:row>31</xdr:row>
      <xdr:rowOff>126253</xdr:rowOff>
    </xdr:to>
    <xdr:grpSp>
      <xdr:nvGrpSpPr>
        <xdr:cNvPr id="16" name="Group 2">
          <a:extLst>
            <a:ext uri="{FF2B5EF4-FFF2-40B4-BE49-F238E27FC236}">
              <a16:creationId xmlns:a16="http://schemas.microsoft.com/office/drawing/2014/main" id="{6B53239C-6704-4967-A9E4-EB7781F50652}"/>
            </a:ext>
          </a:extLst>
        </xdr:cNvPr>
        <xdr:cNvGrpSpPr>
          <a:grpSpLocks/>
        </xdr:cNvGrpSpPr>
      </xdr:nvGrpSpPr>
      <xdr:grpSpPr bwMode="auto">
        <a:xfrm>
          <a:off x="2483666" y="5922104"/>
          <a:ext cx="173060" cy="182734"/>
          <a:chOff x="16863116" y="8845273"/>
          <a:chExt cx="315015" cy="272222"/>
        </a:xfrm>
      </xdr:grpSpPr>
      <xdr:sp macro="" textlink="">
        <xdr:nvSpPr>
          <xdr:cNvPr id="17" name="Oval 137">
            <a:extLst>
              <a:ext uri="{FF2B5EF4-FFF2-40B4-BE49-F238E27FC236}">
                <a16:creationId xmlns:a16="http://schemas.microsoft.com/office/drawing/2014/main" id="{5D414609-6E4A-478A-35F4-D40B66FE6694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8" name="Drawing 138">
            <a:extLst>
              <a:ext uri="{FF2B5EF4-FFF2-40B4-BE49-F238E27FC236}">
                <a16:creationId xmlns:a16="http://schemas.microsoft.com/office/drawing/2014/main" id="{7EA63684-A685-0CFA-4A8B-35259FC7B3CA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60022</xdr:colOff>
      <xdr:row>49</xdr:row>
      <xdr:rowOff>44822</xdr:rowOff>
    </xdr:from>
    <xdr:to>
      <xdr:col>3</xdr:col>
      <xdr:colOff>233082</xdr:colOff>
      <xdr:row>50</xdr:row>
      <xdr:rowOff>62751</xdr:rowOff>
    </xdr:to>
    <xdr:grpSp>
      <xdr:nvGrpSpPr>
        <xdr:cNvPr id="22" name="Group 2">
          <a:extLst>
            <a:ext uri="{FF2B5EF4-FFF2-40B4-BE49-F238E27FC236}">
              <a16:creationId xmlns:a16="http://schemas.microsoft.com/office/drawing/2014/main" id="{176EBCB7-88B9-40EF-9331-F6F2B8C266BD}"/>
            </a:ext>
          </a:extLst>
        </xdr:cNvPr>
        <xdr:cNvGrpSpPr>
          <a:grpSpLocks/>
        </xdr:cNvGrpSpPr>
      </xdr:nvGrpSpPr>
      <xdr:grpSpPr bwMode="auto">
        <a:xfrm>
          <a:off x="2360399" y="9473973"/>
          <a:ext cx="173060" cy="209627"/>
          <a:chOff x="16863116" y="8845273"/>
          <a:chExt cx="315015" cy="272222"/>
        </a:xfrm>
      </xdr:grpSpPr>
      <xdr:sp macro="" textlink="">
        <xdr:nvSpPr>
          <xdr:cNvPr id="23" name="Oval 137">
            <a:extLst>
              <a:ext uri="{FF2B5EF4-FFF2-40B4-BE49-F238E27FC236}">
                <a16:creationId xmlns:a16="http://schemas.microsoft.com/office/drawing/2014/main" id="{2BD0451D-0589-B092-2D0C-7F339B78FB5F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24" name="Drawing 138">
            <a:extLst>
              <a:ext uri="{FF2B5EF4-FFF2-40B4-BE49-F238E27FC236}">
                <a16:creationId xmlns:a16="http://schemas.microsoft.com/office/drawing/2014/main" id="{CD18B7D6-DDFC-8B75-4C6E-40368006D7FB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13</xdr:col>
      <xdr:colOff>42093</xdr:colOff>
      <xdr:row>30</xdr:row>
      <xdr:rowOff>35858</xdr:rowOff>
    </xdr:from>
    <xdr:to>
      <xdr:col>13</xdr:col>
      <xdr:colOff>197224</xdr:colOff>
      <xdr:row>31</xdr:row>
      <xdr:rowOff>26893</xdr:rowOff>
    </xdr:to>
    <xdr:grpSp>
      <xdr:nvGrpSpPr>
        <xdr:cNvPr id="25" name="Group 2">
          <a:extLst>
            <a:ext uri="{FF2B5EF4-FFF2-40B4-BE49-F238E27FC236}">
              <a16:creationId xmlns:a16="http://schemas.microsoft.com/office/drawing/2014/main" id="{B1AD9F60-C41E-495E-AC84-13A80F49734B}"/>
            </a:ext>
          </a:extLst>
        </xdr:cNvPr>
        <xdr:cNvGrpSpPr>
          <a:grpSpLocks/>
        </xdr:cNvGrpSpPr>
      </xdr:nvGrpSpPr>
      <xdr:grpSpPr bwMode="auto">
        <a:xfrm>
          <a:off x="8117376" y="5822745"/>
          <a:ext cx="155131" cy="182733"/>
          <a:chOff x="16863116" y="8845273"/>
          <a:chExt cx="315015" cy="272222"/>
        </a:xfrm>
      </xdr:grpSpPr>
      <xdr:sp macro="" textlink="">
        <xdr:nvSpPr>
          <xdr:cNvPr id="26" name="Oval 137">
            <a:extLst>
              <a:ext uri="{FF2B5EF4-FFF2-40B4-BE49-F238E27FC236}">
                <a16:creationId xmlns:a16="http://schemas.microsoft.com/office/drawing/2014/main" id="{5DA20D53-D1B7-50BF-7206-6206B99BC19D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27" name="Drawing 138">
            <a:extLst>
              <a:ext uri="{FF2B5EF4-FFF2-40B4-BE49-F238E27FC236}">
                <a16:creationId xmlns:a16="http://schemas.microsoft.com/office/drawing/2014/main" id="{E4797348-1A9D-4FBB-AEB7-A70A556843FD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18</xdr:col>
      <xdr:colOff>68987</xdr:colOff>
      <xdr:row>30</xdr:row>
      <xdr:rowOff>53787</xdr:rowOff>
    </xdr:from>
    <xdr:to>
      <xdr:col>18</xdr:col>
      <xdr:colOff>242046</xdr:colOff>
      <xdr:row>31</xdr:row>
      <xdr:rowOff>35858</xdr:rowOff>
    </xdr:to>
    <xdr:grpSp>
      <xdr:nvGrpSpPr>
        <xdr:cNvPr id="28" name="Group 2">
          <a:extLst>
            <a:ext uri="{FF2B5EF4-FFF2-40B4-BE49-F238E27FC236}">
              <a16:creationId xmlns:a16="http://schemas.microsoft.com/office/drawing/2014/main" id="{FB4FB3D5-6C75-46A3-BEDE-18089400B14F}"/>
            </a:ext>
          </a:extLst>
        </xdr:cNvPr>
        <xdr:cNvGrpSpPr>
          <a:grpSpLocks/>
        </xdr:cNvGrpSpPr>
      </xdr:nvGrpSpPr>
      <xdr:grpSpPr bwMode="auto">
        <a:xfrm>
          <a:off x="10840025" y="5840674"/>
          <a:ext cx="173059" cy="173769"/>
          <a:chOff x="16863116" y="8845273"/>
          <a:chExt cx="315015" cy="272222"/>
        </a:xfrm>
      </xdr:grpSpPr>
      <xdr:sp macro="" textlink="">
        <xdr:nvSpPr>
          <xdr:cNvPr id="29" name="Oval 137">
            <a:extLst>
              <a:ext uri="{FF2B5EF4-FFF2-40B4-BE49-F238E27FC236}">
                <a16:creationId xmlns:a16="http://schemas.microsoft.com/office/drawing/2014/main" id="{825C3F3E-989D-EA5C-8CE2-07EF33E26BCD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30" name="Drawing 138">
            <a:extLst>
              <a:ext uri="{FF2B5EF4-FFF2-40B4-BE49-F238E27FC236}">
                <a16:creationId xmlns:a16="http://schemas.microsoft.com/office/drawing/2014/main" id="{F9D0E525-77E4-53E0-6A70-5E1C55F27715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15</xdr:col>
      <xdr:colOff>22105</xdr:colOff>
      <xdr:row>9</xdr:row>
      <xdr:rowOff>135159</xdr:rowOff>
    </xdr:from>
    <xdr:to>
      <xdr:col>27</xdr:col>
      <xdr:colOff>421411</xdr:colOff>
      <xdr:row>10</xdr:row>
      <xdr:rowOff>56803</xdr:rowOff>
    </xdr:to>
    <xdr:grpSp>
      <xdr:nvGrpSpPr>
        <xdr:cNvPr id="31" name="Group 181">
          <a:extLst>
            <a:ext uri="{FF2B5EF4-FFF2-40B4-BE49-F238E27FC236}">
              <a16:creationId xmlns:a16="http://schemas.microsoft.com/office/drawing/2014/main" id="{1E832056-CE9E-4A8B-B382-05BD6403C139}"/>
            </a:ext>
          </a:extLst>
        </xdr:cNvPr>
        <xdr:cNvGrpSpPr>
          <a:grpSpLocks/>
        </xdr:cNvGrpSpPr>
      </xdr:nvGrpSpPr>
      <xdr:grpSpPr bwMode="auto">
        <a:xfrm rot="436805">
          <a:off x="9175690" y="1896385"/>
          <a:ext cx="6869117" cy="113343"/>
          <a:chOff x="1679" y="168"/>
          <a:chExt cx="104" cy="17"/>
        </a:xfrm>
      </xdr:grpSpPr>
      <xdr:sp macro="" textlink="">
        <xdr:nvSpPr>
          <xdr:cNvPr id="32" name="Line 61">
            <a:extLst>
              <a:ext uri="{FF2B5EF4-FFF2-40B4-BE49-F238E27FC236}">
                <a16:creationId xmlns:a16="http://schemas.microsoft.com/office/drawing/2014/main" id="{B42D1DA9-2163-6FBC-6519-031DDC3C59FF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5" y="174"/>
            <a:ext cx="5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62">
            <a:extLst>
              <a:ext uri="{FF2B5EF4-FFF2-40B4-BE49-F238E27FC236}">
                <a16:creationId xmlns:a16="http://schemas.microsoft.com/office/drawing/2014/main" id="{0D3303A5-53B5-2A44-C088-BF52C88535EC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3" y="180"/>
            <a:ext cx="50" cy="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63">
            <a:extLst>
              <a:ext uri="{FF2B5EF4-FFF2-40B4-BE49-F238E27FC236}">
                <a16:creationId xmlns:a16="http://schemas.microsoft.com/office/drawing/2014/main" id="{97550B95-B743-8990-9491-1A5FA0AA8B1A}"/>
              </a:ext>
            </a:extLst>
          </xdr:cNvPr>
          <xdr:cNvSpPr>
            <a:spLocks noChangeShapeType="1"/>
          </xdr:cNvSpPr>
        </xdr:nvSpPr>
        <xdr:spPr bwMode="auto">
          <a:xfrm flipV="1">
            <a:off x="1733" y="174"/>
            <a:ext cx="14" cy="1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Drawing 64">
            <a:extLst>
              <a:ext uri="{FF2B5EF4-FFF2-40B4-BE49-F238E27FC236}">
                <a16:creationId xmlns:a16="http://schemas.microsoft.com/office/drawing/2014/main" id="{6CF928D4-8FDE-587B-6AF2-68ADB6FB234C}"/>
              </a:ext>
            </a:extLst>
          </xdr:cNvPr>
          <xdr:cNvSpPr>
            <a:spLocks/>
          </xdr:cNvSpPr>
        </xdr:nvSpPr>
        <xdr:spPr bwMode="auto">
          <a:xfrm rot="-5591180">
            <a:off x="1684" y="163"/>
            <a:ext cx="11" cy="22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3</xdr:col>
      <xdr:colOff>290908</xdr:colOff>
      <xdr:row>9</xdr:row>
      <xdr:rowOff>87404</xdr:rowOff>
    </xdr:from>
    <xdr:to>
      <xdr:col>12</xdr:col>
      <xdr:colOff>26897</xdr:colOff>
      <xdr:row>10</xdr:row>
      <xdr:rowOff>15686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810380DC-09D2-4EBA-9CAD-FC8BEF415F0C}"/>
            </a:ext>
          </a:extLst>
        </xdr:cNvPr>
        <xdr:cNvGrpSpPr>
          <a:grpSpLocks/>
        </xdr:cNvGrpSpPr>
      </xdr:nvGrpSpPr>
      <xdr:grpSpPr bwMode="auto">
        <a:xfrm rot="21244381">
          <a:off x="2591285" y="1848630"/>
          <a:ext cx="4971744" cy="119981"/>
          <a:chOff x="1679" y="168"/>
          <a:chExt cx="104" cy="17"/>
        </a:xfrm>
      </xdr:grpSpPr>
      <xdr:sp macro="" textlink="">
        <xdr:nvSpPr>
          <xdr:cNvPr id="37" name="Line 61">
            <a:extLst>
              <a:ext uri="{FF2B5EF4-FFF2-40B4-BE49-F238E27FC236}">
                <a16:creationId xmlns:a16="http://schemas.microsoft.com/office/drawing/2014/main" id="{72DB9C00-A6F4-D141-CB83-5B10BC12A78E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5" y="174"/>
            <a:ext cx="5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62">
            <a:extLst>
              <a:ext uri="{FF2B5EF4-FFF2-40B4-BE49-F238E27FC236}">
                <a16:creationId xmlns:a16="http://schemas.microsoft.com/office/drawing/2014/main" id="{F5ED9782-0809-F5FE-3AF8-881F65D111D8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3" y="180"/>
            <a:ext cx="50" cy="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" name="Line 63">
            <a:extLst>
              <a:ext uri="{FF2B5EF4-FFF2-40B4-BE49-F238E27FC236}">
                <a16:creationId xmlns:a16="http://schemas.microsoft.com/office/drawing/2014/main" id="{270434C4-6BA0-63C0-93EF-BA0274855197}"/>
              </a:ext>
            </a:extLst>
          </xdr:cNvPr>
          <xdr:cNvSpPr>
            <a:spLocks noChangeShapeType="1"/>
          </xdr:cNvSpPr>
        </xdr:nvSpPr>
        <xdr:spPr bwMode="auto">
          <a:xfrm flipV="1">
            <a:off x="1733" y="174"/>
            <a:ext cx="14" cy="1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" name="Drawing 64">
            <a:extLst>
              <a:ext uri="{FF2B5EF4-FFF2-40B4-BE49-F238E27FC236}">
                <a16:creationId xmlns:a16="http://schemas.microsoft.com/office/drawing/2014/main" id="{C4493027-6AFA-B3D3-B11E-3E866D033CAB}"/>
              </a:ext>
            </a:extLst>
          </xdr:cNvPr>
          <xdr:cNvSpPr>
            <a:spLocks/>
          </xdr:cNvSpPr>
        </xdr:nvSpPr>
        <xdr:spPr bwMode="auto">
          <a:xfrm rot="-5591180">
            <a:off x="1684" y="163"/>
            <a:ext cx="11" cy="22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23</xdr:col>
      <xdr:colOff>68987</xdr:colOff>
      <xdr:row>30</xdr:row>
      <xdr:rowOff>53787</xdr:rowOff>
    </xdr:from>
    <xdr:to>
      <xdr:col>23</xdr:col>
      <xdr:colOff>242046</xdr:colOff>
      <xdr:row>31</xdr:row>
      <xdr:rowOff>35858</xdr:rowOff>
    </xdr:to>
    <xdr:grpSp>
      <xdr:nvGrpSpPr>
        <xdr:cNvPr id="8" name="Group 2">
          <a:extLst>
            <a:ext uri="{FF2B5EF4-FFF2-40B4-BE49-F238E27FC236}">
              <a16:creationId xmlns:a16="http://schemas.microsoft.com/office/drawing/2014/main" id="{FBFE4549-9DAA-4C1B-9449-DE080280F74A}"/>
            </a:ext>
          </a:extLst>
        </xdr:cNvPr>
        <xdr:cNvGrpSpPr>
          <a:grpSpLocks/>
        </xdr:cNvGrpSpPr>
      </xdr:nvGrpSpPr>
      <xdr:grpSpPr bwMode="auto">
        <a:xfrm>
          <a:off x="13535779" y="5840674"/>
          <a:ext cx="173059" cy="173769"/>
          <a:chOff x="16863116" y="8845273"/>
          <a:chExt cx="315015" cy="272222"/>
        </a:xfrm>
      </xdr:grpSpPr>
      <xdr:sp macro="" textlink="">
        <xdr:nvSpPr>
          <xdr:cNvPr id="14" name="Oval 137">
            <a:extLst>
              <a:ext uri="{FF2B5EF4-FFF2-40B4-BE49-F238E27FC236}">
                <a16:creationId xmlns:a16="http://schemas.microsoft.com/office/drawing/2014/main" id="{4206B626-4ED1-0CD7-9C02-3B7D01069569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9" name="Drawing 138">
            <a:extLst>
              <a:ext uri="{FF2B5EF4-FFF2-40B4-BE49-F238E27FC236}">
                <a16:creationId xmlns:a16="http://schemas.microsoft.com/office/drawing/2014/main" id="{9F61208C-19D9-5F73-D068-78CCA75DAE9F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26</xdr:col>
      <xdr:colOff>0</xdr:colOff>
      <xdr:row>29</xdr:row>
      <xdr:rowOff>0</xdr:rowOff>
    </xdr:from>
    <xdr:to>
      <xdr:col>27</xdr:col>
      <xdr:colOff>41334</xdr:colOff>
      <xdr:row>31</xdr:row>
      <xdr:rowOff>62121</xdr:rowOff>
    </xdr:to>
    <xdr:grpSp>
      <xdr:nvGrpSpPr>
        <xdr:cNvPr id="20" name="Group 7">
          <a:extLst>
            <a:ext uri="{FF2B5EF4-FFF2-40B4-BE49-F238E27FC236}">
              <a16:creationId xmlns:a16="http://schemas.microsoft.com/office/drawing/2014/main" id="{9899CA0F-131E-439F-BCE4-67B1A040B30A}"/>
            </a:ext>
          </a:extLst>
        </xdr:cNvPr>
        <xdr:cNvGrpSpPr>
          <a:grpSpLocks/>
        </xdr:cNvGrpSpPr>
      </xdr:nvGrpSpPr>
      <xdr:grpSpPr bwMode="auto">
        <a:xfrm>
          <a:off x="15084245" y="5595189"/>
          <a:ext cx="580485" cy="445517"/>
          <a:chOff x="15993918" y="4648200"/>
          <a:chExt cx="528205" cy="425450"/>
        </a:xfrm>
      </xdr:grpSpPr>
      <xdr:grpSp>
        <xdr:nvGrpSpPr>
          <xdr:cNvPr id="21" name="Group 36">
            <a:extLst>
              <a:ext uri="{FF2B5EF4-FFF2-40B4-BE49-F238E27FC236}">
                <a16:creationId xmlns:a16="http://schemas.microsoft.com/office/drawing/2014/main" id="{1FAAD0CC-0747-BD13-BDB7-84D8E3EFAF06}"/>
              </a:ext>
            </a:extLst>
          </xdr:cNvPr>
          <xdr:cNvGrpSpPr>
            <a:grpSpLocks/>
          </xdr:cNvGrpSpPr>
        </xdr:nvGrpSpPr>
        <xdr:grpSpPr bwMode="auto">
          <a:xfrm>
            <a:off x="15993918" y="4648200"/>
            <a:ext cx="528205" cy="425450"/>
            <a:chOff x="-7000" y="-6000"/>
            <a:chExt cx="26500" cy="22500"/>
          </a:xfrm>
        </xdr:grpSpPr>
        <xdr:sp macro="" textlink="">
          <xdr:nvSpPr>
            <xdr:cNvPr id="45" name="Line 37">
              <a:extLst>
                <a:ext uri="{FF2B5EF4-FFF2-40B4-BE49-F238E27FC236}">
                  <a16:creationId xmlns:a16="http://schemas.microsoft.com/office/drawing/2014/main" id="{A2011CEC-6552-5841-9C29-56A0D9FA9C2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7000" y="-6000"/>
              <a:ext cx="13500" cy="225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" name="Line 38">
              <a:extLst>
                <a:ext uri="{FF2B5EF4-FFF2-40B4-BE49-F238E27FC236}">
                  <a16:creationId xmlns:a16="http://schemas.microsoft.com/office/drawing/2014/main" id="{8466D061-3474-907F-16E3-7F7B62692D7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" y="-6000"/>
              <a:ext cx="13000" cy="22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" name="Line 39">
              <a:extLst>
                <a:ext uri="{FF2B5EF4-FFF2-40B4-BE49-F238E27FC236}">
                  <a16:creationId xmlns:a16="http://schemas.microsoft.com/office/drawing/2014/main" id="{3A587E84-11BA-7479-05DC-1D3429B9413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7000" y="16500"/>
              <a:ext cx="265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5396DF9-8849-2E04-343B-702BF02BA7DB}"/>
              </a:ext>
            </a:extLst>
          </xdr:cNvPr>
          <xdr:cNvGrpSpPr>
            <a:grpSpLocks/>
          </xdr:cNvGrpSpPr>
        </xdr:nvGrpSpPr>
        <xdr:grpSpPr bwMode="auto">
          <a:xfrm>
            <a:off x="16191923" y="4870450"/>
            <a:ext cx="120650" cy="152400"/>
            <a:chOff x="-34" y="-9000"/>
            <a:chExt cx="12" cy="16000"/>
          </a:xfrm>
        </xdr:grpSpPr>
        <xdr:sp macro="" textlink="">
          <xdr:nvSpPr>
            <xdr:cNvPr id="42" name="Line 41">
              <a:extLst>
                <a:ext uri="{FF2B5EF4-FFF2-40B4-BE49-F238E27FC236}">
                  <a16:creationId xmlns:a16="http://schemas.microsoft.com/office/drawing/2014/main" id="{4779F455-C7FA-5C01-D26F-5364427207E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28" y="-9000"/>
              <a:ext cx="0" cy="1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" name="Line 42">
              <a:extLst>
                <a:ext uri="{FF2B5EF4-FFF2-40B4-BE49-F238E27FC236}">
                  <a16:creationId xmlns:a16="http://schemas.microsoft.com/office/drawing/2014/main" id="{DE74C78C-95B4-4EBB-F67B-C4553942938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4" y="7000"/>
              <a:ext cx="12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" name="Line 43">
              <a:extLst>
                <a:ext uri="{FF2B5EF4-FFF2-40B4-BE49-F238E27FC236}">
                  <a16:creationId xmlns:a16="http://schemas.microsoft.com/office/drawing/2014/main" id="{0E095D11-B8AC-FDEB-40B4-6BE181CFE7F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2" y="-9000"/>
              <a:ext cx="1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25</xdr:col>
      <xdr:colOff>315685</xdr:colOff>
      <xdr:row>29</xdr:row>
      <xdr:rowOff>130628</xdr:rowOff>
    </xdr:from>
    <xdr:to>
      <xdr:col>27</xdr:col>
      <xdr:colOff>281618</xdr:colOff>
      <xdr:row>30</xdr:row>
      <xdr:rowOff>115453</xdr:rowOff>
    </xdr:to>
    <xdr:grpSp>
      <xdr:nvGrpSpPr>
        <xdr:cNvPr id="48" name="Group 175">
          <a:extLst>
            <a:ext uri="{FF2B5EF4-FFF2-40B4-BE49-F238E27FC236}">
              <a16:creationId xmlns:a16="http://schemas.microsoft.com/office/drawing/2014/main" id="{5B78B512-B8F2-49CD-B2C4-E4952A9984D7}"/>
            </a:ext>
          </a:extLst>
        </xdr:cNvPr>
        <xdr:cNvGrpSpPr>
          <a:grpSpLocks/>
        </xdr:cNvGrpSpPr>
      </xdr:nvGrpSpPr>
      <xdr:grpSpPr bwMode="auto">
        <a:xfrm>
          <a:off x="14860779" y="5725817"/>
          <a:ext cx="1044235" cy="176523"/>
          <a:chOff x="1609" y="657"/>
          <a:chExt cx="69" cy="21"/>
        </a:xfrm>
      </xdr:grpSpPr>
      <xdr:sp macro="" textlink="">
        <xdr:nvSpPr>
          <xdr:cNvPr id="49" name="Rectangle 165">
            <a:extLst>
              <a:ext uri="{FF2B5EF4-FFF2-40B4-BE49-F238E27FC236}">
                <a16:creationId xmlns:a16="http://schemas.microsoft.com/office/drawing/2014/main" id="{7124CAB7-9E23-4AD1-0311-1B7986283D07}"/>
              </a:ext>
            </a:extLst>
          </xdr:cNvPr>
          <xdr:cNvSpPr>
            <a:spLocks noChangeArrowheads="1"/>
          </xdr:cNvSpPr>
        </xdr:nvSpPr>
        <xdr:spPr bwMode="auto">
          <a:xfrm>
            <a:off x="1609" y="663"/>
            <a:ext cx="48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0" name="Rectangle 167">
            <a:extLst>
              <a:ext uri="{FF2B5EF4-FFF2-40B4-BE49-F238E27FC236}">
                <a16:creationId xmlns:a16="http://schemas.microsoft.com/office/drawing/2014/main" id="{129C1659-F965-A0C9-F85A-3967271169AA}"/>
              </a:ext>
            </a:extLst>
          </xdr:cNvPr>
          <xdr:cNvSpPr>
            <a:spLocks noChangeArrowheads="1"/>
          </xdr:cNvSpPr>
        </xdr:nvSpPr>
        <xdr:spPr bwMode="auto">
          <a:xfrm>
            <a:off x="1629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1" name="Rectangle 166">
            <a:extLst>
              <a:ext uri="{FF2B5EF4-FFF2-40B4-BE49-F238E27FC236}">
                <a16:creationId xmlns:a16="http://schemas.microsoft.com/office/drawing/2014/main" id="{424C32C8-3E89-2F27-59B0-EF3A2CBC9327}"/>
              </a:ext>
            </a:extLst>
          </xdr:cNvPr>
          <xdr:cNvSpPr>
            <a:spLocks noChangeArrowheads="1"/>
          </xdr:cNvSpPr>
        </xdr:nvSpPr>
        <xdr:spPr bwMode="auto">
          <a:xfrm>
            <a:off x="161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2" name="Rectangle 168">
            <a:extLst>
              <a:ext uri="{FF2B5EF4-FFF2-40B4-BE49-F238E27FC236}">
                <a16:creationId xmlns:a16="http://schemas.microsoft.com/office/drawing/2014/main" id="{3E5B85F4-0FFD-1AD1-3815-1E14F2237CE9}"/>
              </a:ext>
            </a:extLst>
          </xdr:cNvPr>
          <xdr:cNvSpPr>
            <a:spLocks noChangeArrowheads="1"/>
          </xdr:cNvSpPr>
        </xdr:nvSpPr>
        <xdr:spPr bwMode="auto">
          <a:xfrm>
            <a:off x="164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3" name="Drawing 170">
            <a:extLst>
              <a:ext uri="{FF2B5EF4-FFF2-40B4-BE49-F238E27FC236}">
                <a16:creationId xmlns:a16="http://schemas.microsoft.com/office/drawing/2014/main" id="{B96DEF34-7AF6-329D-1C1B-ADBADA0B6471}"/>
              </a:ext>
            </a:extLst>
          </xdr:cNvPr>
          <xdr:cNvSpPr>
            <a:spLocks/>
          </xdr:cNvSpPr>
        </xdr:nvSpPr>
        <xdr:spPr bwMode="auto">
          <a:xfrm rot="5400000">
            <a:off x="1657" y="658"/>
            <a:ext cx="21" cy="2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13</xdr:col>
      <xdr:colOff>381000</xdr:colOff>
      <xdr:row>11</xdr:row>
      <xdr:rowOff>0</xdr:rowOff>
    </xdr:from>
    <xdr:to>
      <xdr:col>23</xdr:col>
      <xdr:colOff>424543</xdr:colOff>
      <xdr:row>28</xdr:row>
      <xdr:rowOff>97972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10691A75-30A8-4798-A0A2-B036D61EAC28}"/>
            </a:ext>
          </a:extLst>
        </xdr:cNvPr>
        <xdr:cNvCxnSpPr>
          <a:cxnSpLocks/>
        </xdr:cNvCxnSpPr>
      </xdr:nvCxnSpPr>
      <xdr:spPr bwMode="auto">
        <a:xfrm>
          <a:off x="7239000" y="2177143"/>
          <a:ext cx="4833257" cy="34290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1193800</xdr:colOff>
      <xdr:row>50</xdr:row>
      <xdr:rowOff>12700</xdr:rowOff>
    </xdr:from>
    <xdr:to>
      <xdr:col>2</xdr:col>
      <xdr:colOff>109070</xdr:colOff>
      <xdr:row>51</xdr:row>
      <xdr:rowOff>188760</xdr:rowOff>
    </xdr:to>
    <xdr:grpSp>
      <xdr:nvGrpSpPr>
        <xdr:cNvPr id="59" name="Group 7">
          <a:extLst>
            <a:ext uri="{FF2B5EF4-FFF2-40B4-BE49-F238E27FC236}">
              <a16:creationId xmlns:a16="http://schemas.microsoft.com/office/drawing/2014/main" id="{404C5C8A-4258-9849-A78A-5DBC88D615E6}"/>
            </a:ext>
          </a:extLst>
        </xdr:cNvPr>
        <xdr:cNvGrpSpPr>
          <a:grpSpLocks/>
        </xdr:cNvGrpSpPr>
      </xdr:nvGrpSpPr>
      <xdr:grpSpPr bwMode="auto">
        <a:xfrm>
          <a:off x="1193800" y="9633549"/>
          <a:ext cx="676496" cy="367758"/>
          <a:chOff x="15993918" y="4648200"/>
          <a:chExt cx="528205" cy="425450"/>
        </a:xfrm>
      </xdr:grpSpPr>
      <xdr:grpSp>
        <xdr:nvGrpSpPr>
          <xdr:cNvPr id="60" name="Group 36">
            <a:extLst>
              <a:ext uri="{FF2B5EF4-FFF2-40B4-BE49-F238E27FC236}">
                <a16:creationId xmlns:a16="http://schemas.microsoft.com/office/drawing/2014/main" id="{3D1F962D-2AAB-25DA-C1A2-6CD97F7E385C}"/>
              </a:ext>
            </a:extLst>
          </xdr:cNvPr>
          <xdr:cNvGrpSpPr>
            <a:grpSpLocks/>
          </xdr:cNvGrpSpPr>
        </xdr:nvGrpSpPr>
        <xdr:grpSpPr bwMode="auto">
          <a:xfrm>
            <a:off x="15993918" y="4648200"/>
            <a:ext cx="528205" cy="425450"/>
            <a:chOff x="-7000" y="-6000"/>
            <a:chExt cx="26500" cy="22500"/>
          </a:xfrm>
        </xdr:grpSpPr>
        <xdr:sp macro="" textlink="">
          <xdr:nvSpPr>
            <xdr:cNvPr id="129" name="Line 37">
              <a:extLst>
                <a:ext uri="{FF2B5EF4-FFF2-40B4-BE49-F238E27FC236}">
                  <a16:creationId xmlns:a16="http://schemas.microsoft.com/office/drawing/2014/main" id="{6A1F1789-EBB7-F18F-4477-D7FA705A5D1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7000" y="-6000"/>
              <a:ext cx="13500" cy="225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0" name="Line 38">
              <a:extLst>
                <a:ext uri="{FF2B5EF4-FFF2-40B4-BE49-F238E27FC236}">
                  <a16:creationId xmlns:a16="http://schemas.microsoft.com/office/drawing/2014/main" id="{23613985-3F46-F42C-DC2C-E71F4B7CB98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" y="-6000"/>
              <a:ext cx="13000" cy="22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1" name="Line 39">
              <a:extLst>
                <a:ext uri="{FF2B5EF4-FFF2-40B4-BE49-F238E27FC236}">
                  <a16:creationId xmlns:a16="http://schemas.microsoft.com/office/drawing/2014/main" id="{8F718414-56BA-36CC-080B-BE9F7D86680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7000" y="16500"/>
              <a:ext cx="265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" name="Group 40">
            <a:extLst>
              <a:ext uri="{FF2B5EF4-FFF2-40B4-BE49-F238E27FC236}">
                <a16:creationId xmlns:a16="http://schemas.microsoft.com/office/drawing/2014/main" id="{C0E0FDFD-5AF1-482A-EF29-EF3E66B3BF74}"/>
              </a:ext>
            </a:extLst>
          </xdr:cNvPr>
          <xdr:cNvGrpSpPr>
            <a:grpSpLocks/>
          </xdr:cNvGrpSpPr>
        </xdr:nvGrpSpPr>
        <xdr:grpSpPr bwMode="auto">
          <a:xfrm>
            <a:off x="16191923" y="4870450"/>
            <a:ext cx="120650" cy="152400"/>
            <a:chOff x="-34" y="-9000"/>
            <a:chExt cx="12" cy="16000"/>
          </a:xfrm>
        </xdr:grpSpPr>
        <xdr:sp macro="" textlink="">
          <xdr:nvSpPr>
            <xdr:cNvPr id="62" name="Line 41">
              <a:extLst>
                <a:ext uri="{FF2B5EF4-FFF2-40B4-BE49-F238E27FC236}">
                  <a16:creationId xmlns:a16="http://schemas.microsoft.com/office/drawing/2014/main" id="{0A270DE6-8B15-3F6D-7F07-6CD86139951E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28" y="-9000"/>
              <a:ext cx="0" cy="1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" name="Line 42">
              <a:extLst>
                <a:ext uri="{FF2B5EF4-FFF2-40B4-BE49-F238E27FC236}">
                  <a16:creationId xmlns:a16="http://schemas.microsoft.com/office/drawing/2014/main" id="{193C878A-0737-6733-3DE6-9B5C99E3CF8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4" y="7000"/>
              <a:ext cx="12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" name="Line 43">
              <a:extLst>
                <a:ext uri="{FF2B5EF4-FFF2-40B4-BE49-F238E27FC236}">
                  <a16:creationId xmlns:a16="http://schemas.microsoft.com/office/drawing/2014/main" id="{C9A99B1B-34F6-F850-3A58-27F3321FA26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2" y="-9000"/>
              <a:ext cx="1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241300</xdr:colOff>
      <xdr:row>9</xdr:row>
      <xdr:rowOff>177800</xdr:rowOff>
    </xdr:from>
    <xdr:to>
      <xdr:col>12</xdr:col>
      <xdr:colOff>165100</xdr:colOff>
      <xdr:row>28</xdr:row>
      <xdr:rowOff>165100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035202F3-A414-AA43-A2EA-06C55C1E5B64}"/>
            </a:ext>
          </a:extLst>
        </xdr:cNvPr>
        <xdr:cNvCxnSpPr/>
      </xdr:nvCxnSpPr>
      <xdr:spPr bwMode="auto">
        <a:xfrm flipV="1">
          <a:off x="2540000" y="1930400"/>
          <a:ext cx="5118100" cy="36068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355600</xdr:colOff>
      <xdr:row>10</xdr:row>
      <xdr:rowOff>38100</xdr:rowOff>
    </xdr:from>
    <xdr:to>
      <xdr:col>12</xdr:col>
      <xdr:colOff>177800</xdr:colOff>
      <xdr:row>47</xdr:row>
      <xdr:rowOff>165100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2C7EDCE8-7DE4-5945-A0CA-AFC1D3D9C1FF}"/>
            </a:ext>
          </a:extLst>
        </xdr:cNvPr>
        <xdr:cNvCxnSpPr/>
      </xdr:nvCxnSpPr>
      <xdr:spPr bwMode="auto">
        <a:xfrm flipV="1">
          <a:off x="2654300" y="1981200"/>
          <a:ext cx="5016500" cy="71755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35</xdr:col>
      <xdr:colOff>82552</xdr:colOff>
      <xdr:row>4</xdr:row>
      <xdr:rowOff>25400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4935200" y="228600"/>
          <a:ext cx="2241568" cy="596900"/>
        </a:xfrm>
        <a:prstGeom prst="rect">
          <a:avLst/>
        </a:prstGeom>
        <a:noFill/>
        <a:ln>
          <a:noFill/>
        </a:ln>
      </xdr:spPr>
      <xdr:txBody>
        <a:bodyPr vertOverflow="clip" wrap="square" lIns="54864" tIns="50292" rIns="54864" bIns="0" anchor="t" upright="1"/>
        <a:lstStyle/>
        <a:p>
          <a:pPr algn="ctr" rtl="0">
            <a:lnSpc>
              <a:spcPts val="2000"/>
            </a:lnSpc>
            <a:defRPr sz="1000"/>
          </a:pPr>
          <a:r>
            <a:rPr lang="en-GB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 Stream</a:t>
          </a:r>
        </a:p>
        <a:p>
          <a:pPr algn="ctr" rtl="0">
            <a:defRPr sz="1000"/>
          </a:pPr>
          <a:r>
            <a:rPr lang="en-GB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Mapping Icons</a:t>
          </a:r>
        </a:p>
      </xdr:txBody>
    </xdr:sp>
    <xdr:clientData/>
  </xdr:twoCellAnchor>
  <xdr:oneCellAnchor>
    <xdr:from>
      <xdr:col>32</xdr:col>
      <xdr:colOff>202557</xdr:colOff>
      <xdr:row>4</xdr:row>
      <xdr:rowOff>101600</xdr:rowOff>
    </xdr:from>
    <xdr:ext cx="998602" cy="369790"/>
    <xdr:sp macro="" textlink="">
      <xdr:nvSpPr>
        <xdr:cNvPr id="3" name="Tex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6026757" y="895350"/>
          <a:ext cx="960135" cy="301621"/>
        </a:xfrm>
        <a:prstGeom prst="rect">
          <a:avLst/>
        </a:prstGeom>
        <a:noFill/>
        <a:ln>
          <a:noFill/>
        </a:ln>
      </xdr:spPr>
      <xdr:txBody>
        <a:bodyPr wrap="none" lIns="27432" tIns="32004" rIns="27432" bIns="0" anchor="t" upright="1">
          <a:sp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INFORMATION</a:t>
          </a:r>
        </a:p>
        <a:p>
          <a:pPr algn="ctr" rtl="0">
            <a:lnSpc>
              <a:spcPts val="9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FLOW ICONS</a:t>
          </a:r>
        </a:p>
      </xdr:txBody>
    </xdr:sp>
    <xdr:clientData/>
  </xdr:oneCellAnchor>
  <xdr:twoCellAnchor editAs="oneCell">
    <xdr:from>
      <xdr:col>30</xdr:col>
      <xdr:colOff>82550</xdr:colOff>
      <xdr:row>4</xdr:row>
      <xdr:rowOff>95250</xdr:rowOff>
    </xdr:from>
    <xdr:to>
      <xdr:col>32</xdr:col>
      <xdr:colOff>291954</xdr:colOff>
      <xdr:row>6</xdr:row>
      <xdr:rowOff>95250</xdr:rowOff>
    </xdr:to>
    <xdr:sp macro="" textlink="">
      <xdr:nvSpPr>
        <xdr:cNvPr id="4" name="Tex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017750" y="882650"/>
          <a:ext cx="1098550" cy="3810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MATERIAL</a:t>
          </a:r>
        </a:p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FLOW ICONS</a:t>
          </a:r>
        </a:p>
      </xdr:txBody>
    </xdr:sp>
    <xdr:clientData/>
  </xdr:twoCellAnchor>
  <xdr:twoCellAnchor>
    <xdr:from>
      <xdr:col>30</xdr:col>
      <xdr:colOff>298450</xdr:colOff>
      <xdr:row>8</xdr:row>
      <xdr:rowOff>165100</xdr:rowOff>
    </xdr:from>
    <xdr:to>
      <xdr:col>31</xdr:col>
      <xdr:colOff>336550</xdr:colOff>
      <xdr:row>11</xdr:row>
      <xdr:rowOff>177800</xdr:rowOff>
    </xdr:to>
    <xdr:grpSp>
      <xdr:nvGrpSpPr>
        <xdr:cNvPr id="26661" name="Group 3">
          <a:extLst>
            <a:ext uri="{FF2B5EF4-FFF2-40B4-BE49-F238E27FC236}">
              <a16:creationId xmlns:a16="http://schemas.microsoft.com/office/drawing/2014/main" id="{00000000-0008-0000-0100-000025680000}"/>
            </a:ext>
          </a:extLst>
        </xdr:cNvPr>
        <xdr:cNvGrpSpPr>
          <a:grpSpLocks/>
        </xdr:cNvGrpSpPr>
      </xdr:nvGrpSpPr>
      <xdr:grpSpPr bwMode="auto">
        <a:xfrm>
          <a:off x="21024850" y="1706033"/>
          <a:ext cx="478367" cy="571500"/>
          <a:chOff x="16115836" y="2857500"/>
          <a:chExt cx="437253" cy="590482"/>
        </a:xfrm>
      </xdr:grpSpPr>
      <xdr:sp macro="" textlink="">
        <xdr:nvSpPr>
          <xdr:cNvPr id="26819" name="Line 14">
            <a:extLst>
              <a:ext uri="{FF2B5EF4-FFF2-40B4-BE49-F238E27FC236}">
                <a16:creationId xmlns:a16="http://schemas.microsoft.com/office/drawing/2014/main" id="{00000000-0008-0000-0100-0000C3680000}"/>
              </a:ext>
            </a:extLst>
          </xdr:cNvPr>
          <xdr:cNvSpPr>
            <a:spLocks noChangeShapeType="1"/>
          </xdr:cNvSpPr>
        </xdr:nvSpPr>
        <xdr:spPr bwMode="auto">
          <a:xfrm>
            <a:off x="16115836" y="3060700"/>
            <a:ext cx="0" cy="3810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20" name="Line 15">
            <a:extLst>
              <a:ext uri="{FF2B5EF4-FFF2-40B4-BE49-F238E27FC236}">
                <a16:creationId xmlns:a16="http://schemas.microsoft.com/office/drawing/2014/main" id="{00000000-0008-0000-0100-0000C4680000}"/>
              </a:ext>
            </a:extLst>
          </xdr:cNvPr>
          <xdr:cNvSpPr>
            <a:spLocks noChangeShapeType="1"/>
          </xdr:cNvSpPr>
        </xdr:nvSpPr>
        <xdr:spPr bwMode="auto">
          <a:xfrm>
            <a:off x="16115846" y="3441700"/>
            <a:ext cx="43724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21" name="Line 16">
            <a:extLst>
              <a:ext uri="{FF2B5EF4-FFF2-40B4-BE49-F238E27FC236}">
                <a16:creationId xmlns:a16="http://schemas.microsoft.com/office/drawing/2014/main" id="{00000000-0008-0000-0100-0000C5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115846" y="2870200"/>
            <a:ext cx="145143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22" name="Line 17">
            <a:extLst>
              <a:ext uri="{FF2B5EF4-FFF2-40B4-BE49-F238E27FC236}">
                <a16:creationId xmlns:a16="http://schemas.microsoft.com/office/drawing/2014/main" id="{00000000-0008-0000-0100-0000C6680000}"/>
              </a:ext>
            </a:extLst>
          </xdr:cNvPr>
          <xdr:cNvSpPr>
            <a:spLocks noChangeShapeType="1"/>
          </xdr:cNvSpPr>
        </xdr:nvSpPr>
        <xdr:spPr bwMode="auto">
          <a:xfrm>
            <a:off x="16260989" y="2870200"/>
            <a:ext cx="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23" name="Line 18">
            <a:extLst>
              <a:ext uri="{FF2B5EF4-FFF2-40B4-BE49-F238E27FC236}">
                <a16:creationId xmlns:a16="http://schemas.microsoft.com/office/drawing/2014/main" id="{00000000-0008-0000-0100-0000C7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260989" y="28702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24" name="Line 19">
            <a:extLst>
              <a:ext uri="{FF2B5EF4-FFF2-40B4-BE49-F238E27FC236}">
                <a16:creationId xmlns:a16="http://schemas.microsoft.com/office/drawing/2014/main" id="{00000000-0008-0000-0100-0000C8680000}"/>
              </a:ext>
            </a:extLst>
          </xdr:cNvPr>
          <xdr:cNvSpPr>
            <a:spLocks noChangeShapeType="1"/>
          </xdr:cNvSpPr>
        </xdr:nvSpPr>
        <xdr:spPr bwMode="auto">
          <a:xfrm>
            <a:off x="16407039" y="2870200"/>
            <a:ext cx="0" cy="1778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25" name="Line 20">
            <a:extLst>
              <a:ext uri="{FF2B5EF4-FFF2-40B4-BE49-F238E27FC236}">
                <a16:creationId xmlns:a16="http://schemas.microsoft.com/office/drawing/2014/main" id="{00000000-0008-0000-0100-0000C9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407039" y="28575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26" name="Line 21">
            <a:extLst>
              <a:ext uri="{FF2B5EF4-FFF2-40B4-BE49-F238E27FC236}">
                <a16:creationId xmlns:a16="http://schemas.microsoft.com/office/drawing/2014/main" id="{00000000-0008-0000-0100-0000CA680000}"/>
              </a:ext>
            </a:extLst>
          </xdr:cNvPr>
          <xdr:cNvSpPr>
            <a:spLocks noChangeShapeType="1"/>
          </xdr:cNvSpPr>
        </xdr:nvSpPr>
        <xdr:spPr bwMode="auto">
          <a:xfrm>
            <a:off x="16553089" y="2870199"/>
            <a:ext cx="0" cy="571499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Text 22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92998" y="3204087"/>
            <a:ext cx="257208" cy="243895"/>
          </a:xfrm>
          <a:prstGeom prst="rect">
            <a:avLst/>
          </a:prstGeom>
          <a:noFill/>
          <a:ln>
            <a:noFill/>
          </a:ln>
        </xdr:spPr>
        <xdr:txBody>
          <a:bodyPr wrap="none" lIns="18288" tIns="22860" rIns="18288" bIns="0" anchor="t" upright="1">
            <a:spAutoFit/>
          </a:bodyPr>
          <a:lstStyle/>
          <a:p>
            <a:pPr algn="ctr" rtl="0">
              <a:defRPr sz="1000"/>
            </a:pPr>
            <a:r>
              <a: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XYZ </a:t>
            </a:r>
          </a:p>
          <a:p>
            <a:pPr algn="ctr" rtl="0">
              <a:defRPr sz="1000"/>
            </a:pPr>
            <a:r>
              <a: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Corp.</a:t>
            </a:r>
          </a:p>
        </xdr:txBody>
      </xdr:sp>
    </xdr:grpSp>
    <xdr:clientData/>
  </xdr:twoCellAnchor>
  <xdr:twoCellAnchor editAs="oneCell">
    <xdr:from>
      <xdr:col>30</xdr:col>
      <xdr:colOff>136525</xdr:colOff>
      <xdr:row>12</xdr:row>
      <xdr:rowOff>19050</xdr:rowOff>
    </xdr:from>
    <xdr:to>
      <xdr:col>32</xdr:col>
      <xdr:colOff>117474</xdr:colOff>
      <xdr:row>13</xdr:row>
      <xdr:rowOff>12701</xdr:rowOff>
    </xdr:to>
    <xdr:sp macro="" textlink="">
      <xdr:nvSpPr>
        <xdr:cNvPr id="20" name="Text 2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7926294" y="2002204"/>
          <a:ext cx="762488" cy="18903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Outside Sources</a:t>
          </a:r>
        </a:p>
      </xdr:txBody>
    </xdr:sp>
    <xdr:clientData/>
  </xdr:twoCellAnchor>
  <xdr:twoCellAnchor editAs="oneCell">
    <xdr:from>
      <xdr:col>30</xdr:col>
      <xdr:colOff>286544</xdr:colOff>
      <xdr:row>22</xdr:row>
      <xdr:rowOff>165893</xdr:rowOff>
    </xdr:from>
    <xdr:to>
      <xdr:col>32</xdr:col>
      <xdr:colOff>26720</xdr:colOff>
      <xdr:row>23</xdr:row>
      <xdr:rowOff>140492</xdr:rowOff>
    </xdr:to>
    <xdr:sp macro="" textlink="">
      <xdr:nvSpPr>
        <xdr:cNvPr id="34" name="Text 35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15247144" y="4013993"/>
          <a:ext cx="577929" cy="165099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Data Box</a:t>
          </a:r>
        </a:p>
      </xdr:txBody>
    </xdr:sp>
    <xdr:clientData/>
  </xdr:twoCellAnchor>
  <xdr:twoCellAnchor editAs="oneCell">
    <xdr:from>
      <xdr:col>30</xdr:col>
      <xdr:colOff>244258</xdr:colOff>
      <xdr:row>26</xdr:row>
      <xdr:rowOff>177800</xdr:rowOff>
    </xdr:from>
    <xdr:to>
      <xdr:col>32</xdr:col>
      <xdr:colOff>136191</xdr:colOff>
      <xdr:row>27</xdr:row>
      <xdr:rowOff>152400</xdr:rowOff>
    </xdr:to>
    <xdr:sp macro="" textlink="">
      <xdr:nvSpPr>
        <xdr:cNvPr id="35" name="Text 4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5204858" y="4787900"/>
          <a:ext cx="742950" cy="1651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Inventory Box</a:t>
          </a:r>
        </a:p>
      </xdr:txBody>
    </xdr:sp>
    <xdr:clientData/>
  </xdr:twoCellAnchor>
  <xdr:twoCellAnchor editAs="oneCell">
    <xdr:from>
      <xdr:col>30</xdr:col>
      <xdr:colOff>190500</xdr:colOff>
      <xdr:row>43</xdr:row>
      <xdr:rowOff>165100</xdr:rowOff>
    </xdr:from>
    <xdr:to>
      <xdr:col>32</xdr:col>
      <xdr:colOff>25391</xdr:colOff>
      <xdr:row>44</xdr:row>
      <xdr:rowOff>133805</xdr:rowOff>
    </xdr:to>
    <xdr:sp macro="" textlink="">
      <xdr:nvSpPr>
        <xdr:cNvPr id="36" name="Text 4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5151100" y="6680200"/>
          <a:ext cx="679450" cy="15920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PUSH Arrow</a:t>
          </a:r>
        </a:p>
      </xdr:txBody>
    </xdr:sp>
    <xdr:clientData/>
  </xdr:twoCellAnchor>
  <xdr:twoCellAnchor>
    <xdr:from>
      <xdr:col>30</xdr:col>
      <xdr:colOff>222250</xdr:colOff>
      <xdr:row>44</xdr:row>
      <xdr:rowOff>177800</xdr:rowOff>
    </xdr:from>
    <xdr:to>
      <xdr:col>32</xdr:col>
      <xdr:colOff>101600</xdr:colOff>
      <xdr:row>46</xdr:row>
      <xdr:rowOff>0</xdr:rowOff>
    </xdr:to>
    <xdr:sp macro="" textlink="">
      <xdr:nvSpPr>
        <xdr:cNvPr id="26666" name="Drawing 46">
          <a:extLst>
            <a:ext uri="{FF2B5EF4-FFF2-40B4-BE49-F238E27FC236}">
              <a16:creationId xmlns:a16="http://schemas.microsoft.com/office/drawing/2014/main" id="{00000000-0008-0000-0100-00002A680000}"/>
            </a:ext>
          </a:extLst>
        </xdr:cNvPr>
        <xdr:cNvSpPr>
          <a:spLocks/>
        </xdr:cNvSpPr>
      </xdr:nvSpPr>
      <xdr:spPr bwMode="auto">
        <a:xfrm>
          <a:off x="18014950" y="6883400"/>
          <a:ext cx="666750" cy="203200"/>
        </a:xfrm>
        <a:custGeom>
          <a:avLst/>
          <a:gdLst>
            <a:gd name="T0" fmla="*/ 2147483646 w 16384"/>
            <a:gd name="T1" fmla="*/ 0 h 16384"/>
            <a:gd name="T2" fmla="*/ 2147483646 w 16384"/>
            <a:gd name="T3" fmla="*/ 2147483646 h 16384"/>
            <a:gd name="T4" fmla="*/ 0 w 16384"/>
            <a:gd name="T5" fmla="*/ 2147483646 h 16384"/>
            <a:gd name="T6" fmla="*/ 0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 editAs="oneCell">
    <xdr:from>
      <xdr:col>30</xdr:col>
      <xdr:colOff>165100</xdr:colOff>
      <xdr:row>46</xdr:row>
      <xdr:rowOff>0</xdr:rowOff>
    </xdr:from>
    <xdr:to>
      <xdr:col>32</xdr:col>
      <xdr:colOff>101675</xdr:colOff>
      <xdr:row>47</xdr:row>
      <xdr:rowOff>95251</xdr:rowOff>
    </xdr:to>
    <xdr:sp macro="" textlink="">
      <xdr:nvSpPr>
        <xdr:cNvPr id="38" name="Text 4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5125700" y="7086600"/>
          <a:ext cx="787400" cy="285751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Finished Goods </a:t>
          </a:r>
        </a:p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to Customer</a:t>
          </a:r>
        </a:p>
      </xdr:txBody>
    </xdr:sp>
    <xdr:clientData/>
  </xdr:twoCellAnchor>
  <xdr:twoCellAnchor editAs="oneCell">
    <xdr:from>
      <xdr:col>30</xdr:col>
      <xdr:colOff>212972</xdr:colOff>
      <xdr:row>50</xdr:row>
      <xdr:rowOff>38368</xdr:rowOff>
    </xdr:from>
    <xdr:to>
      <xdr:col>32</xdr:col>
      <xdr:colOff>85993</xdr:colOff>
      <xdr:row>51</xdr:row>
      <xdr:rowOff>15816</xdr:rowOff>
    </xdr:to>
    <xdr:sp macro="" textlink="">
      <xdr:nvSpPr>
        <xdr:cNvPr id="39" name="Text 5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5173572" y="8077468"/>
          <a:ext cx="723900" cy="1714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Supermarket</a:t>
          </a:r>
        </a:p>
      </xdr:txBody>
    </xdr:sp>
    <xdr:clientData/>
  </xdr:twoCellAnchor>
  <xdr:twoCellAnchor editAs="oneCell">
    <xdr:from>
      <xdr:col>33</xdr:col>
      <xdr:colOff>27332</xdr:colOff>
      <xdr:row>43</xdr:row>
      <xdr:rowOff>95388</xdr:rowOff>
    </xdr:from>
    <xdr:to>
      <xdr:col>34</xdr:col>
      <xdr:colOff>269765</xdr:colOff>
      <xdr:row>44</xdr:row>
      <xdr:rowOff>79100</xdr:rowOff>
    </xdr:to>
    <xdr:sp macro="" textlink="">
      <xdr:nvSpPr>
        <xdr:cNvPr id="40" name="Text 5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6257932" y="6610488"/>
          <a:ext cx="699205" cy="17421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Physical</a:t>
          </a:r>
          <a: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Pull</a:t>
          </a:r>
        </a:p>
      </xdr:txBody>
    </xdr:sp>
    <xdr:clientData/>
  </xdr:twoCellAnchor>
  <xdr:twoCellAnchor>
    <xdr:from>
      <xdr:col>16</xdr:col>
      <xdr:colOff>223996</xdr:colOff>
      <xdr:row>16</xdr:row>
      <xdr:rowOff>71436</xdr:rowOff>
    </xdr:from>
    <xdr:to>
      <xdr:col>23</xdr:col>
      <xdr:colOff>274676</xdr:colOff>
      <xdr:row>17</xdr:row>
      <xdr:rowOff>126539</xdr:rowOff>
    </xdr:to>
    <xdr:grpSp>
      <xdr:nvGrpSpPr>
        <xdr:cNvPr id="26670" name="Group 180">
          <a:extLst>
            <a:ext uri="{FF2B5EF4-FFF2-40B4-BE49-F238E27FC236}">
              <a16:creationId xmlns:a16="http://schemas.microsoft.com/office/drawing/2014/main" id="{00000000-0008-0000-0100-00002E680000}"/>
            </a:ext>
          </a:extLst>
        </xdr:cNvPr>
        <xdr:cNvGrpSpPr>
          <a:grpSpLocks/>
        </xdr:cNvGrpSpPr>
      </xdr:nvGrpSpPr>
      <xdr:grpSpPr bwMode="auto">
        <a:xfrm rot="12812199">
          <a:off x="13364263" y="3102503"/>
          <a:ext cx="3843746" cy="241369"/>
          <a:chOff x="1682" y="124"/>
          <a:chExt cx="105" cy="11"/>
        </a:xfrm>
      </xdr:grpSpPr>
      <xdr:sp macro="" textlink="">
        <xdr:nvSpPr>
          <xdr:cNvPr id="26817" name="Line 58">
            <a:extLst>
              <a:ext uri="{FF2B5EF4-FFF2-40B4-BE49-F238E27FC236}">
                <a16:creationId xmlns:a16="http://schemas.microsoft.com/office/drawing/2014/main" id="{00000000-0008-0000-0100-0000C168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8" y="130"/>
            <a:ext cx="89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18" name="Drawing 59">
            <a:extLst>
              <a:ext uri="{FF2B5EF4-FFF2-40B4-BE49-F238E27FC236}">
                <a16:creationId xmlns:a16="http://schemas.microsoft.com/office/drawing/2014/main" id="{00000000-0008-0000-0100-0000C2680000}"/>
              </a:ext>
            </a:extLst>
          </xdr:cNvPr>
          <xdr:cNvSpPr>
            <a:spLocks/>
          </xdr:cNvSpPr>
        </xdr:nvSpPr>
        <xdr:spPr bwMode="auto">
          <a:xfrm rot="-5578669">
            <a:off x="1687" y="119"/>
            <a:ext cx="11" cy="2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oneCellAnchor>
    <xdr:from>
      <xdr:col>32</xdr:col>
      <xdr:colOff>369926</xdr:colOff>
      <xdr:row>10</xdr:row>
      <xdr:rowOff>0</xdr:rowOff>
    </xdr:from>
    <xdr:ext cx="785244" cy="132633"/>
    <xdr:sp macro="" textlink="">
      <xdr:nvSpPr>
        <xdr:cNvPr id="44" name="Text 60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6206826" y="1562100"/>
          <a:ext cx="720647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Manual Info Flow</a:t>
          </a:r>
        </a:p>
      </xdr:txBody>
    </xdr:sp>
    <xdr:clientData/>
  </xdr:oneCellAnchor>
  <xdr:twoCellAnchor>
    <xdr:from>
      <xdr:col>18</xdr:col>
      <xdr:colOff>24599</xdr:colOff>
      <xdr:row>10</xdr:row>
      <xdr:rowOff>134598</xdr:rowOff>
    </xdr:from>
    <xdr:to>
      <xdr:col>25</xdr:col>
      <xdr:colOff>402226</xdr:colOff>
      <xdr:row>11</xdr:row>
      <xdr:rowOff>28600</xdr:rowOff>
    </xdr:to>
    <xdr:grpSp>
      <xdr:nvGrpSpPr>
        <xdr:cNvPr id="26672" name="Group 181">
          <a:extLst>
            <a:ext uri="{FF2B5EF4-FFF2-40B4-BE49-F238E27FC236}">
              <a16:creationId xmlns:a16="http://schemas.microsoft.com/office/drawing/2014/main" id="{00000000-0008-0000-0100-000030680000}"/>
            </a:ext>
          </a:extLst>
        </xdr:cNvPr>
        <xdr:cNvGrpSpPr>
          <a:grpSpLocks/>
        </xdr:cNvGrpSpPr>
      </xdr:nvGrpSpPr>
      <xdr:grpSpPr bwMode="auto">
        <a:xfrm rot="440464">
          <a:off x="14248599" y="2048065"/>
          <a:ext cx="4170694" cy="80268"/>
          <a:chOff x="1679" y="168"/>
          <a:chExt cx="104" cy="17"/>
        </a:xfrm>
      </xdr:grpSpPr>
      <xdr:sp macro="" textlink="">
        <xdr:nvSpPr>
          <xdr:cNvPr id="26813" name="Line 61">
            <a:extLst>
              <a:ext uri="{FF2B5EF4-FFF2-40B4-BE49-F238E27FC236}">
                <a16:creationId xmlns:a16="http://schemas.microsoft.com/office/drawing/2014/main" id="{00000000-0008-0000-0100-0000BD68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5" y="174"/>
            <a:ext cx="5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14" name="Line 62">
            <a:extLst>
              <a:ext uri="{FF2B5EF4-FFF2-40B4-BE49-F238E27FC236}">
                <a16:creationId xmlns:a16="http://schemas.microsoft.com/office/drawing/2014/main" id="{00000000-0008-0000-0100-0000BE68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3" y="180"/>
            <a:ext cx="50" cy="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15" name="Line 63">
            <a:extLst>
              <a:ext uri="{FF2B5EF4-FFF2-40B4-BE49-F238E27FC236}">
                <a16:creationId xmlns:a16="http://schemas.microsoft.com/office/drawing/2014/main" id="{00000000-0008-0000-0100-0000BF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733" y="174"/>
            <a:ext cx="14" cy="1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16" name="Drawing 64">
            <a:extLst>
              <a:ext uri="{FF2B5EF4-FFF2-40B4-BE49-F238E27FC236}">
                <a16:creationId xmlns:a16="http://schemas.microsoft.com/office/drawing/2014/main" id="{00000000-0008-0000-0100-0000C0680000}"/>
              </a:ext>
            </a:extLst>
          </xdr:cNvPr>
          <xdr:cNvSpPr>
            <a:spLocks/>
          </xdr:cNvSpPr>
        </xdr:nvSpPr>
        <xdr:spPr bwMode="auto">
          <a:xfrm rot="-5591180">
            <a:off x="1684" y="163"/>
            <a:ext cx="11" cy="22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oneCellAnchor>
    <xdr:from>
      <xdr:col>32</xdr:col>
      <xdr:colOff>294673</xdr:colOff>
      <xdr:row>12</xdr:row>
      <xdr:rowOff>82550</xdr:rowOff>
    </xdr:from>
    <xdr:ext cx="899218" cy="145896"/>
    <xdr:sp macro="" textlink="">
      <xdr:nvSpPr>
        <xdr:cNvPr id="50" name="Text 6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16106173" y="2019300"/>
          <a:ext cx="820353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Electronic</a:t>
          </a:r>
          <a:r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Info Flow</a:t>
          </a:r>
        </a:p>
      </xdr:txBody>
    </xdr:sp>
    <xdr:clientData/>
  </xdr:oneCellAnchor>
  <xdr:twoCellAnchor>
    <xdr:from>
      <xdr:col>32</xdr:col>
      <xdr:colOff>266700</xdr:colOff>
      <xdr:row>14</xdr:row>
      <xdr:rowOff>0</xdr:rowOff>
    </xdr:from>
    <xdr:to>
      <xdr:col>34</xdr:col>
      <xdr:colOff>361950</xdr:colOff>
      <xdr:row>15</xdr:row>
      <xdr:rowOff>127000</xdr:rowOff>
    </xdr:to>
    <xdr:grpSp>
      <xdr:nvGrpSpPr>
        <xdr:cNvPr id="26674" name="Group 6">
          <a:extLst>
            <a:ext uri="{FF2B5EF4-FFF2-40B4-BE49-F238E27FC236}">
              <a16:creationId xmlns:a16="http://schemas.microsoft.com/office/drawing/2014/main" id="{00000000-0008-0000-0100-000032680000}"/>
            </a:ext>
          </a:extLst>
        </xdr:cNvPr>
        <xdr:cNvGrpSpPr>
          <a:grpSpLocks/>
        </xdr:cNvGrpSpPr>
      </xdr:nvGrpSpPr>
      <xdr:grpSpPr bwMode="auto">
        <a:xfrm>
          <a:off x="21873633" y="2658533"/>
          <a:ext cx="975784" cy="313267"/>
          <a:chOff x="16809027" y="2095500"/>
          <a:chExt cx="897659" cy="323850"/>
        </a:xfrm>
      </xdr:grpSpPr>
      <xdr:sp macro="" textlink="">
        <xdr:nvSpPr>
          <xdr:cNvPr id="26811" name="Rectangle 66">
            <a:extLst>
              <a:ext uri="{FF2B5EF4-FFF2-40B4-BE49-F238E27FC236}">
                <a16:creationId xmlns:a16="http://schemas.microsoft.com/office/drawing/2014/main" id="{00000000-0008-0000-0100-0000BB680000}"/>
              </a:ext>
            </a:extLst>
          </xdr:cNvPr>
          <xdr:cNvSpPr>
            <a:spLocks noChangeArrowheads="1"/>
          </xdr:cNvSpPr>
        </xdr:nvSpPr>
        <xdr:spPr bwMode="auto">
          <a:xfrm>
            <a:off x="16853477" y="2095500"/>
            <a:ext cx="796059" cy="32385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53" name="Text 67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09027" y="2173224"/>
            <a:ext cx="897659" cy="181356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Weekly Schedule</a:t>
            </a:r>
          </a:p>
        </xdr:txBody>
      </xdr:sp>
    </xdr:grpSp>
    <xdr:clientData/>
  </xdr:twoCellAnchor>
  <xdr:oneCellAnchor>
    <xdr:from>
      <xdr:col>33</xdr:col>
      <xdr:colOff>95927</xdr:colOff>
      <xdr:row>15</xdr:row>
      <xdr:rowOff>157957</xdr:rowOff>
    </xdr:from>
    <xdr:ext cx="466828" cy="132633"/>
    <xdr:sp macro="" textlink="">
      <xdr:nvSpPr>
        <xdr:cNvPr id="54" name="Text 68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16332877" y="2672557"/>
          <a:ext cx="411395" cy="138949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Schedule</a:t>
          </a:r>
        </a:p>
      </xdr:txBody>
    </xdr:sp>
    <xdr:clientData/>
  </xdr:oneCellAnchor>
  <xdr:twoCellAnchor>
    <xdr:from>
      <xdr:col>12</xdr:col>
      <xdr:colOff>1814</xdr:colOff>
      <xdr:row>21</xdr:row>
      <xdr:rowOff>144538</xdr:rowOff>
    </xdr:from>
    <xdr:to>
      <xdr:col>16</xdr:col>
      <xdr:colOff>317500</xdr:colOff>
      <xdr:row>25</xdr:row>
      <xdr:rowOff>55637</xdr:rowOff>
    </xdr:to>
    <xdr:grpSp>
      <xdr:nvGrpSpPr>
        <xdr:cNvPr id="26676" name="Group 177">
          <a:extLst>
            <a:ext uri="{FF2B5EF4-FFF2-40B4-BE49-F238E27FC236}">
              <a16:creationId xmlns:a16="http://schemas.microsoft.com/office/drawing/2014/main" id="{00000000-0008-0000-0100-000034680000}"/>
            </a:ext>
          </a:extLst>
        </xdr:cNvPr>
        <xdr:cNvGrpSpPr>
          <a:grpSpLocks/>
        </xdr:cNvGrpSpPr>
      </xdr:nvGrpSpPr>
      <xdr:grpSpPr bwMode="auto">
        <a:xfrm>
          <a:off x="10974614" y="4106938"/>
          <a:ext cx="2483153" cy="656166"/>
          <a:chOff x="1691" y="405"/>
          <a:chExt cx="94" cy="70"/>
        </a:xfrm>
      </xdr:grpSpPr>
      <xdr:sp macro="" textlink="">
        <xdr:nvSpPr>
          <xdr:cNvPr id="26801" name="Line 87">
            <a:extLst>
              <a:ext uri="{FF2B5EF4-FFF2-40B4-BE49-F238E27FC236}">
                <a16:creationId xmlns:a16="http://schemas.microsoft.com/office/drawing/2014/main" id="{00000000-0008-0000-0100-0000B168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6" y="420"/>
            <a:ext cx="30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02" name="Drawing 88">
            <a:extLst>
              <a:ext uri="{FF2B5EF4-FFF2-40B4-BE49-F238E27FC236}">
                <a16:creationId xmlns:a16="http://schemas.microsoft.com/office/drawing/2014/main" id="{00000000-0008-0000-0100-0000B2680000}"/>
              </a:ext>
            </a:extLst>
          </xdr:cNvPr>
          <xdr:cNvSpPr>
            <a:spLocks/>
          </xdr:cNvSpPr>
        </xdr:nvSpPr>
        <xdr:spPr bwMode="auto">
          <a:xfrm>
            <a:off x="1696" y="421"/>
            <a:ext cx="0" cy="4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1638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6803" name="Drawing 89">
            <a:extLst>
              <a:ext uri="{FF2B5EF4-FFF2-40B4-BE49-F238E27FC236}">
                <a16:creationId xmlns:a16="http://schemas.microsoft.com/office/drawing/2014/main" id="{00000000-0008-0000-0100-0000B3680000}"/>
              </a:ext>
            </a:extLst>
          </xdr:cNvPr>
          <xdr:cNvSpPr>
            <a:spLocks/>
          </xdr:cNvSpPr>
        </xdr:nvSpPr>
        <xdr:spPr bwMode="auto">
          <a:xfrm rot="-10720966">
            <a:off x="1691" y="456"/>
            <a:ext cx="10" cy="1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26804" name="Group 90">
            <a:extLst>
              <a:ext uri="{FF2B5EF4-FFF2-40B4-BE49-F238E27FC236}">
                <a16:creationId xmlns:a16="http://schemas.microsoft.com/office/drawing/2014/main" id="{00000000-0008-0000-0100-0000B4680000}"/>
              </a:ext>
            </a:extLst>
          </xdr:cNvPr>
          <xdr:cNvGrpSpPr>
            <a:grpSpLocks/>
          </xdr:cNvGrpSpPr>
        </xdr:nvGrpSpPr>
        <xdr:grpSpPr bwMode="auto">
          <a:xfrm>
            <a:off x="1726" y="405"/>
            <a:ext cx="29" cy="27"/>
            <a:chOff x="-10500" y="-15000"/>
            <a:chExt cx="14500" cy="27000"/>
          </a:xfrm>
        </xdr:grpSpPr>
        <xdr:sp macro="" textlink="">
          <xdr:nvSpPr>
            <xdr:cNvPr id="26806" name="Line 91">
              <a:extLst>
                <a:ext uri="{FF2B5EF4-FFF2-40B4-BE49-F238E27FC236}">
                  <a16:creationId xmlns:a16="http://schemas.microsoft.com/office/drawing/2014/main" id="{00000000-0008-0000-0100-0000B6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-15000"/>
              <a:ext cx="0" cy="2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807" name="Line 92">
              <a:extLst>
                <a:ext uri="{FF2B5EF4-FFF2-40B4-BE49-F238E27FC236}">
                  <a16:creationId xmlns:a16="http://schemas.microsoft.com/office/drawing/2014/main" id="{00000000-0008-0000-0100-0000B7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-15000"/>
              <a:ext cx="1000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808" name="Line 93">
              <a:extLst>
                <a:ext uri="{FF2B5EF4-FFF2-40B4-BE49-F238E27FC236}">
                  <a16:creationId xmlns:a16="http://schemas.microsoft.com/office/drawing/2014/main" id="{00000000-0008-0000-0100-0000B8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12000"/>
              <a:ext cx="1450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809" name="Drawing 94">
              <a:extLst>
                <a:ext uri="{FF2B5EF4-FFF2-40B4-BE49-F238E27FC236}">
                  <a16:creationId xmlns:a16="http://schemas.microsoft.com/office/drawing/2014/main" id="{00000000-0008-0000-0100-0000B9680000}"/>
                </a:ext>
              </a:extLst>
            </xdr:cNvPr>
            <xdr:cNvSpPr>
              <a:spLocks/>
            </xdr:cNvSpPr>
          </xdr:nvSpPr>
          <xdr:spPr bwMode="auto">
            <a:xfrm>
              <a:off x="-500" y="-15000"/>
              <a:ext cx="4500" cy="10000"/>
            </a:xfrm>
            <a:custGeom>
              <a:avLst/>
              <a:gdLst>
                <a:gd name="T0" fmla="*/ 0 w 16384"/>
                <a:gd name="T1" fmla="*/ 0 h 16384"/>
                <a:gd name="T2" fmla="*/ 0 w 16384"/>
                <a:gd name="T3" fmla="*/ 118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6810" name="Line 95">
              <a:extLst>
                <a:ext uri="{FF2B5EF4-FFF2-40B4-BE49-F238E27FC236}">
                  <a16:creationId xmlns:a16="http://schemas.microsoft.com/office/drawing/2014/main" id="{00000000-0008-0000-0100-0000BA68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000" y="-5000"/>
              <a:ext cx="0" cy="17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805" name="Line 96">
            <a:extLst>
              <a:ext uri="{FF2B5EF4-FFF2-40B4-BE49-F238E27FC236}">
                <a16:creationId xmlns:a16="http://schemas.microsoft.com/office/drawing/2014/main" id="{00000000-0008-0000-0100-0000B568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755" y="420"/>
            <a:ext cx="30" cy="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33</xdr:col>
      <xdr:colOff>203284</xdr:colOff>
      <xdr:row>21</xdr:row>
      <xdr:rowOff>33338</xdr:rowOff>
    </xdr:from>
    <xdr:ext cx="436735" cy="132633"/>
    <xdr:sp macro="" textlink="">
      <xdr:nvSpPr>
        <xdr:cNvPr id="66" name="Text 97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16446584" y="3690938"/>
          <a:ext cx="377917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 Kanban</a:t>
          </a:r>
        </a:p>
      </xdr:txBody>
    </xdr:sp>
    <xdr:clientData/>
  </xdr:oneCellAnchor>
  <xdr:twoCellAnchor>
    <xdr:from>
      <xdr:col>22</xdr:col>
      <xdr:colOff>453571</xdr:colOff>
      <xdr:row>22</xdr:row>
      <xdr:rowOff>90714</xdr:rowOff>
    </xdr:from>
    <xdr:to>
      <xdr:col>24</xdr:col>
      <xdr:colOff>51707</xdr:colOff>
      <xdr:row>23</xdr:row>
      <xdr:rowOff>65919</xdr:rowOff>
    </xdr:to>
    <xdr:grpSp>
      <xdr:nvGrpSpPr>
        <xdr:cNvPr id="26678" name="Group 179">
          <a:extLst>
            <a:ext uri="{FF2B5EF4-FFF2-40B4-BE49-F238E27FC236}">
              <a16:creationId xmlns:a16="http://schemas.microsoft.com/office/drawing/2014/main" id="{00000000-0008-0000-0100-000036680000}"/>
            </a:ext>
          </a:extLst>
        </xdr:cNvPr>
        <xdr:cNvGrpSpPr>
          <a:grpSpLocks/>
        </xdr:cNvGrpSpPr>
      </xdr:nvGrpSpPr>
      <xdr:grpSpPr bwMode="auto">
        <a:xfrm>
          <a:off x="16845038" y="4239381"/>
          <a:ext cx="681869" cy="161471"/>
          <a:chOff x="1695" y="280"/>
          <a:chExt cx="85" cy="25"/>
        </a:xfrm>
      </xdr:grpSpPr>
      <xdr:sp macro="" textlink="">
        <xdr:nvSpPr>
          <xdr:cNvPr id="26794" name="Rectangle 104">
            <a:extLst>
              <a:ext uri="{FF2B5EF4-FFF2-40B4-BE49-F238E27FC236}">
                <a16:creationId xmlns:a16="http://schemas.microsoft.com/office/drawing/2014/main" id="{00000000-0008-0000-0100-0000AA680000}"/>
              </a:ext>
            </a:extLst>
          </xdr:cNvPr>
          <xdr:cNvSpPr>
            <a:spLocks noChangeArrowheads="1"/>
          </xdr:cNvSpPr>
        </xdr:nvSpPr>
        <xdr:spPr bwMode="auto">
          <a:xfrm>
            <a:off x="1695" y="280"/>
            <a:ext cx="85" cy="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6795" name="Oval 98">
            <a:extLst>
              <a:ext uri="{FF2B5EF4-FFF2-40B4-BE49-F238E27FC236}">
                <a16:creationId xmlns:a16="http://schemas.microsoft.com/office/drawing/2014/main" id="{00000000-0008-0000-0100-0000AB680000}"/>
              </a:ext>
            </a:extLst>
          </xdr:cNvPr>
          <xdr:cNvSpPr>
            <a:spLocks noChangeArrowheads="1"/>
          </xdr:cNvSpPr>
        </xdr:nvSpPr>
        <xdr:spPr bwMode="auto">
          <a:xfrm>
            <a:off x="1699" y="285"/>
            <a:ext cx="17" cy="15"/>
          </a:xfrm>
          <a:prstGeom prst="ellips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6796" name="Line 99">
            <a:extLst>
              <a:ext uri="{FF2B5EF4-FFF2-40B4-BE49-F238E27FC236}">
                <a16:creationId xmlns:a16="http://schemas.microsoft.com/office/drawing/2014/main" id="{00000000-0008-0000-0100-0000AC680000}"/>
              </a:ext>
            </a:extLst>
          </xdr:cNvPr>
          <xdr:cNvSpPr>
            <a:spLocks noChangeShapeType="1"/>
          </xdr:cNvSpPr>
        </xdr:nvSpPr>
        <xdr:spPr bwMode="auto">
          <a:xfrm>
            <a:off x="1725" y="283"/>
            <a:ext cx="10" cy="18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97" name="Line 100">
            <a:extLst>
              <a:ext uri="{FF2B5EF4-FFF2-40B4-BE49-F238E27FC236}">
                <a16:creationId xmlns:a16="http://schemas.microsoft.com/office/drawing/2014/main" id="{00000000-0008-0000-0100-0000AD68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22" y="285"/>
            <a:ext cx="13" cy="1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98" name="Oval 101">
            <a:extLst>
              <a:ext uri="{FF2B5EF4-FFF2-40B4-BE49-F238E27FC236}">
                <a16:creationId xmlns:a16="http://schemas.microsoft.com/office/drawing/2014/main" id="{00000000-0008-0000-0100-0000AE680000}"/>
              </a:ext>
            </a:extLst>
          </xdr:cNvPr>
          <xdr:cNvSpPr>
            <a:spLocks noChangeArrowheads="1"/>
          </xdr:cNvSpPr>
        </xdr:nvSpPr>
        <xdr:spPr bwMode="auto">
          <a:xfrm>
            <a:off x="1740" y="285"/>
            <a:ext cx="16" cy="15"/>
          </a:xfrm>
          <a:prstGeom prst="ellips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6799" name="Line 102">
            <a:extLst>
              <a:ext uri="{FF2B5EF4-FFF2-40B4-BE49-F238E27FC236}">
                <a16:creationId xmlns:a16="http://schemas.microsoft.com/office/drawing/2014/main" id="{00000000-0008-0000-0100-0000AF680000}"/>
              </a:ext>
            </a:extLst>
          </xdr:cNvPr>
          <xdr:cNvSpPr>
            <a:spLocks noChangeShapeType="1"/>
          </xdr:cNvSpPr>
        </xdr:nvSpPr>
        <xdr:spPr bwMode="auto">
          <a:xfrm>
            <a:off x="1765" y="283"/>
            <a:ext cx="11" cy="18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00" name="Line 103">
            <a:extLst>
              <a:ext uri="{FF2B5EF4-FFF2-40B4-BE49-F238E27FC236}">
                <a16:creationId xmlns:a16="http://schemas.microsoft.com/office/drawing/2014/main" id="{00000000-0008-0000-0100-0000B068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63" y="285"/>
            <a:ext cx="13" cy="1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33</xdr:col>
      <xdr:colOff>37683</xdr:colOff>
      <xdr:row>18</xdr:row>
      <xdr:rowOff>82550</xdr:rowOff>
    </xdr:from>
    <xdr:ext cx="622569" cy="146199"/>
    <xdr:sp macro="" textlink="">
      <xdr:nvSpPr>
        <xdr:cNvPr id="75" name="Text 105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16255583" y="3162300"/>
          <a:ext cx="578031" cy="138949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Heijunka Box</a:t>
          </a:r>
        </a:p>
      </xdr:txBody>
    </xdr:sp>
    <xdr:clientData/>
  </xdr:oneCellAnchor>
  <xdr:oneCellAnchor>
    <xdr:from>
      <xdr:col>33</xdr:col>
      <xdr:colOff>37936</xdr:colOff>
      <xdr:row>26</xdr:row>
      <xdr:rowOff>93663</xdr:rowOff>
    </xdr:from>
    <xdr:ext cx="642213" cy="132332"/>
    <xdr:sp macro="" textlink="">
      <xdr:nvSpPr>
        <xdr:cNvPr id="76" name="Text 107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20756831" y="4573299"/>
          <a:ext cx="595868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Pre-Shop-Pull</a:t>
          </a:r>
        </a:p>
      </xdr:txBody>
    </xdr:sp>
    <xdr:clientData/>
  </xdr:oneCellAnchor>
  <xdr:twoCellAnchor>
    <xdr:from>
      <xdr:col>33</xdr:col>
      <xdr:colOff>25400</xdr:colOff>
      <xdr:row>28</xdr:row>
      <xdr:rowOff>50800</xdr:rowOff>
    </xdr:from>
    <xdr:to>
      <xdr:col>34</xdr:col>
      <xdr:colOff>266700</xdr:colOff>
      <xdr:row>30</xdr:row>
      <xdr:rowOff>38100</xdr:rowOff>
    </xdr:to>
    <xdr:grpSp>
      <xdr:nvGrpSpPr>
        <xdr:cNvPr id="26681" name="Group 182">
          <a:extLst>
            <a:ext uri="{FF2B5EF4-FFF2-40B4-BE49-F238E27FC236}">
              <a16:creationId xmlns:a16="http://schemas.microsoft.com/office/drawing/2014/main" id="{00000000-0008-0000-0100-000039680000}"/>
            </a:ext>
          </a:extLst>
        </xdr:cNvPr>
        <xdr:cNvGrpSpPr>
          <a:grpSpLocks/>
        </xdr:cNvGrpSpPr>
      </xdr:nvGrpSpPr>
      <xdr:grpSpPr bwMode="auto">
        <a:xfrm>
          <a:off x="22072600" y="5317067"/>
          <a:ext cx="681567" cy="359833"/>
          <a:chOff x="1698" y="848"/>
          <a:chExt cx="65" cy="38"/>
        </a:xfrm>
      </xdr:grpSpPr>
      <xdr:sp macro="" textlink="">
        <xdr:nvSpPr>
          <xdr:cNvPr id="26792" name="Drawing 121">
            <a:extLst>
              <a:ext uri="{FF2B5EF4-FFF2-40B4-BE49-F238E27FC236}">
                <a16:creationId xmlns:a16="http://schemas.microsoft.com/office/drawing/2014/main" id="{00000000-0008-0000-0100-0000A8680000}"/>
              </a:ext>
            </a:extLst>
          </xdr:cNvPr>
          <xdr:cNvSpPr>
            <a:spLocks/>
          </xdr:cNvSpPr>
        </xdr:nvSpPr>
        <xdr:spPr bwMode="auto">
          <a:xfrm>
            <a:off x="1698" y="848"/>
            <a:ext cx="65" cy="38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w 16384"/>
              <a:gd name="T103" fmla="*/ 0 h 16384"/>
              <a:gd name="T104" fmla="*/ 0 w 16384"/>
              <a:gd name="T105" fmla="*/ 0 h 16384"/>
              <a:gd name="T106" fmla="*/ 0 w 16384"/>
              <a:gd name="T107" fmla="*/ 0 h 16384"/>
              <a:gd name="T108" fmla="*/ 0 w 16384"/>
              <a:gd name="T109" fmla="*/ 0 h 16384"/>
              <a:gd name="T110" fmla="*/ 0 w 16384"/>
              <a:gd name="T111" fmla="*/ 0 h 16384"/>
              <a:gd name="T112" fmla="*/ 0 w 16384"/>
              <a:gd name="T113" fmla="*/ 0 h 16384"/>
              <a:gd name="T114" fmla="*/ 0 w 16384"/>
              <a:gd name="T115" fmla="*/ 0 h 16384"/>
              <a:gd name="T116" fmla="*/ 0 w 16384"/>
              <a:gd name="T117" fmla="*/ 0 h 16384"/>
              <a:gd name="T118" fmla="*/ 0 w 16384"/>
              <a:gd name="T119" fmla="*/ 0 h 16384"/>
              <a:gd name="T120" fmla="*/ 0 w 16384"/>
              <a:gd name="T121" fmla="*/ 0 h 16384"/>
              <a:gd name="T122" fmla="*/ 0 w 16384"/>
              <a:gd name="T123" fmla="*/ 0 h 16384"/>
              <a:gd name="T124" fmla="*/ 0 w 16384"/>
              <a:gd name="T125" fmla="*/ 0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2177" y="0"/>
                </a:moveTo>
                <a:lnTo>
                  <a:pt x="2249" y="61"/>
                </a:lnTo>
                <a:lnTo>
                  <a:pt x="2320" y="185"/>
                </a:lnTo>
                <a:lnTo>
                  <a:pt x="2391" y="369"/>
                </a:lnTo>
                <a:lnTo>
                  <a:pt x="2427" y="554"/>
                </a:lnTo>
                <a:lnTo>
                  <a:pt x="2534" y="986"/>
                </a:lnTo>
                <a:lnTo>
                  <a:pt x="2606" y="1170"/>
                </a:lnTo>
                <a:lnTo>
                  <a:pt x="2713" y="1294"/>
                </a:lnTo>
                <a:lnTo>
                  <a:pt x="2749" y="1416"/>
                </a:lnTo>
                <a:lnTo>
                  <a:pt x="2820" y="1540"/>
                </a:lnTo>
                <a:lnTo>
                  <a:pt x="2820" y="1601"/>
                </a:lnTo>
                <a:lnTo>
                  <a:pt x="2891" y="1663"/>
                </a:lnTo>
                <a:lnTo>
                  <a:pt x="2927" y="1724"/>
                </a:lnTo>
                <a:lnTo>
                  <a:pt x="2962" y="1787"/>
                </a:lnTo>
                <a:lnTo>
                  <a:pt x="2998" y="1909"/>
                </a:lnTo>
                <a:lnTo>
                  <a:pt x="3034" y="1971"/>
                </a:lnTo>
                <a:lnTo>
                  <a:pt x="3141" y="2033"/>
                </a:lnTo>
                <a:lnTo>
                  <a:pt x="3248" y="2094"/>
                </a:lnTo>
                <a:lnTo>
                  <a:pt x="3391" y="2156"/>
                </a:lnTo>
                <a:lnTo>
                  <a:pt x="3605" y="2156"/>
                </a:lnTo>
                <a:lnTo>
                  <a:pt x="3748" y="2033"/>
                </a:lnTo>
                <a:lnTo>
                  <a:pt x="4033" y="1909"/>
                </a:lnTo>
                <a:lnTo>
                  <a:pt x="4284" y="1601"/>
                </a:lnTo>
                <a:lnTo>
                  <a:pt x="4426" y="1479"/>
                </a:lnTo>
                <a:lnTo>
                  <a:pt x="4605" y="1294"/>
                </a:lnTo>
                <a:lnTo>
                  <a:pt x="4748" y="862"/>
                </a:lnTo>
                <a:lnTo>
                  <a:pt x="4926" y="369"/>
                </a:lnTo>
                <a:lnTo>
                  <a:pt x="4926" y="308"/>
                </a:lnTo>
                <a:lnTo>
                  <a:pt x="4961" y="246"/>
                </a:lnTo>
                <a:lnTo>
                  <a:pt x="4997" y="185"/>
                </a:lnTo>
                <a:lnTo>
                  <a:pt x="5069" y="739"/>
                </a:lnTo>
                <a:lnTo>
                  <a:pt x="5140" y="1047"/>
                </a:lnTo>
                <a:lnTo>
                  <a:pt x="5247" y="1232"/>
                </a:lnTo>
                <a:lnTo>
                  <a:pt x="5282" y="1416"/>
                </a:lnTo>
                <a:lnTo>
                  <a:pt x="5354" y="1601"/>
                </a:lnTo>
                <a:lnTo>
                  <a:pt x="5604" y="1848"/>
                </a:lnTo>
                <a:lnTo>
                  <a:pt x="5854" y="2033"/>
                </a:lnTo>
                <a:lnTo>
                  <a:pt x="6103" y="2217"/>
                </a:lnTo>
                <a:lnTo>
                  <a:pt x="6246" y="2156"/>
                </a:lnTo>
                <a:lnTo>
                  <a:pt x="6425" y="2156"/>
                </a:lnTo>
                <a:lnTo>
                  <a:pt x="6639" y="2094"/>
                </a:lnTo>
                <a:lnTo>
                  <a:pt x="6782" y="2033"/>
                </a:lnTo>
                <a:lnTo>
                  <a:pt x="6925" y="1971"/>
                </a:lnTo>
                <a:lnTo>
                  <a:pt x="7031" y="1787"/>
                </a:lnTo>
                <a:lnTo>
                  <a:pt x="7139" y="1663"/>
                </a:lnTo>
                <a:lnTo>
                  <a:pt x="7281" y="1416"/>
                </a:lnTo>
                <a:lnTo>
                  <a:pt x="7532" y="1170"/>
                </a:lnTo>
                <a:lnTo>
                  <a:pt x="7638" y="862"/>
                </a:lnTo>
                <a:lnTo>
                  <a:pt x="7745" y="493"/>
                </a:lnTo>
                <a:lnTo>
                  <a:pt x="7817" y="554"/>
                </a:lnTo>
                <a:lnTo>
                  <a:pt x="7888" y="739"/>
                </a:lnTo>
                <a:lnTo>
                  <a:pt x="7959" y="986"/>
                </a:lnTo>
                <a:lnTo>
                  <a:pt x="8031" y="1355"/>
                </a:lnTo>
                <a:lnTo>
                  <a:pt x="8102" y="1663"/>
                </a:lnTo>
                <a:lnTo>
                  <a:pt x="8174" y="1787"/>
                </a:lnTo>
                <a:lnTo>
                  <a:pt x="8281" y="1909"/>
                </a:lnTo>
                <a:lnTo>
                  <a:pt x="8388" y="1971"/>
                </a:lnTo>
                <a:lnTo>
                  <a:pt x="8460" y="2094"/>
                </a:lnTo>
                <a:lnTo>
                  <a:pt x="8495" y="2156"/>
                </a:lnTo>
                <a:lnTo>
                  <a:pt x="8566" y="2156"/>
                </a:lnTo>
                <a:lnTo>
                  <a:pt x="8638" y="2217"/>
                </a:lnTo>
                <a:lnTo>
                  <a:pt x="8673" y="2217"/>
                </a:lnTo>
                <a:lnTo>
                  <a:pt x="8887" y="2094"/>
                </a:lnTo>
                <a:lnTo>
                  <a:pt x="9138" y="1909"/>
                </a:lnTo>
                <a:lnTo>
                  <a:pt x="9388" y="1724"/>
                </a:lnTo>
                <a:lnTo>
                  <a:pt x="9602" y="1479"/>
                </a:lnTo>
                <a:lnTo>
                  <a:pt x="9673" y="1355"/>
                </a:lnTo>
                <a:lnTo>
                  <a:pt x="9709" y="1294"/>
                </a:lnTo>
                <a:lnTo>
                  <a:pt x="9709" y="1232"/>
                </a:lnTo>
                <a:lnTo>
                  <a:pt x="9744" y="1170"/>
                </a:lnTo>
                <a:lnTo>
                  <a:pt x="9780" y="1109"/>
                </a:lnTo>
                <a:lnTo>
                  <a:pt x="9816" y="1047"/>
                </a:lnTo>
                <a:lnTo>
                  <a:pt x="9887" y="923"/>
                </a:lnTo>
                <a:lnTo>
                  <a:pt x="9887" y="862"/>
                </a:lnTo>
                <a:lnTo>
                  <a:pt x="9887" y="739"/>
                </a:lnTo>
                <a:lnTo>
                  <a:pt x="9958" y="554"/>
                </a:lnTo>
                <a:lnTo>
                  <a:pt x="9995" y="554"/>
                </a:lnTo>
                <a:lnTo>
                  <a:pt x="9995" y="616"/>
                </a:lnTo>
                <a:lnTo>
                  <a:pt x="10030" y="678"/>
                </a:lnTo>
                <a:lnTo>
                  <a:pt x="10066" y="862"/>
                </a:lnTo>
                <a:lnTo>
                  <a:pt x="10101" y="1109"/>
                </a:lnTo>
                <a:lnTo>
                  <a:pt x="10101" y="1232"/>
                </a:lnTo>
                <a:lnTo>
                  <a:pt x="10137" y="1294"/>
                </a:lnTo>
                <a:lnTo>
                  <a:pt x="10316" y="1540"/>
                </a:lnTo>
                <a:lnTo>
                  <a:pt x="10459" y="1724"/>
                </a:lnTo>
                <a:lnTo>
                  <a:pt x="10672" y="1848"/>
                </a:lnTo>
                <a:lnTo>
                  <a:pt x="10851" y="1971"/>
                </a:lnTo>
                <a:lnTo>
                  <a:pt x="11101" y="1909"/>
                </a:lnTo>
                <a:lnTo>
                  <a:pt x="11350" y="1848"/>
                </a:lnTo>
                <a:lnTo>
                  <a:pt x="11565" y="1724"/>
                </a:lnTo>
                <a:lnTo>
                  <a:pt x="11672" y="1663"/>
                </a:lnTo>
                <a:lnTo>
                  <a:pt x="11814" y="1540"/>
                </a:lnTo>
                <a:lnTo>
                  <a:pt x="11922" y="1170"/>
                </a:lnTo>
                <a:lnTo>
                  <a:pt x="12029" y="862"/>
                </a:lnTo>
                <a:lnTo>
                  <a:pt x="12136" y="554"/>
                </a:lnTo>
                <a:lnTo>
                  <a:pt x="12207" y="185"/>
                </a:lnTo>
                <a:lnTo>
                  <a:pt x="12243" y="678"/>
                </a:lnTo>
                <a:lnTo>
                  <a:pt x="12315" y="1109"/>
                </a:lnTo>
                <a:lnTo>
                  <a:pt x="12421" y="1416"/>
                </a:lnTo>
                <a:lnTo>
                  <a:pt x="12529" y="1724"/>
                </a:lnTo>
                <a:lnTo>
                  <a:pt x="12671" y="1909"/>
                </a:lnTo>
                <a:lnTo>
                  <a:pt x="12850" y="2094"/>
                </a:lnTo>
                <a:lnTo>
                  <a:pt x="13100" y="2278"/>
                </a:lnTo>
                <a:lnTo>
                  <a:pt x="13386" y="2402"/>
                </a:lnTo>
                <a:lnTo>
                  <a:pt x="13492" y="2341"/>
                </a:lnTo>
                <a:lnTo>
                  <a:pt x="13635" y="2217"/>
                </a:lnTo>
                <a:lnTo>
                  <a:pt x="13850" y="1971"/>
                </a:lnTo>
                <a:lnTo>
                  <a:pt x="14028" y="1601"/>
                </a:lnTo>
                <a:lnTo>
                  <a:pt x="14171" y="1355"/>
                </a:lnTo>
                <a:lnTo>
                  <a:pt x="14242" y="1109"/>
                </a:lnTo>
                <a:lnTo>
                  <a:pt x="14314" y="923"/>
                </a:lnTo>
                <a:lnTo>
                  <a:pt x="14349" y="801"/>
                </a:lnTo>
                <a:lnTo>
                  <a:pt x="14349" y="678"/>
                </a:lnTo>
                <a:lnTo>
                  <a:pt x="14385" y="616"/>
                </a:lnTo>
                <a:lnTo>
                  <a:pt x="14385" y="862"/>
                </a:lnTo>
                <a:lnTo>
                  <a:pt x="14349" y="1109"/>
                </a:lnTo>
                <a:lnTo>
                  <a:pt x="14349" y="1663"/>
                </a:lnTo>
                <a:lnTo>
                  <a:pt x="14385" y="1909"/>
                </a:lnTo>
                <a:lnTo>
                  <a:pt x="14420" y="2156"/>
                </a:lnTo>
                <a:lnTo>
                  <a:pt x="14492" y="2341"/>
                </a:lnTo>
                <a:lnTo>
                  <a:pt x="14598" y="2525"/>
                </a:lnTo>
                <a:lnTo>
                  <a:pt x="14741" y="2771"/>
                </a:lnTo>
                <a:lnTo>
                  <a:pt x="14884" y="2895"/>
                </a:lnTo>
                <a:lnTo>
                  <a:pt x="15062" y="3018"/>
                </a:lnTo>
                <a:lnTo>
                  <a:pt x="15242" y="3079"/>
                </a:lnTo>
                <a:lnTo>
                  <a:pt x="15348" y="3079"/>
                </a:lnTo>
                <a:lnTo>
                  <a:pt x="15455" y="3079"/>
                </a:lnTo>
                <a:lnTo>
                  <a:pt x="15669" y="3079"/>
                </a:lnTo>
                <a:lnTo>
                  <a:pt x="15849" y="3079"/>
                </a:lnTo>
                <a:lnTo>
                  <a:pt x="16027" y="3018"/>
                </a:lnTo>
                <a:lnTo>
                  <a:pt x="16170" y="2956"/>
                </a:lnTo>
                <a:lnTo>
                  <a:pt x="16276" y="2956"/>
                </a:lnTo>
                <a:lnTo>
                  <a:pt x="16348" y="3018"/>
                </a:lnTo>
                <a:lnTo>
                  <a:pt x="16313" y="3079"/>
                </a:lnTo>
                <a:lnTo>
                  <a:pt x="16241" y="3142"/>
                </a:lnTo>
                <a:lnTo>
                  <a:pt x="16133" y="3264"/>
                </a:lnTo>
                <a:lnTo>
                  <a:pt x="15955" y="3326"/>
                </a:lnTo>
                <a:lnTo>
                  <a:pt x="15634" y="3572"/>
                </a:lnTo>
                <a:lnTo>
                  <a:pt x="15455" y="3634"/>
                </a:lnTo>
                <a:lnTo>
                  <a:pt x="15348" y="3757"/>
                </a:lnTo>
                <a:lnTo>
                  <a:pt x="15170" y="3942"/>
                </a:lnTo>
                <a:lnTo>
                  <a:pt x="15062" y="4126"/>
                </a:lnTo>
                <a:lnTo>
                  <a:pt x="14956" y="4311"/>
                </a:lnTo>
                <a:lnTo>
                  <a:pt x="14884" y="4497"/>
                </a:lnTo>
                <a:lnTo>
                  <a:pt x="14813" y="4681"/>
                </a:lnTo>
                <a:lnTo>
                  <a:pt x="14741" y="4804"/>
                </a:lnTo>
                <a:lnTo>
                  <a:pt x="14706" y="4866"/>
                </a:lnTo>
                <a:lnTo>
                  <a:pt x="14706" y="4989"/>
                </a:lnTo>
                <a:lnTo>
                  <a:pt x="14741" y="5051"/>
                </a:lnTo>
                <a:lnTo>
                  <a:pt x="14813" y="5174"/>
                </a:lnTo>
                <a:lnTo>
                  <a:pt x="14849" y="5235"/>
                </a:lnTo>
                <a:lnTo>
                  <a:pt x="14849" y="5359"/>
                </a:lnTo>
                <a:lnTo>
                  <a:pt x="14956" y="5420"/>
                </a:lnTo>
                <a:lnTo>
                  <a:pt x="15062" y="5544"/>
                </a:lnTo>
                <a:lnTo>
                  <a:pt x="15313" y="5605"/>
                </a:lnTo>
                <a:lnTo>
                  <a:pt x="15598" y="5728"/>
                </a:lnTo>
                <a:lnTo>
                  <a:pt x="15884" y="5790"/>
                </a:lnTo>
                <a:lnTo>
                  <a:pt x="16170" y="5790"/>
                </a:lnTo>
                <a:lnTo>
                  <a:pt x="16241" y="5852"/>
                </a:lnTo>
                <a:lnTo>
                  <a:pt x="16313" y="5852"/>
                </a:lnTo>
                <a:lnTo>
                  <a:pt x="16384" y="5852"/>
                </a:lnTo>
                <a:lnTo>
                  <a:pt x="16348" y="5913"/>
                </a:lnTo>
                <a:lnTo>
                  <a:pt x="16205" y="6036"/>
                </a:lnTo>
                <a:lnTo>
                  <a:pt x="15990" y="6221"/>
                </a:lnTo>
                <a:lnTo>
                  <a:pt x="15777" y="6467"/>
                </a:lnTo>
                <a:lnTo>
                  <a:pt x="15526" y="6652"/>
                </a:lnTo>
                <a:lnTo>
                  <a:pt x="15277" y="6836"/>
                </a:lnTo>
                <a:lnTo>
                  <a:pt x="15062" y="7083"/>
                </a:lnTo>
                <a:lnTo>
                  <a:pt x="14921" y="7207"/>
                </a:lnTo>
                <a:lnTo>
                  <a:pt x="14670" y="7514"/>
                </a:lnTo>
                <a:lnTo>
                  <a:pt x="14492" y="7761"/>
                </a:lnTo>
                <a:lnTo>
                  <a:pt x="14457" y="7884"/>
                </a:lnTo>
                <a:lnTo>
                  <a:pt x="14420" y="8007"/>
                </a:lnTo>
                <a:lnTo>
                  <a:pt x="14420" y="8130"/>
                </a:lnTo>
                <a:lnTo>
                  <a:pt x="14457" y="8254"/>
                </a:lnTo>
                <a:lnTo>
                  <a:pt x="14492" y="8315"/>
                </a:lnTo>
                <a:lnTo>
                  <a:pt x="14563" y="8315"/>
                </a:lnTo>
                <a:lnTo>
                  <a:pt x="14778" y="8438"/>
                </a:lnTo>
                <a:lnTo>
                  <a:pt x="15062" y="8561"/>
                </a:lnTo>
                <a:lnTo>
                  <a:pt x="15348" y="8684"/>
                </a:lnTo>
                <a:lnTo>
                  <a:pt x="15669" y="8747"/>
                </a:lnTo>
                <a:lnTo>
                  <a:pt x="15955" y="8869"/>
                </a:lnTo>
                <a:lnTo>
                  <a:pt x="16062" y="8931"/>
                </a:lnTo>
                <a:lnTo>
                  <a:pt x="16133" y="8992"/>
                </a:lnTo>
                <a:lnTo>
                  <a:pt x="16170" y="9054"/>
                </a:lnTo>
                <a:lnTo>
                  <a:pt x="16205" y="9054"/>
                </a:lnTo>
                <a:lnTo>
                  <a:pt x="16205" y="9116"/>
                </a:lnTo>
                <a:lnTo>
                  <a:pt x="16170" y="9177"/>
                </a:lnTo>
                <a:lnTo>
                  <a:pt x="16027" y="9301"/>
                </a:lnTo>
                <a:lnTo>
                  <a:pt x="15812" y="9424"/>
                </a:lnTo>
                <a:lnTo>
                  <a:pt x="15563" y="9547"/>
                </a:lnTo>
                <a:lnTo>
                  <a:pt x="15277" y="9670"/>
                </a:lnTo>
                <a:lnTo>
                  <a:pt x="15027" y="9731"/>
                </a:lnTo>
                <a:lnTo>
                  <a:pt x="14849" y="9916"/>
                </a:lnTo>
                <a:lnTo>
                  <a:pt x="14706" y="9978"/>
                </a:lnTo>
                <a:lnTo>
                  <a:pt x="14670" y="10102"/>
                </a:lnTo>
                <a:lnTo>
                  <a:pt x="14635" y="10224"/>
                </a:lnTo>
                <a:lnTo>
                  <a:pt x="14598" y="10532"/>
                </a:lnTo>
                <a:lnTo>
                  <a:pt x="14598" y="10840"/>
                </a:lnTo>
                <a:lnTo>
                  <a:pt x="14635" y="10964"/>
                </a:lnTo>
                <a:lnTo>
                  <a:pt x="14670" y="11086"/>
                </a:lnTo>
                <a:lnTo>
                  <a:pt x="14778" y="11210"/>
                </a:lnTo>
                <a:lnTo>
                  <a:pt x="14956" y="11333"/>
                </a:lnTo>
                <a:lnTo>
                  <a:pt x="15134" y="11394"/>
                </a:lnTo>
                <a:lnTo>
                  <a:pt x="15313" y="11518"/>
                </a:lnTo>
                <a:lnTo>
                  <a:pt x="15491" y="11579"/>
                </a:lnTo>
                <a:lnTo>
                  <a:pt x="15669" y="11703"/>
                </a:lnTo>
                <a:lnTo>
                  <a:pt x="15777" y="11764"/>
                </a:lnTo>
                <a:lnTo>
                  <a:pt x="15849" y="11764"/>
                </a:lnTo>
                <a:lnTo>
                  <a:pt x="15455" y="11948"/>
                </a:lnTo>
                <a:lnTo>
                  <a:pt x="15062" y="12011"/>
                </a:lnTo>
                <a:lnTo>
                  <a:pt x="14956" y="12134"/>
                </a:lnTo>
                <a:lnTo>
                  <a:pt x="14921" y="12257"/>
                </a:lnTo>
                <a:lnTo>
                  <a:pt x="14849" y="12380"/>
                </a:lnTo>
                <a:lnTo>
                  <a:pt x="14813" y="12504"/>
                </a:lnTo>
                <a:lnTo>
                  <a:pt x="14849" y="12812"/>
                </a:lnTo>
                <a:lnTo>
                  <a:pt x="14956" y="13058"/>
                </a:lnTo>
                <a:lnTo>
                  <a:pt x="15099" y="13242"/>
                </a:lnTo>
                <a:lnTo>
                  <a:pt x="15277" y="13366"/>
                </a:lnTo>
                <a:lnTo>
                  <a:pt x="15491" y="13427"/>
                </a:lnTo>
                <a:lnTo>
                  <a:pt x="15706" y="13489"/>
                </a:lnTo>
                <a:lnTo>
                  <a:pt x="15920" y="13550"/>
                </a:lnTo>
                <a:lnTo>
                  <a:pt x="16133" y="13674"/>
                </a:lnTo>
                <a:lnTo>
                  <a:pt x="16133" y="13735"/>
                </a:lnTo>
                <a:lnTo>
                  <a:pt x="16098" y="13796"/>
                </a:lnTo>
                <a:lnTo>
                  <a:pt x="15990" y="13920"/>
                </a:lnTo>
                <a:lnTo>
                  <a:pt x="15849" y="13920"/>
                </a:lnTo>
                <a:lnTo>
                  <a:pt x="15634" y="13981"/>
                </a:lnTo>
                <a:lnTo>
                  <a:pt x="15385" y="13981"/>
                </a:lnTo>
                <a:lnTo>
                  <a:pt x="15170" y="14043"/>
                </a:lnTo>
                <a:lnTo>
                  <a:pt x="14991" y="14105"/>
                </a:lnTo>
                <a:lnTo>
                  <a:pt x="14884" y="14228"/>
                </a:lnTo>
                <a:lnTo>
                  <a:pt x="14849" y="14351"/>
                </a:lnTo>
                <a:lnTo>
                  <a:pt x="14849" y="14474"/>
                </a:lnTo>
                <a:lnTo>
                  <a:pt x="14813" y="14721"/>
                </a:lnTo>
                <a:lnTo>
                  <a:pt x="14813" y="15029"/>
                </a:lnTo>
                <a:lnTo>
                  <a:pt x="14849" y="15398"/>
                </a:lnTo>
                <a:lnTo>
                  <a:pt x="14849" y="15706"/>
                </a:lnTo>
                <a:lnTo>
                  <a:pt x="14849" y="15952"/>
                </a:lnTo>
                <a:lnTo>
                  <a:pt x="14849" y="16076"/>
                </a:lnTo>
                <a:lnTo>
                  <a:pt x="14849" y="16199"/>
                </a:lnTo>
                <a:lnTo>
                  <a:pt x="14813" y="16261"/>
                </a:lnTo>
                <a:lnTo>
                  <a:pt x="14778" y="16261"/>
                </a:lnTo>
                <a:lnTo>
                  <a:pt x="14706" y="16261"/>
                </a:lnTo>
                <a:lnTo>
                  <a:pt x="14635" y="16199"/>
                </a:lnTo>
                <a:lnTo>
                  <a:pt x="14492" y="16014"/>
                </a:lnTo>
                <a:lnTo>
                  <a:pt x="14349" y="15768"/>
                </a:lnTo>
                <a:lnTo>
                  <a:pt x="14206" y="15522"/>
                </a:lnTo>
                <a:lnTo>
                  <a:pt x="14028" y="15214"/>
                </a:lnTo>
                <a:lnTo>
                  <a:pt x="13956" y="15029"/>
                </a:lnTo>
                <a:lnTo>
                  <a:pt x="13850" y="14844"/>
                </a:lnTo>
                <a:lnTo>
                  <a:pt x="13778" y="14782"/>
                </a:lnTo>
                <a:lnTo>
                  <a:pt x="13742" y="14721"/>
                </a:lnTo>
                <a:lnTo>
                  <a:pt x="13707" y="14659"/>
                </a:lnTo>
                <a:lnTo>
                  <a:pt x="13635" y="14536"/>
                </a:lnTo>
                <a:lnTo>
                  <a:pt x="13457" y="14351"/>
                </a:lnTo>
                <a:lnTo>
                  <a:pt x="13314" y="14289"/>
                </a:lnTo>
                <a:lnTo>
                  <a:pt x="13243" y="14228"/>
                </a:lnTo>
                <a:lnTo>
                  <a:pt x="12957" y="14228"/>
                </a:lnTo>
                <a:lnTo>
                  <a:pt x="12814" y="14228"/>
                </a:lnTo>
                <a:lnTo>
                  <a:pt x="12671" y="14289"/>
                </a:lnTo>
                <a:lnTo>
                  <a:pt x="12636" y="14289"/>
                </a:lnTo>
                <a:lnTo>
                  <a:pt x="12636" y="14413"/>
                </a:lnTo>
                <a:lnTo>
                  <a:pt x="12564" y="14474"/>
                </a:lnTo>
                <a:lnTo>
                  <a:pt x="12529" y="14597"/>
                </a:lnTo>
                <a:lnTo>
                  <a:pt x="12458" y="14905"/>
                </a:lnTo>
                <a:lnTo>
                  <a:pt x="12350" y="15275"/>
                </a:lnTo>
                <a:lnTo>
                  <a:pt x="12278" y="15644"/>
                </a:lnTo>
                <a:lnTo>
                  <a:pt x="12207" y="15952"/>
                </a:lnTo>
                <a:lnTo>
                  <a:pt x="12136" y="16261"/>
                </a:lnTo>
                <a:lnTo>
                  <a:pt x="12136" y="16322"/>
                </a:lnTo>
                <a:lnTo>
                  <a:pt x="12136" y="16384"/>
                </a:lnTo>
                <a:lnTo>
                  <a:pt x="11994" y="15829"/>
                </a:lnTo>
                <a:lnTo>
                  <a:pt x="11814" y="15336"/>
                </a:lnTo>
                <a:lnTo>
                  <a:pt x="11814" y="15090"/>
                </a:lnTo>
                <a:lnTo>
                  <a:pt x="11779" y="14905"/>
                </a:lnTo>
                <a:lnTo>
                  <a:pt x="11708" y="14721"/>
                </a:lnTo>
                <a:lnTo>
                  <a:pt x="11600" y="14536"/>
                </a:lnTo>
                <a:lnTo>
                  <a:pt x="11565" y="14413"/>
                </a:lnTo>
                <a:lnTo>
                  <a:pt x="11493" y="14228"/>
                </a:lnTo>
                <a:lnTo>
                  <a:pt x="11315" y="13920"/>
                </a:lnTo>
                <a:lnTo>
                  <a:pt x="11208" y="13735"/>
                </a:lnTo>
                <a:lnTo>
                  <a:pt x="11101" y="13612"/>
                </a:lnTo>
                <a:lnTo>
                  <a:pt x="10994" y="13489"/>
                </a:lnTo>
                <a:lnTo>
                  <a:pt x="10923" y="13427"/>
                </a:lnTo>
                <a:lnTo>
                  <a:pt x="10459" y="13489"/>
                </a:lnTo>
                <a:lnTo>
                  <a:pt x="9995" y="13550"/>
                </a:lnTo>
                <a:lnTo>
                  <a:pt x="9887" y="13612"/>
                </a:lnTo>
                <a:lnTo>
                  <a:pt x="9816" y="13674"/>
                </a:lnTo>
                <a:lnTo>
                  <a:pt x="9709" y="13796"/>
                </a:lnTo>
                <a:lnTo>
                  <a:pt x="9602" y="13920"/>
                </a:lnTo>
                <a:lnTo>
                  <a:pt x="9531" y="13981"/>
                </a:lnTo>
                <a:lnTo>
                  <a:pt x="9459" y="14474"/>
                </a:lnTo>
                <a:lnTo>
                  <a:pt x="9388" y="14844"/>
                </a:lnTo>
                <a:lnTo>
                  <a:pt x="9280" y="15275"/>
                </a:lnTo>
                <a:lnTo>
                  <a:pt x="9173" y="15706"/>
                </a:lnTo>
                <a:lnTo>
                  <a:pt x="9102" y="15644"/>
                </a:lnTo>
                <a:lnTo>
                  <a:pt x="9067" y="15522"/>
                </a:lnTo>
                <a:lnTo>
                  <a:pt x="8995" y="15398"/>
                </a:lnTo>
                <a:lnTo>
                  <a:pt x="8995" y="15214"/>
                </a:lnTo>
                <a:lnTo>
                  <a:pt x="8924" y="14844"/>
                </a:lnTo>
                <a:lnTo>
                  <a:pt x="8887" y="14721"/>
                </a:lnTo>
                <a:lnTo>
                  <a:pt x="8887" y="14536"/>
                </a:lnTo>
                <a:lnTo>
                  <a:pt x="8816" y="14413"/>
                </a:lnTo>
                <a:lnTo>
                  <a:pt x="8745" y="14289"/>
                </a:lnTo>
                <a:lnTo>
                  <a:pt x="8566" y="14105"/>
                </a:lnTo>
                <a:lnTo>
                  <a:pt x="8352" y="13981"/>
                </a:lnTo>
                <a:lnTo>
                  <a:pt x="8174" y="13796"/>
                </a:lnTo>
                <a:lnTo>
                  <a:pt x="8031" y="13859"/>
                </a:lnTo>
                <a:lnTo>
                  <a:pt x="7924" y="13859"/>
                </a:lnTo>
                <a:lnTo>
                  <a:pt x="7781" y="13920"/>
                </a:lnTo>
                <a:lnTo>
                  <a:pt x="7710" y="13920"/>
                </a:lnTo>
                <a:lnTo>
                  <a:pt x="7675" y="14043"/>
                </a:lnTo>
                <a:lnTo>
                  <a:pt x="7603" y="14105"/>
                </a:lnTo>
                <a:lnTo>
                  <a:pt x="7567" y="14289"/>
                </a:lnTo>
                <a:lnTo>
                  <a:pt x="7532" y="14474"/>
                </a:lnTo>
                <a:lnTo>
                  <a:pt x="7495" y="14659"/>
                </a:lnTo>
                <a:lnTo>
                  <a:pt x="7424" y="14905"/>
                </a:lnTo>
                <a:lnTo>
                  <a:pt x="7353" y="15214"/>
                </a:lnTo>
                <a:lnTo>
                  <a:pt x="7281" y="15336"/>
                </a:lnTo>
                <a:lnTo>
                  <a:pt x="7246" y="15522"/>
                </a:lnTo>
                <a:lnTo>
                  <a:pt x="7103" y="15090"/>
                </a:lnTo>
                <a:lnTo>
                  <a:pt x="7031" y="14721"/>
                </a:lnTo>
                <a:lnTo>
                  <a:pt x="6960" y="14413"/>
                </a:lnTo>
                <a:lnTo>
                  <a:pt x="6889" y="14105"/>
                </a:lnTo>
                <a:lnTo>
                  <a:pt x="6782" y="13920"/>
                </a:lnTo>
                <a:lnTo>
                  <a:pt x="6639" y="13735"/>
                </a:lnTo>
                <a:lnTo>
                  <a:pt x="6532" y="13612"/>
                </a:lnTo>
                <a:lnTo>
                  <a:pt x="6389" y="13550"/>
                </a:lnTo>
                <a:lnTo>
                  <a:pt x="6246" y="13489"/>
                </a:lnTo>
                <a:lnTo>
                  <a:pt x="6032" y="13427"/>
                </a:lnTo>
                <a:lnTo>
                  <a:pt x="5818" y="13489"/>
                </a:lnTo>
                <a:lnTo>
                  <a:pt x="5568" y="13550"/>
                </a:lnTo>
                <a:lnTo>
                  <a:pt x="5212" y="13674"/>
                </a:lnTo>
                <a:lnTo>
                  <a:pt x="4818" y="13859"/>
                </a:lnTo>
                <a:lnTo>
                  <a:pt x="4640" y="13981"/>
                </a:lnTo>
                <a:lnTo>
                  <a:pt x="4426" y="14105"/>
                </a:lnTo>
                <a:lnTo>
                  <a:pt x="4319" y="14474"/>
                </a:lnTo>
                <a:lnTo>
                  <a:pt x="4212" y="14844"/>
                </a:lnTo>
                <a:lnTo>
                  <a:pt x="4141" y="15275"/>
                </a:lnTo>
                <a:lnTo>
                  <a:pt x="4069" y="15644"/>
                </a:lnTo>
                <a:lnTo>
                  <a:pt x="3962" y="14844"/>
                </a:lnTo>
                <a:lnTo>
                  <a:pt x="3890" y="14351"/>
                </a:lnTo>
                <a:lnTo>
                  <a:pt x="3783" y="13981"/>
                </a:lnTo>
                <a:lnTo>
                  <a:pt x="3605" y="13612"/>
                </a:lnTo>
                <a:lnTo>
                  <a:pt x="3426" y="13366"/>
                </a:lnTo>
                <a:lnTo>
                  <a:pt x="3213" y="13119"/>
                </a:lnTo>
                <a:lnTo>
                  <a:pt x="3105" y="13058"/>
                </a:lnTo>
                <a:lnTo>
                  <a:pt x="2998" y="12996"/>
                </a:lnTo>
                <a:lnTo>
                  <a:pt x="2855" y="13058"/>
                </a:lnTo>
                <a:lnTo>
                  <a:pt x="2713" y="13181"/>
                </a:lnTo>
                <a:lnTo>
                  <a:pt x="2606" y="13242"/>
                </a:lnTo>
                <a:lnTo>
                  <a:pt x="2463" y="13304"/>
                </a:lnTo>
                <a:lnTo>
                  <a:pt x="2355" y="13427"/>
                </a:lnTo>
                <a:lnTo>
                  <a:pt x="2249" y="13612"/>
                </a:lnTo>
                <a:lnTo>
                  <a:pt x="2142" y="13859"/>
                </a:lnTo>
                <a:lnTo>
                  <a:pt x="2070" y="14105"/>
                </a:lnTo>
                <a:lnTo>
                  <a:pt x="1963" y="14351"/>
                </a:lnTo>
                <a:lnTo>
                  <a:pt x="1891" y="14597"/>
                </a:lnTo>
                <a:lnTo>
                  <a:pt x="1785" y="14844"/>
                </a:lnTo>
                <a:lnTo>
                  <a:pt x="1642" y="14967"/>
                </a:lnTo>
                <a:lnTo>
                  <a:pt x="1713" y="14844"/>
                </a:lnTo>
                <a:lnTo>
                  <a:pt x="1785" y="14659"/>
                </a:lnTo>
                <a:lnTo>
                  <a:pt x="1821" y="14474"/>
                </a:lnTo>
                <a:lnTo>
                  <a:pt x="1856" y="14474"/>
                </a:lnTo>
                <a:lnTo>
                  <a:pt x="1856" y="14413"/>
                </a:lnTo>
                <a:lnTo>
                  <a:pt x="1891" y="14228"/>
                </a:lnTo>
                <a:lnTo>
                  <a:pt x="1891" y="14043"/>
                </a:lnTo>
                <a:lnTo>
                  <a:pt x="1963" y="13920"/>
                </a:lnTo>
                <a:lnTo>
                  <a:pt x="1963" y="13859"/>
                </a:lnTo>
                <a:lnTo>
                  <a:pt x="1963" y="13796"/>
                </a:lnTo>
                <a:lnTo>
                  <a:pt x="1927" y="13427"/>
                </a:lnTo>
                <a:lnTo>
                  <a:pt x="1927" y="13181"/>
                </a:lnTo>
                <a:lnTo>
                  <a:pt x="1891" y="12934"/>
                </a:lnTo>
                <a:lnTo>
                  <a:pt x="1821" y="12749"/>
                </a:lnTo>
                <a:lnTo>
                  <a:pt x="1749" y="12565"/>
                </a:lnTo>
                <a:lnTo>
                  <a:pt x="1642" y="12380"/>
                </a:lnTo>
                <a:lnTo>
                  <a:pt x="1499" y="12195"/>
                </a:lnTo>
                <a:lnTo>
                  <a:pt x="1357" y="11948"/>
                </a:lnTo>
                <a:lnTo>
                  <a:pt x="1249" y="11887"/>
                </a:lnTo>
                <a:lnTo>
                  <a:pt x="1071" y="11826"/>
                </a:lnTo>
                <a:lnTo>
                  <a:pt x="857" y="11764"/>
                </a:lnTo>
                <a:lnTo>
                  <a:pt x="642" y="11764"/>
                </a:lnTo>
                <a:lnTo>
                  <a:pt x="428" y="11764"/>
                </a:lnTo>
                <a:lnTo>
                  <a:pt x="250" y="11764"/>
                </a:lnTo>
                <a:lnTo>
                  <a:pt x="107" y="11764"/>
                </a:lnTo>
                <a:lnTo>
                  <a:pt x="71" y="11764"/>
                </a:lnTo>
                <a:lnTo>
                  <a:pt x="143" y="11703"/>
                </a:lnTo>
                <a:lnTo>
                  <a:pt x="286" y="11641"/>
                </a:lnTo>
                <a:lnTo>
                  <a:pt x="393" y="11579"/>
                </a:lnTo>
                <a:lnTo>
                  <a:pt x="571" y="11518"/>
                </a:lnTo>
                <a:lnTo>
                  <a:pt x="893" y="11394"/>
                </a:lnTo>
                <a:lnTo>
                  <a:pt x="1035" y="11333"/>
                </a:lnTo>
                <a:lnTo>
                  <a:pt x="1106" y="11271"/>
                </a:lnTo>
                <a:lnTo>
                  <a:pt x="1142" y="11210"/>
                </a:lnTo>
                <a:lnTo>
                  <a:pt x="1178" y="11086"/>
                </a:lnTo>
                <a:lnTo>
                  <a:pt x="1357" y="10840"/>
                </a:lnTo>
                <a:lnTo>
                  <a:pt x="1392" y="10779"/>
                </a:lnTo>
                <a:lnTo>
                  <a:pt x="1499" y="10656"/>
                </a:lnTo>
                <a:lnTo>
                  <a:pt x="1535" y="10593"/>
                </a:lnTo>
                <a:lnTo>
                  <a:pt x="1606" y="10348"/>
                </a:lnTo>
                <a:lnTo>
                  <a:pt x="1642" y="10163"/>
                </a:lnTo>
                <a:lnTo>
                  <a:pt x="1642" y="10039"/>
                </a:lnTo>
                <a:lnTo>
                  <a:pt x="1606" y="9916"/>
                </a:lnTo>
                <a:lnTo>
                  <a:pt x="1606" y="9793"/>
                </a:lnTo>
                <a:lnTo>
                  <a:pt x="1570" y="9670"/>
                </a:lnTo>
                <a:lnTo>
                  <a:pt x="1499" y="9609"/>
                </a:lnTo>
                <a:lnTo>
                  <a:pt x="1427" y="9485"/>
                </a:lnTo>
                <a:lnTo>
                  <a:pt x="1427" y="9424"/>
                </a:lnTo>
                <a:lnTo>
                  <a:pt x="1392" y="9362"/>
                </a:lnTo>
                <a:lnTo>
                  <a:pt x="1285" y="9301"/>
                </a:lnTo>
                <a:lnTo>
                  <a:pt x="1214" y="9238"/>
                </a:lnTo>
                <a:lnTo>
                  <a:pt x="999" y="9177"/>
                </a:lnTo>
                <a:lnTo>
                  <a:pt x="678" y="9054"/>
                </a:lnTo>
                <a:lnTo>
                  <a:pt x="428" y="8992"/>
                </a:lnTo>
                <a:lnTo>
                  <a:pt x="178" y="8931"/>
                </a:lnTo>
                <a:lnTo>
                  <a:pt x="107" y="8869"/>
                </a:lnTo>
                <a:lnTo>
                  <a:pt x="71" y="8808"/>
                </a:lnTo>
                <a:lnTo>
                  <a:pt x="0" y="8747"/>
                </a:lnTo>
                <a:lnTo>
                  <a:pt x="0" y="8684"/>
                </a:lnTo>
                <a:lnTo>
                  <a:pt x="71" y="8623"/>
                </a:lnTo>
                <a:lnTo>
                  <a:pt x="214" y="8561"/>
                </a:lnTo>
                <a:lnTo>
                  <a:pt x="393" y="8500"/>
                </a:lnTo>
                <a:lnTo>
                  <a:pt x="785" y="8438"/>
                </a:lnTo>
                <a:lnTo>
                  <a:pt x="928" y="8315"/>
                </a:lnTo>
                <a:lnTo>
                  <a:pt x="1071" y="8315"/>
                </a:lnTo>
                <a:lnTo>
                  <a:pt x="1285" y="8130"/>
                </a:lnTo>
                <a:lnTo>
                  <a:pt x="1499" y="8069"/>
                </a:lnTo>
                <a:lnTo>
                  <a:pt x="1678" y="7946"/>
                </a:lnTo>
                <a:lnTo>
                  <a:pt x="1785" y="7761"/>
                </a:lnTo>
                <a:lnTo>
                  <a:pt x="1785" y="7637"/>
                </a:lnTo>
                <a:lnTo>
                  <a:pt x="1713" y="7514"/>
                </a:lnTo>
                <a:lnTo>
                  <a:pt x="1606" y="7329"/>
                </a:lnTo>
                <a:lnTo>
                  <a:pt x="1499" y="7207"/>
                </a:lnTo>
                <a:lnTo>
                  <a:pt x="1463" y="7083"/>
                </a:lnTo>
                <a:lnTo>
                  <a:pt x="1392" y="6960"/>
                </a:lnTo>
                <a:lnTo>
                  <a:pt x="1285" y="6836"/>
                </a:lnTo>
                <a:lnTo>
                  <a:pt x="1142" y="6714"/>
                </a:lnTo>
                <a:lnTo>
                  <a:pt x="893" y="6529"/>
                </a:lnTo>
                <a:lnTo>
                  <a:pt x="785" y="6467"/>
                </a:lnTo>
                <a:lnTo>
                  <a:pt x="750" y="6467"/>
                </a:lnTo>
                <a:lnTo>
                  <a:pt x="678" y="6406"/>
                </a:lnTo>
                <a:lnTo>
                  <a:pt x="571" y="6344"/>
                </a:lnTo>
                <a:lnTo>
                  <a:pt x="286" y="6221"/>
                </a:lnTo>
                <a:lnTo>
                  <a:pt x="178" y="6221"/>
                </a:lnTo>
                <a:lnTo>
                  <a:pt x="71" y="6159"/>
                </a:lnTo>
                <a:lnTo>
                  <a:pt x="35" y="6159"/>
                </a:lnTo>
                <a:lnTo>
                  <a:pt x="0" y="6159"/>
                </a:lnTo>
                <a:lnTo>
                  <a:pt x="286" y="5974"/>
                </a:lnTo>
                <a:lnTo>
                  <a:pt x="607" y="5852"/>
                </a:lnTo>
                <a:lnTo>
                  <a:pt x="928" y="5790"/>
                </a:lnTo>
                <a:lnTo>
                  <a:pt x="1249" y="5728"/>
                </a:lnTo>
                <a:lnTo>
                  <a:pt x="1321" y="5605"/>
                </a:lnTo>
                <a:lnTo>
                  <a:pt x="1392" y="5605"/>
                </a:lnTo>
                <a:lnTo>
                  <a:pt x="1392" y="5481"/>
                </a:lnTo>
                <a:lnTo>
                  <a:pt x="1392" y="5420"/>
                </a:lnTo>
                <a:lnTo>
                  <a:pt x="1392" y="5359"/>
                </a:lnTo>
                <a:lnTo>
                  <a:pt x="1392" y="5235"/>
                </a:lnTo>
                <a:lnTo>
                  <a:pt x="1392" y="5112"/>
                </a:lnTo>
                <a:lnTo>
                  <a:pt x="1427" y="4989"/>
                </a:lnTo>
                <a:lnTo>
                  <a:pt x="1463" y="4804"/>
                </a:lnTo>
                <a:lnTo>
                  <a:pt x="1499" y="4619"/>
                </a:lnTo>
                <a:lnTo>
                  <a:pt x="1535" y="4497"/>
                </a:lnTo>
                <a:lnTo>
                  <a:pt x="1535" y="4435"/>
                </a:lnTo>
                <a:lnTo>
                  <a:pt x="1499" y="4065"/>
                </a:lnTo>
                <a:lnTo>
                  <a:pt x="1463" y="3757"/>
                </a:lnTo>
                <a:lnTo>
                  <a:pt x="1427" y="3572"/>
                </a:lnTo>
                <a:lnTo>
                  <a:pt x="1392" y="3388"/>
                </a:lnTo>
                <a:lnTo>
                  <a:pt x="1321" y="3203"/>
                </a:lnTo>
                <a:lnTo>
                  <a:pt x="1249" y="3079"/>
                </a:lnTo>
                <a:lnTo>
                  <a:pt x="1106" y="3018"/>
                </a:lnTo>
                <a:lnTo>
                  <a:pt x="928" y="2956"/>
                </a:lnTo>
                <a:lnTo>
                  <a:pt x="893" y="2895"/>
                </a:lnTo>
                <a:lnTo>
                  <a:pt x="785" y="2834"/>
                </a:lnTo>
                <a:lnTo>
                  <a:pt x="535" y="2649"/>
                </a:lnTo>
                <a:lnTo>
                  <a:pt x="393" y="2587"/>
                </a:lnTo>
                <a:lnTo>
                  <a:pt x="321" y="2525"/>
                </a:lnTo>
                <a:lnTo>
                  <a:pt x="286" y="2464"/>
                </a:lnTo>
                <a:lnTo>
                  <a:pt x="321" y="2464"/>
                </a:lnTo>
                <a:lnTo>
                  <a:pt x="393" y="2464"/>
                </a:lnTo>
                <a:lnTo>
                  <a:pt x="499" y="2525"/>
                </a:lnTo>
                <a:lnTo>
                  <a:pt x="571" y="2525"/>
                </a:lnTo>
                <a:lnTo>
                  <a:pt x="642" y="2525"/>
                </a:lnTo>
                <a:lnTo>
                  <a:pt x="1071" y="2464"/>
                </a:lnTo>
                <a:lnTo>
                  <a:pt x="1285" y="2464"/>
                </a:lnTo>
                <a:lnTo>
                  <a:pt x="1463" y="2402"/>
                </a:lnTo>
                <a:lnTo>
                  <a:pt x="1642" y="2341"/>
                </a:lnTo>
                <a:lnTo>
                  <a:pt x="1821" y="2217"/>
                </a:lnTo>
                <a:lnTo>
                  <a:pt x="1999" y="2033"/>
                </a:lnTo>
                <a:lnTo>
                  <a:pt x="2177" y="1787"/>
                </a:lnTo>
                <a:lnTo>
                  <a:pt x="2285" y="1294"/>
                </a:lnTo>
                <a:lnTo>
                  <a:pt x="2320" y="923"/>
                </a:lnTo>
                <a:lnTo>
                  <a:pt x="2249" y="493"/>
                </a:lnTo>
                <a:lnTo>
                  <a:pt x="2177" y="0"/>
                </a:lnTo>
                <a:close/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6793" name="Rectangle 122">
            <a:extLst>
              <a:ext uri="{FF2B5EF4-FFF2-40B4-BE49-F238E27FC236}">
                <a16:creationId xmlns:a16="http://schemas.microsoft.com/office/drawing/2014/main" id="{00000000-0008-0000-0100-0000A9680000}"/>
              </a:ext>
            </a:extLst>
          </xdr:cNvPr>
          <xdr:cNvSpPr>
            <a:spLocks noChangeArrowheads="1"/>
          </xdr:cNvSpPr>
        </xdr:nvSpPr>
        <xdr:spPr bwMode="auto">
          <a:xfrm>
            <a:off x="1710" y="861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1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  <a:miter lim="800000"/>
            <a:headEnd/>
            <a:tailEnd/>
          </a:ln>
        </xdr:spPr>
      </xdr:sp>
    </xdr:grpSp>
    <xdr:clientData/>
  </xdr:twoCellAnchor>
  <xdr:oneCellAnchor>
    <xdr:from>
      <xdr:col>33</xdr:col>
      <xdr:colOff>180188</xdr:colOff>
      <xdr:row>30</xdr:row>
      <xdr:rowOff>59772</xdr:rowOff>
    </xdr:from>
    <xdr:ext cx="383065" cy="138949"/>
    <xdr:sp macro="" textlink="">
      <xdr:nvSpPr>
        <xdr:cNvPr id="80" name="Text 123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20911783" y="5278317"/>
          <a:ext cx="361382" cy="1263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Kaizen  </a:t>
          </a:r>
        </a:p>
      </xdr:txBody>
    </xdr:sp>
    <xdr:clientData/>
  </xdr:oneCellAnchor>
  <xdr:twoCellAnchor editAs="oneCell">
    <xdr:from>
      <xdr:col>30</xdr:col>
      <xdr:colOff>156675</xdr:colOff>
      <xdr:row>34</xdr:row>
      <xdr:rowOff>98669</xdr:rowOff>
    </xdr:from>
    <xdr:to>
      <xdr:col>32</xdr:col>
      <xdr:colOff>207613</xdr:colOff>
      <xdr:row>36</xdr:row>
      <xdr:rowOff>28818</xdr:rowOff>
    </xdr:to>
    <xdr:sp macro="" textlink="">
      <xdr:nvSpPr>
        <xdr:cNvPr id="81" name="Text 13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17946444" y="6380284"/>
          <a:ext cx="825988" cy="320919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First-In-First-Out</a:t>
          </a:r>
        </a:p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Sequence Flow</a:t>
          </a:r>
        </a:p>
      </xdr:txBody>
    </xdr:sp>
    <xdr:clientData/>
  </xdr:twoCellAnchor>
  <xdr:twoCellAnchor>
    <xdr:from>
      <xdr:col>33</xdr:col>
      <xdr:colOff>266700</xdr:colOff>
      <xdr:row>32</xdr:row>
      <xdr:rowOff>76200</xdr:rowOff>
    </xdr:from>
    <xdr:to>
      <xdr:col>34</xdr:col>
      <xdr:colOff>57150</xdr:colOff>
      <xdr:row>33</xdr:row>
      <xdr:rowOff>50800</xdr:rowOff>
    </xdr:to>
    <xdr:grpSp>
      <xdr:nvGrpSpPr>
        <xdr:cNvPr id="26684" name="Group 2">
          <a:extLst>
            <a:ext uri="{FF2B5EF4-FFF2-40B4-BE49-F238E27FC236}">
              <a16:creationId xmlns:a16="http://schemas.microsoft.com/office/drawing/2014/main" id="{00000000-0008-0000-0100-00003C680000}"/>
            </a:ext>
          </a:extLst>
        </xdr:cNvPr>
        <xdr:cNvGrpSpPr>
          <a:grpSpLocks/>
        </xdr:cNvGrpSpPr>
      </xdr:nvGrpSpPr>
      <xdr:grpSpPr bwMode="auto">
        <a:xfrm>
          <a:off x="22313900" y="6087533"/>
          <a:ext cx="230717" cy="160867"/>
          <a:chOff x="16863116" y="8845273"/>
          <a:chExt cx="315015" cy="272222"/>
        </a:xfrm>
      </xdr:grpSpPr>
      <xdr:sp macro="" textlink="">
        <xdr:nvSpPr>
          <xdr:cNvPr id="26790" name="Oval 137">
            <a:extLst>
              <a:ext uri="{FF2B5EF4-FFF2-40B4-BE49-F238E27FC236}">
                <a16:creationId xmlns:a16="http://schemas.microsoft.com/office/drawing/2014/main" id="{00000000-0008-0000-0100-0000A6680000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26791" name="Drawing 138">
            <a:extLst>
              <a:ext uri="{FF2B5EF4-FFF2-40B4-BE49-F238E27FC236}">
                <a16:creationId xmlns:a16="http://schemas.microsoft.com/office/drawing/2014/main" id="{00000000-0008-0000-0100-0000A7680000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oneCellAnchor>
    <xdr:from>
      <xdr:col>33</xdr:col>
      <xdr:colOff>166861</xdr:colOff>
      <xdr:row>33</xdr:row>
      <xdr:rowOff>63846</xdr:rowOff>
    </xdr:from>
    <xdr:ext cx="419866" cy="215900"/>
    <xdr:sp macro="" textlink="">
      <xdr:nvSpPr>
        <xdr:cNvPr id="85" name="Text 139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6416511" y="6007446"/>
          <a:ext cx="412750" cy="21590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noAutofit/>
        </a:bodyPr>
        <a:lstStyle/>
        <a:p>
          <a:pPr algn="l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Operator</a:t>
          </a:r>
        </a:p>
      </xdr:txBody>
    </xdr:sp>
    <xdr:clientData/>
  </xdr:oneCellAnchor>
  <xdr:oneCellAnchor>
    <xdr:from>
      <xdr:col>0</xdr:col>
      <xdr:colOff>146050</xdr:colOff>
      <xdr:row>3</xdr:row>
      <xdr:rowOff>31750</xdr:rowOff>
    </xdr:from>
    <xdr:ext cx="27797" cy="163040"/>
    <xdr:sp macro="" textlink="">
      <xdr:nvSpPr>
        <xdr:cNvPr id="86" name="Text 15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52400" y="655205"/>
          <a:ext cx="18531" cy="156518"/>
        </a:xfrm>
        <a:prstGeom prst="rect">
          <a:avLst/>
        </a:prstGeom>
        <a:noFill/>
        <a:ln>
          <a:noFill/>
        </a:ln>
      </xdr:spPr>
      <xdr:txBody>
        <a:bodyPr wrap="none" lIns="18288" tIns="0" rIns="0" bIns="0" anchor="t" upright="1">
          <a:spAutoFit/>
        </a:bodyPr>
        <a:lstStyle/>
        <a:p>
          <a:pPr algn="ctr" rtl="0">
            <a:defRPr sz="1000"/>
          </a:pPr>
          <a:endParaRPr lang="en-GB"/>
        </a:p>
      </xdr:txBody>
    </xdr:sp>
    <xdr:clientData/>
  </xdr:oneCellAnchor>
  <xdr:twoCellAnchor editAs="oneCell">
    <xdr:from>
      <xdr:col>30</xdr:col>
      <xdr:colOff>226219</xdr:colOff>
      <xdr:row>32</xdr:row>
      <xdr:rowOff>22225</xdr:rowOff>
    </xdr:from>
    <xdr:to>
      <xdr:col>32</xdr:col>
      <xdr:colOff>200769</xdr:colOff>
      <xdr:row>33</xdr:row>
      <xdr:rowOff>15919</xdr:rowOff>
    </xdr:to>
    <xdr:sp macro="" textlink="">
      <xdr:nvSpPr>
        <xdr:cNvPr id="87" name="Text 160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5193169" y="5775325"/>
          <a:ext cx="831850" cy="1714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Truck Shipment</a:t>
          </a:r>
        </a:p>
      </xdr:txBody>
    </xdr:sp>
    <xdr:clientData/>
  </xdr:twoCellAnchor>
  <xdr:twoCellAnchor>
    <xdr:from>
      <xdr:col>30</xdr:col>
      <xdr:colOff>298450</xdr:colOff>
      <xdr:row>28</xdr:row>
      <xdr:rowOff>25400</xdr:rowOff>
    </xdr:from>
    <xdr:to>
      <xdr:col>32</xdr:col>
      <xdr:colOff>171450</xdr:colOff>
      <xdr:row>31</xdr:row>
      <xdr:rowOff>152400</xdr:rowOff>
    </xdr:to>
    <xdr:grpSp>
      <xdr:nvGrpSpPr>
        <xdr:cNvPr id="26688" name="Group 8">
          <a:extLst>
            <a:ext uri="{FF2B5EF4-FFF2-40B4-BE49-F238E27FC236}">
              <a16:creationId xmlns:a16="http://schemas.microsoft.com/office/drawing/2014/main" id="{00000000-0008-0000-0100-000040680000}"/>
            </a:ext>
          </a:extLst>
        </xdr:cNvPr>
        <xdr:cNvGrpSpPr>
          <a:grpSpLocks/>
        </xdr:cNvGrpSpPr>
      </xdr:nvGrpSpPr>
      <xdr:grpSpPr bwMode="auto">
        <a:xfrm>
          <a:off x="21024850" y="5291667"/>
          <a:ext cx="753533" cy="685800"/>
          <a:chOff x="16051068" y="5289550"/>
          <a:chExt cx="662709" cy="698500"/>
        </a:xfrm>
      </xdr:grpSpPr>
      <xdr:sp macro="" textlink="">
        <xdr:nvSpPr>
          <xdr:cNvPr id="26785" name="Rectangle 155">
            <a:extLst>
              <a:ext uri="{FF2B5EF4-FFF2-40B4-BE49-F238E27FC236}">
                <a16:creationId xmlns:a16="http://schemas.microsoft.com/office/drawing/2014/main" id="{00000000-0008-0000-0100-0000A1680000}"/>
              </a:ext>
            </a:extLst>
          </xdr:cNvPr>
          <xdr:cNvSpPr>
            <a:spLocks noChangeArrowheads="1"/>
          </xdr:cNvSpPr>
        </xdr:nvSpPr>
        <xdr:spPr bwMode="auto">
          <a:xfrm>
            <a:off x="16477673" y="5543550"/>
            <a:ext cx="236104" cy="304800"/>
          </a:xfrm>
          <a:prstGeom prst="rect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6786" name="Oval 156">
            <a:extLst>
              <a:ext uri="{FF2B5EF4-FFF2-40B4-BE49-F238E27FC236}">
                <a16:creationId xmlns:a16="http://schemas.microsoft.com/office/drawing/2014/main" id="{00000000-0008-0000-0100-0000A2680000}"/>
              </a:ext>
            </a:extLst>
          </xdr:cNvPr>
          <xdr:cNvSpPr>
            <a:spLocks noChangeArrowheads="1"/>
          </xdr:cNvSpPr>
        </xdr:nvSpPr>
        <xdr:spPr bwMode="auto">
          <a:xfrm>
            <a:off x="16082818" y="5848350"/>
            <a:ext cx="134505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26787" name="Oval 157">
            <a:extLst>
              <a:ext uri="{FF2B5EF4-FFF2-40B4-BE49-F238E27FC236}">
                <a16:creationId xmlns:a16="http://schemas.microsoft.com/office/drawing/2014/main" id="{00000000-0008-0000-0100-0000A3680000}"/>
              </a:ext>
            </a:extLst>
          </xdr:cNvPr>
          <xdr:cNvSpPr>
            <a:spLocks noChangeArrowheads="1"/>
          </xdr:cNvSpPr>
        </xdr:nvSpPr>
        <xdr:spPr bwMode="auto">
          <a:xfrm>
            <a:off x="16503073" y="5848350"/>
            <a:ext cx="121804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26788" name="Rectangle 160">
            <a:extLst>
              <a:ext uri="{FF2B5EF4-FFF2-40B4-BE49-F238E27FC236}">
                <a16:creationId xmlns:a16="http://schemas.microsoft.com/office/drawing/2014/main" id="{00000000-0008-0000-0100-0000A4680000}"/>
              </a:ext>
            </a:extLst>
          </xdr:cNvPr>
          <xdr:cNvSpPr>
            <a:spLocks noChangeArrowheads="1"/>
          </xdr:cNvSpPr>
        </xdr:nvSpPr>
        <xdr:spPr bwMode="auto">
          <a:xfrm>
            <a:off x="16051068" y="5289550"/>
            <a:ext cx="426605" cy="5588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2" name="Text 159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27534" y="5530850"/>
            <a:ext cx="280377" cy="241300"/>
          </a:xfrm>
          <a:prstGeom prst="rect">
            <a:avLst/>
          </a:prstGeom>
          <a:noFill/>
          <a:ln>
            <a:noFill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2X per</a:t>
            </a:r>
          </a:p>
          <a:p>
            <a:pPr algn="l" rtl="0">
              <a:defRPr sz="1000"/>
            </a:pPr>
            <a:r>
              <a: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Week</a:t>
            </a:r>
          </a:p>
        </xdr:txBody>
      </xdr:sp>
    </xdr:grpSp>
    <xdr:clientData/>
  </xdr:twoCellAnchor>
  <xdr:twoCellAnchor>
    <xdr:from>
      <xdr:col>30</xdr:col>
      <xdr:colOff>222250</xdr:colOff>
      <xdr:row>39</xdr:row>
      <xdr:rowOff>165100</xdr:rowOff>
    </xdr:from>
    <xdr:to>
      <xdr:col>32</xdr:col>
      <xdr:colOff>101600</xdr:colOff>
      <xdr:row>43</xdr:row>
      <xdr:rowOff>165100</xdr:rowOff>
    </xdr:to>
    <xdr:grpSp>
      <xdr:nvGrpSpPr>
        <xdr:cNvPr id="26689" name="Group 175">
          <a:extLst>
            <a:ext uri="{FF2B5EF4-FFF2-40B4-BE49-F238E27FC236}">
              <a16:creationId xmlns:a16="http://schemas.microsoft.com/office/drawing/2014/main" id="{00000000-0008-0000-0100-000041680000}"/>
            </a:ext>
          </a:extLst>
        </xdr:cNvPr>
        <xdr:cNvGrpSpPr>
          <a:grpSpLocks/>
        </xdr:cNvGrpSpPr>
      </xdr:nvGrpSpPr>
      <xdr:grpSpPr bwMode="auto">
        <a:xfrm>
          <a:off x="20948650" y="7480300"/>
          <a:ext cx="759883" cy="745067"/>
          <a:chOff x="1609" y="657"/>
          <a:chExt cx="69" cy="21"/>
        </a:xfrm>
      </xdr:grpSpPr>
      <xdr:sp macro="" textlink="">
        <xdr:nvSpPr>
          <xdr:cNvPr id="26780" name="Rectangle 165">
            <a:extLst>
              <a:ext uri="{FF2B5EF4-FFF2-40B4-BE49-F238E27FC236}">
                <a16:creationId xmlns:a16="http://schemas.microsoft.com/office/drawing/2014/main" id="{00000000-0008-0000-0100-00009C680000}"/>
              </a:ext>
            </a:extLst>
          </xdr:cNvPr>
          <xdr:cNvSpPr>
            <a:spLocks noChangeArrowheads="1"/>
          </xdr:cNvSpPr>
        </xdr:nvSpPr>
        <xdr:spPr bwMode="auto">
          <a:xfrm>
            <a:off x="1609" y="663"/>
            <a:ext cx="48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6781" name="Rectangle 167">
            <a:extLst>
              <a:ext uri="{FF2B5EF4-FFF2-40B4-BE49-F238E27FC236}">
                <a16:creationId xmlns:a16="http://schemas.microsoft.com/office/drawing/2014/main" id="{00000000-0008-0000-0100-00009D680000}"/>
              </a:ext>
            </a:extLst>
          </xdr:cNvPr>
          <xdr:cNvSpPr>
            <a:spLocks noChangeArrowheads="1"/>
          </xdr:cNvSpPr>
        </xdr:nvSpPr>
        <xdr:spPr bwMode="auto">
          <a:xfrm>
            <a:off x="1629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6782" name="Rectangle 166">
            <a:extLst>
              <a:ext uri="{FF2B5EF4-FFF2-40B4-BE49-F238E27FC236}">
                <a16:creationId xmlns:a16="http://schemas.microsoft.com/office/drawing/2014/main" id="{00000000-0008-0000-0100-00009E680000}"/>
              </a:ext>
            </a:extLst>
          </xdr:cNvPr>
          <xdr:cNvSpPr>
            <a:spLocks noChangeArrowheads="1"/>
          </xdr:cNvSpPr>
        </xdr:nvSpPr>
        <xdr:spPr bwMode="auto">
          <a:xfrm>
            <a:off x="161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6783" name="Rectangle 168">
            <a:extLst>
              <a:ext uri="{FF2B5EF4-FFF2-40B4-BE49-F238E27FC236}">
                <a16:creationId xmlns:a16="http://schemas.microsoft.com/office/drawing/2014/main" id="{00000000-0008-0000-0100-00009F680000}"/>
              </a:ext>
            </a:extLst>
          </xdr:cNvPr>
          <xdr:cNvSpPr>
            <a:spLocks noChangeArrowheads="1"/>
          </xdr:cNvSpPr>
        </xdr:nvSpPr>
        <xdr:spPr bwMode="auto">
          <a:xfrm>
            <a:off x="1644" y="664"/>
            <a:ext cx="4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6784" name="Drawing 170">
            <a:extLst>
              <a:ext uri="{FF2B5EF4-FFF2-40B4-BE49-F238E27FC236}">
                <a16:creationId xmlns:a16="http://schemas.microsoft.com/office/drawing/2014/main" id="{00000000-0008-0000-0100-0000A0680000}"/>
              </a:ext>
            </a:extLst>
          </xdr:cNvPr>
          <xdr:cNvSpPr>
            <a:spLocks/>
          </xdr:cNvSpPr>
        </xdr:nvSpPr>
        <xdr:spPr bwMode="auto">
          <a:xfrm rot="5400000">
            <a:off x="1657" y="658"/>
            <a:ext cx="21" cy="2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30</xdr:col>
      <xdr:colOff>254000</xdr:colOff>
      <xdr:row>33</xdr:row>
      <xdr:rowOff>38100</xdr:rowOff>
    </xdr:from>
    <xdr:to>
      <xdr:col>32</xdr:col>
      <xdr:colOff>165100</xdr:colOff>
      <xdr:row>34</xdr:row>
      <xdr:rowOff>63500</xdr:rowOff>
    </xdr:to>
    <xdr:grpSp>
      <xdr:nvGrpSpPr>
        <xdr:cNvPr id="26690" name="Group 11">
          <a:extLst>
            <a:ext uri="{FF2B5EF4-FFF2-40B4-BE49-F238E27FC236}">
              <a16:creationId xmlns:a16="http://schemas.microsoft.com/office/drawing/2014/main" id="{00000000-0008-0000-0100-000042680000}"/>
            </a:ext>
          </a:extLst>
        </xdr:cNvPr>
        <xdr:cNvGrpSpPr>
          <a:grpSpLocks/>
        </xdr:cNvGrpSpPr>
      </xdr:nvGrpSpPr>
      <xdr:grpSpPr bwMode="auto">
        <a:xfrm>
          <a:off x="20980400" y="6235700"/>
          <a:ext cx="791633" cy="211667"/>
          <a:chOff x="16111538" y="7213600"/>
          <a:chExt cx="712787" cy="215900"/>
        </a:xfrm>
      </xdr:grpSpPr>
      <xdr:sp macro="" textlink="">
        <xdr:nvSpPr>
          <xdr:cNvPr id="101" name="Text 132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43937" y="7277100"/>
            <a:ext cx="524870" cy="114300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GB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 I F O</a:t>
            </a:r>
          </a:p>
        </xdr:txBody>
      </xdr:sp>
      <xdr:sp macro="" textlink="">
        <xdr:nvSpPr>
          <xdr:cNvPr id="26775" name="Line 133">
            <a:extLst>
              <a:ext uri="{FF2B5EF4-FFF2-40B4-BE49-F238E27FC236}">
                <a16:creationId xmlns:a16="http://schemas.microsoft.com/office/drawing/2014/main" id="{00000000-0008-0000-0100-000097680000}"/>
              </a:ext>
            </a:extLst>
          </xdr:cNvPr>
          <xdr:cNvSpPr>
            <a:spLocks noChangeShapeType="1"/>
          </xdr:cNvSpPr>
        </xdr:nvSpPr>
        <xdr:spPr bwMode="auto">
          <a:xfrm>
            <a:off x="16684625" y="7321550"/>
            <a:ext cx="139700" cy="127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76" name="Line 134">
            <a:extLst>
              <a:ext uri="{FF2B5EF4-FFF2-40B4-BE49-F238E27FC236}">
                <a16:creationId xmlns:a16="http://schemas.microsoft.com/office/drawing/2014/main" id="{00000000-0008-0000-0100-000098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111538" y="7213600"/>
            <a:ext cx="655637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77" name="Line 135">
            <a:extLst>
              <a:ext uri="{FF2B5EF4-FFF2-40B4-BE49-F238E27FC236}">
                <a16:creationId xmlns:a16="http://schemas.microsoft.com/office/drawing/2014/main" id="{00000000-0008-0000-0100-000099680000}"/>
              </a:ext>
            </a:extLst>
          </xdr:cNvPr>
          <xdr:cNvSpPr>
            <a:spLocks noChangeShapeType="1"/>
          </xdr:cNvSpPr>
        </xdr:nvSpPr>
        <xdr:spPr bwMode="auto">
          <a:xfrm>
            <a:off x="16143288" y="7321550"/>
            <a:ext cx="82550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78" name="Line 136">
            <a:extLst>
              <a:ext uri="{FF2B5EF4-FFF2-40B4-BE49-F238E27FC236}">
                <a16:creationId xmlns:a16="http://schemas.microsoft.com/office/drawing/2014/main" id="{00000000-0008-0000-0100-00009A680000}"/>
              </a:ext>
            </a:extLst>
          </xdr:cNvPr>
          <xdr:cNvSpPr>
            <a:spLocks noChangeShapeType="1"/>
          </xdr:cNvSpPr>
        </xdr:nvSpPr>
        <xdr:spPr bwMode="auto">
          <a:xfrm>
            <a:off x="16111538" y="7429500"/>
            <a:ext cx="655637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79" name="Line 170">
            <a:extLst>
              <a:ext uri="{FF2B5EF4-FFF2-40B4-BE49-F238E27FC236}">
                <a16:creationId xmlns:a16="http://schemas.microsoft.com/office/drawing/2014/main" id="{00000000-0008-0000-0100-00009B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4931" y="7321550"/>
            <a:ext cx="82550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18</xdr:col>
      <xdr:colOff>344715</xdr:colOff>
      <xdr:row>28</xdr:row>
      <xdr:rowOff>45358</xdr:rowOff>
    </xdr:from>
    <xdr:to>
      <xdr:col>19</xdr:col>
      <xdr:colOff>423334</xdr:colOff>
      <xdr:row>30</xdr:row>
      <xdr:rowOff>192314</xdr:rowOff>
    </xdr:to>
    <xdr:grpSp>
      <xdr:nvGrpSpPr>
        <xdr:cNvPr id="26691" name="Group 176">
          <a:extLst>
            <a:ext uri="{FF2B5EF4-FFF2-40B4-BE49-F238E27FC236}">
              <a16:creationId xmlns:a16="http://schemas.microsoft.com/office/drawing/2014/main" id="{00000000-0008-0000-0100-000043680000}"/>
            </a:ext>
          </a:extLst>
        </xdr:cNvPr>
        <xdr:cNvGrpSpPr>
          <a:grpSpLocks/>
        </xdr:cNvGrpSpPr>
      </xdr:nvGrpSpPr>
      <xdr:grpSpPr bwMode="auto">
        <a:xfrm>
          <a:off x="14568715" y="5311625"/>
          <a:ext cx="620486" cy="519489"/>
          <a:chOff x="1623" y="891"/>
          <a:chExt cx="41" cy="46"/>
        </a:xfrm>
      </xdr:grpSpPr>
      <xdr:sp macro="" textlink="">
        <xdr:nvSpPr>
          <xdr:cNvPr id="26772" name="Drawing 56">
            <a:extLst>
              <a:ext uri="{FF2B5EF4-FFF2-40B4-BE49-F238E27FC236}">
                <a16:creationId xmlns:a16="http://schemas.microsoft.com/office/drawing/2014/main" id="{00000000-0008-0000-0100-000094680000}"/>
              </a:ext>
            </a:extLst>
          </xdr:cNvPr>
          <xdr:cNvSpPr>
            <a:spLocks/>
          </xdr:cNvSpPr>
        </xdr:nvSpPr>
        <xdr:spPr bwMode="auto">
          <a:xfrm>
            <a:off x="1623" y="891"/>
            <a:ext cx="38" cy="46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0" t="0" r="r" b="b"/>
            <a:pathLst>
              <a:path w="16384" h="16384">
                <a:moveTo>
                  <a:pt x="12197" y="2253"/>
                </a:moveTo>
                <a:lnTo>
                  <a:pt x="12015" y="2048"/>
                </a:lnTo>
                <a:lnTo>
                  <a:pt x="11833" y="1844"/>
                </a:lnTo>
                <a:lnTo>
                  <a:pt x="11651" y="1639"/>
                </a:lnTo>
                <a:lnTo>
                  <a:pt x="11469" y="1434"/>
                </a:lnTo>
                <a:lnTo>
                  <a:pt x="10923" y="1024"/>
                </a:lnTo>
                <a:lnTo>
                  <a:pt x="10559" y="820"/>
                </a:lnTo>
                <a:lnTo>
                  <a:pt x="10194" y="615"/>
                </a:lnTo>
                <a:lnTo>
                  <a:pt x="9466" y="410"/>
                </a:lnTo>
                <a:lnTo>
                  <a:pt x="8738" y="205"/>
                </a:lnTo>
                <a:lnTo>
                  <a:pt x="8010" y="0"/>
                </a:lnTo>
                <a:lnTo>
                  <a:pt x="7282" y="0"/>
                </a:lnTo>
                <a:lnTo>
                  <a:pt x="6372" y="0"/>
                </a:lnTo>
                <a:lnTo>
                  <a:pt x="5643" y="0"/>
                </a:lnTo>
                <a:lnTo>
                  <a:pt x="5279" y="0"/>
                </a:lnTo>
                <a:lnTo>
                  <a:pt x="4915" y="0"/>
                </a:lnTo>
                <a:lnTo>
                  <a:pt x="4551" y="0"/>
                </a:lnTo>
                <a:lnTo>
                  <a:pt x="4187" y="205"/>
                </a:lnTo>
                <a:lnTo>
                  <a:pt x="3459" y="410"/>
                </a:lnTo>
                <a:lnTo>
                  <a:pt x="3095" y="615"/>
                </a:lnTo>
                <a:lnTo>
                  <a:pt x="2913" y="820"/>
                </a:lnTo>
                <a:lnTo>
                  <a:pt x="2549" y="1024"/>
                </a:lnTo>
                <a:lnTo>
                  <a:pt x="2367" y="1229"/>
                </a:lnTo>
                <a:lnTo>
                  <a:pt x="2002" y="1639"/>
                </a:lnTo>
                <a:lnTo>
                  <a:pt x="1820" y="2048"/>
                </a:lnTo>
                <a:lnTo>
                  <a:pt x="1638" y="2253"/>
                </a:lnTo>
                <a:lnTo>
                  <a:pt x="1274" y="2458"/>
                </a:lnTo>
                <a:lnTo>
                  <a:pt x="1092" y="2868"/>
                </a:lnTo>
                <a:lnTo>
                  <a:pt x="910" y="3072"/>
                </a:lnTo>
                <a:lnTo>
                  <a:pt x="728" y="3892"/>
                </a:lnTo>
                <a:lnTo>
                  <a:pt x="364" y="4711"/>
                </a:lnTo>
                <a:lnTo>
                  <a:pt x="182" y="5530"/>
                </a:lnTo>
                <a:lnTo>
                  <a:pt x="182" y="6349"/>
                </a:lnTo>
                <a:lnTo>
                  <a:pt x="0" y="7168"/>
                </a:lnTo>
                <a:lnTo>
                  <a:pt x="0" y="7988"/>
                </a:lnTo>
                <a:lnTo>
                  <a:pt x="0" y="8602"/>
                </a:lnTo>
                <a:lnTo>
                  <a:pt x="182" y="9626"/>
                </a:lnTo>
                <a:lnTo>
                  <a:pt x="364" y="10445"/>
                </a:lnTo>
                <a:lnTo>
                  <a:pt x="546" y="11264"/>
                </a:lnTo>
                <a:lnTo>
                  <a:pt x="728" y="12288"/>
                </a:lnTo>
                <a:lnTo>
                  <a:pt x="1092" y="13108"/>
                </a:lnTo>
                <a:lnTo>
                  <a:pt x="1274" y="13517"/>
                </a:lnTo>
                <a:lnTo>
                  <a:pt x="1456" y="13722"/>
                </a:lnTo>
                <a:lnTo>
                  <a:pt x="1638" y="14132"/>
                </a:lnTo>
                <a:lnTo>
                  <a:pt x="1820" y="14336"/>
                </a:lnTo>
                <a:lnTo>
                  <a:pt x="2002" y="14541"/>
                </a:lnTo>
                <a:lnTo>
                  <a:pt x="2367" y="14950"/>
                </a:lnTo>
                <a:lnTo>
                  <a:pt x="2549" y="15156"/>
                </a:lnTo>
                <a:lnTo>
                  <a:pt x="2913" y="15360"/>
                </a:lnTo>
                <a:lnTo>
                  <a:pt x="3641" y="15565"/>
                </a:lnTo>
                <a:lnTo>
                  <a:pt x="4369" y="15770"/>
                </a:lnTo>
                <a:lnTo>
                  <a:pt x="5097" y="15974"/>
                </a:lnTo>
                <a:lnTo>
                  <a:pt x="5825" y="16180"/>
                </a:lnTo>
                <a:lnTo>
                  <a:pt x="6372" y="16384"/>
                </a:lnTo>
                <a:lnTo>
                  <a:pt x="6736" y="16384"/>
                </a:lnTo>
                <a:lnTo>
                  <a:pt x="7100" y="16384"/>
                </a:lnTo>
                <a:lnTo>
                  <a:pt x="7464" y="16384"/>
                </a:lnTo>
                <a:lnTo>
                  <a:pt x="8010" y="16384"/>
                </a:lnTo>
                <a:lnTo>
                  <a:pt x="8556" y="16384"/>
                </a:lnTo>
                <a:lnTo>
                  <a:pt x="8920" y="16384"/>
                </a:lnTo>
                <a:lnTo>
                  <a:pt x="9284" y="16384"/>
                </a:lnTo>
                <a:lnTo>
                  <a:pt x="9648" y="16180"/>
                </a:lnTo>
                <a:lnTo>
                  <a:pt x="10377" y="15974"/>
                </a:lnTo>
                <a:lnTo>
                  <a:pt x="10741" y="15770"/>
                </a:lnTo>
                <a:lnTo>
                  <a:pt x="11105" y="15565"/>
                </a:lnTo>
                <a:lnTo>
                  <a:pt x="11287" y="15360"/>
                </a:lnTo>
                <a:lnTo>
                  <a:pt x="11651" y="15156"/>
                </a:lnTo>
                <a:lnTo>
                  <a:pt x="11833" y="14746"/>
                </a:lnTo>
                <a:lnTo>
                  <a:pt x="12197" y="14336"/>
                </a:lnTo>
                <a:lnTo>
                  <a:pt x="12379" y="13926"/>
                </a:lnTo>
                <a:lnTo>
                  <a:pt x="12743" y="13517"/>
                </a:lnTo>
                <a:lnTo>
                  <a:pt x="12925" y="13312"/>
                </a:lnTo>
                <a:lnTo>
                  <a:pt x="13107" y="13108"/>
                </a:lnTo>
                <a:lnTo>
                  <a:pt x="13471" y="12698"/>
                </a:lnTo>
                <a:lnTo>
                  <a:pt x="13653" y="12288"/>
                </a:lnTo>
                <a:lnTo>
                  <a:pt x="14199" y="11674"/>
                </a:lnTo>
                <a:lnTo>
                  <a:pt x="14746" y="10854"/>
                </a:lnTo>
                <a:lnTo>
                  <a:pt x="15110" y="10036"/>
                </a:lnTo>
                <a:lnTo>
                  <a:pt x="15656" y="9216"/>
                </a:lnTo>
                <a:lnTo>
                  <a:pt x="15838" y="9012"/>
                </a:lnTo>
                <a:lnTo>
                  <a:pt x="16020" y="8602"/>
                </a:lnTo>
                <a:lnTo>
                  <a:pt x="16202" y="8397"/>
                </a:lnTo>
                <a:lnTo>
                  <a:pt x="16384" y="8192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6773" name="Drawing 89">
            <a:extLst>
              <a:ext uri="{FF2B5EF4-FFF2-40B4-BE49-F238E27FC236}">
                <a16:creationId xmlns:a16="http://schemas.microsoft.com/office/drawing/2014/main" id="{00000000-0008-0000-0100-000095680000}"/>
              </a:ext>
            </a:extLst>
          </xdr:cNvPr>
          <xdr:cNvSpPr>
            <a:spLocks/>
          </xdr:cNvSpPr>
        </xdr:nvSpPr>
        <xdr:spPr bwMode="auto">
          <a:xfrm rot="1442818">
            <a:off x="1656" y="910"/>
            <a:ext cx="8" cy="13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33</xdr:col>
      <xdr:colOff>165100</xdr:colOff>
      <xdr:row>23</xdr:row>
      <xdr:rowOff>177800</xdr:rowOff>
    </xdr:from>
    <xdr:to>
      <xdr:col>34</xdr:col>
      <xdr:colOff>95250</xdr:colOff>
      <xdr:row>26</xdr:row>
      <xdr:rowOff>38100</xdr:rowOff>
    </xdr:to>
    <xdr:grpSp>
      <xdr:nvGrpSpPr>
        <xdr:cNvPr id="26692" name="Group 10">
          <a:extLst>
            <a:ext uri="{FF2B5EF4-FFF2-40B4-BE49-F238E27FC236}">
              <a16:creationId xmlns:a16="http://schemas.microsoft.com/office/drawing/2014/main" id="{00000000-0008-0000-0100-000044680000}"/>
            </a:ext>
          </a:extLst>
        </xdr:cNvPr>
        <xdr:cNvGrpSpPr>
          <a:grpSpLocks/>
        </xdr:cNvGrpSpPr>
      </xdr:nvGrpSpPr>
      <xdr:grpSpPr bwMode="auto">
        <a:xfrm>
          <a:off x="22212300" y="4512733"/>
          <a:ext cx="370417" cy="419100"/>
          <a:chOff x="17225169" y="4572000"/>
          <a:chExt cx="330994" cy="419100"/>
        </a:xfrm>
      </xdr:grpSpPr>
      <xdr:sp macro="" textlink="">
        <xdr:nvSpPr>
          <xdr:cNvPr id="26770" name="Drawing 106">
            <a:extLst>
              <a:ext uri="{FF2B5EF4-FFF2-40B4-BE49-F238E27FC236}">
                <a16:creationId xmlns:a16="http://schemas.microsoft.com/office/drawing/2014/main" id="{00000000-0008-0000-0100-000092680000}"/>
              </a:ext>
            </a:extLst>
          </xdr:cNvPr>
          <xdr:cNvSpPr>
            <a:spLocks/>
          </xdr:cNvSpPr>
        </xdr:nvSpPr>
        <xdr:spPr bwMode="auto">
          <a:xfrm rot="-10773376">
            <a:off x="17225169" y="4572000"/>
            <a:ext cx="330994" cy="419100"/>
          </a:xfrm>
          <a:custGeom>
            <a:avLst/>
            <a:gdLst>
              <a:gd name="T0" fmla="*/ 2147483646 w 16384"/>
              <a:gd name="T1" fmla="*/ 0 h 16384"/>
              <a:gd name="T2" fmla="*/ 0 w 16384"/>
              <a:gd name="T3" fmla="*/ 2147483646 h 16384"/>
              <a:gd name="T4" fmla="*/ 2147483646 w 16384"/>
              <a:gd name="T5" fmla="*/ 2147483646 h 16384"/>
              <a:gd name="T6" fmla="*/ 2147483646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6771" name="Drawing 106">
            <a:extLst>
              <a:ext uri="{FF2B5EF4-FFF2-40B4-BE49-F238E27FC236}">
                <a16:creationId xmlns:a16="http://schemas.microsoft.com/office/drawing/2014/main" id="{00000000-0008-0000-0100-000093680000}"/>
              </a:ext>
            </a:extLst>
          </xdr:cNvPr>
          <xdr:cNvSpPr>
            <a:spLocks/>
          </xdr:cNvSpPr>
        </xdr:nvSpPr>
        <xdr:spPr bwMode="auto">
          <a:xfrm rot="-10773376">
            <a:off x="17312737" y="4783279"/>
            <a:ext cx="149393" cy="194090"/>
          </a:xfrm>
          <a:custGeom>
            <a:avLst/>
            <a:gdLst>
              <a:gd name="T0" fmla="*/ 2147483646 w 16384"/>
              <a:gd name="T1" fmla="*/ 0 h 16384"/>
              <a:gd name="T2" fmla="*/ 0 w 16384"/>
              <a:gd name="T3" fmla="*/ 2147483646 h 16384"/>
              <a:gd name="T4" fmla="*/ 2147483646 w 16384"/>
              <a:gd name="T5" fmla="*/ 2147483646 h 16384"/>
              <a:gd name="T6" fmla="*/ 2147483646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val="000000"/>
          </a:solidFill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8</xdr:col>
      <xdr:colOff>53957</xdr:colOff>
      <xdr:row>25</xdr:row>
      <xdr:rowOff>173568</xdr:rowOff>
    </xdr:from>
    <xdr:to>
      <xdr:col>9</xdr:col>
      <xdr:colOff>100134</xdr:colOff>
      <xdr:row>28</xdr:row>
      <xdr:rowOff>28844</xdr:rowOff>
    </xdr:to>
    <xdr:grpSp>
      <xdr:nvGrpSpPr>
        <xdr:cNvPr id="26760" name="Group 7">
          <a:extLst>
            <a:ext uri="{FF2B5EF4-FFF2-40B4-BE49-F238E27FC236}">
              <a16:creationId xmlns:a16="http://schemas.microsoft.com/office/drawing/2014/main" id="{00000000-0008-0000-0100-000088680000}"/>
            </a:ext>
          </a:extLst>
        </xdr:cNvPr>
        <xdr:cNvGrpSpPr>
          <a:grpSpLocks/>
        </xdr:cNvGrpSpPr>
      </xdr:nvGrpSpPr>
      <xdr:grpSpPr bwMode="auto">
        <a:xfrm>
          <a:off x="8859290" y="4881035"/>
          <a:ext cx="588044" cy="414076"/>
          <a:chOff x="15993918" y="4648200"/>
          <a:chExt cx="528205" cy="425450"/>
        </a:xfrm>
      </xdr:grpSpPr>
      <xdr:grpSp>
        <xdr:nvGrpSpPr>
          <xdr:cNvPr id="26762" name="Group 36">
            <a:extLst>
              <a:ext uri="{FF2B5EF4-FFF2-40B4-BE49-F238E27FC236}">
                <a16:creationId xmlns:a16="http://schemas.microsoft.com/office/drawing/2014/main" id="{00000000-0008-0000-0100-00008A680000}"/>
              </a:ext>
            </a:extLst>
          </xdr:cNvPr>
          <xdr:cNvGrpSpPr>
            <a:grpSpLocks/>
          </xdr:cNvGrpSpPr>
        </xdr:nvGrpSpPr>
        <xdr:grpSpPr bwMode="auto">
          <a:xfrm>
            <a:off x="15993918" y="4648200"/>
            <a:ext cx="528205" cy="425450"/>
            <a:chOff x="-7000" y="-6000"/>
            <a:chExt cx="26500" cy="22500"/>
          </a:xfrm>
        </xdr:grpSpPr>
        <xdr:sp macro="" textlink="">
          <xdr:nvSpPr>
            <xdr:cNvPr id="26767" name="Line 37">
              <a:extLst>
                <a:ext uri="{FF2B5EF4-FFF2-40B4-BE49-F238E27FC236}">
                  <a16:creationId xmlns:a16="http://schemas.microsoft.com/office/drawing/2014/main" id="{00000000-0008-0000-0100-00008F68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7000" y="-6000"/>
              <a:ext cx="13500" cy="225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8" name="Line 38">
              <a:extLst>
                <a:ext uri="{FF2B5EF4-FFF2-40B4-BE49-F238E27FC236}">
                  <a16:creationId xmlns:a16="http://schemas.microsoft.com/office/drawing/2014/main" id="{00000000-0008-0000-0100-000090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" y="-6000"/>
              <a:ext cx="13000" cy="22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9" name="Line 39">
              <a:extLst>
                <a:ext uri="{FF2B5EF4-FFF2-40B4-BE49-F238E27FC236}">
                  <a16:creationId xmlns:a16="http://schemas.microsoft.com/office/drawing/2014/main" id="{00000000-0008-0000-0100-000091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7000" y="16500"/>
              <a:ext cx="265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763" name="Group 40">
            <a:extLst>
              <a:ext uri="{FF2B5EF4-FFF2-40B4-BE49-F238E27FC236}">
                <a16:creationId xmlns:a16="http://schemas.microsoft.com/office/drawing/2014/main" id="{00000000-0008-0000-0100-00008B680000}"/>
              </a:ext>
            </a:extLst>
          </xdr:cNvPr>
          <xdr:cNvGrpSpPr>
            <a:grpSpLocks/>
          </xdr:cNvGrpSpPr>
        </xdr:nvGrpSpPr>
        <xdr:grpSpPr bwMode="auto">
          <a:xfrm>
            <a:off x="16191923" y="4870450"/>
            <a:ext cx="120650" cy="152400"/>
            <a:chOff x="-34" y="-9000"/>
            <a:chExt cx="12" cy="16000"/>
          </a:xfrm>
        </xdr:grpSpPr>
        <xdr:sp macro="" textlink="">
          <xdr:nvSpPr>
            <xdr:cNvPr id="26764" name="Line 41">
              <a:extLst>
                <a:ext uri="{FF2B5EF4-FFF2-40B4-BE49-F238E27FC236}">
                  <a16:creationId xmlns:a16="http://schemas.microsoft.com/office/drawing/2014/main" id="{00000000-0008-0000-0100-00008C68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28" y="-9000"/>
              <a:ext cx="0" cy="1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5" name="Line 42">
              <a:extLst>
                <a:ext uri="{FF2B5EF4-FFF2-40B4-BE49-F238E27FC236}">
                  <a16:creationId xmlns:a16="http://schemas.microsoft.com/office/drawing/2014/main" id="{00000000-0008-0000-0100-00008D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4" y="7000"/>
              <a:ext cx="12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6" name="Line 43">
              <a:extLst>
                <a:ext uri="{FF2B5EF4-FFF2-40B4-BE49-F238E27FC236}">
                  <a16:creationId xmlns:a16="http://schemas.microsoft.com/office/drawing/2014/main" id="{00000000-0008-0000-0100-00008E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2" y="-9000"/>
              <a:ext cx="1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14</xdr:col>
      <xdr:colOff>373440</xdr:colOff>
      <xdr:row>25</xdr:row>
      <xdr:rowOff>142119</xdr:rowOff>
    </xdr:from>
    <xdr:to>
      <xdr:col>19</xdr:col>
      <xdr:colOff>272143</xdr:colOff>
      <xdr:row>36</xdr:row>
      <xdr:rowOff>45358</xdr:rowOff>
    </xdr:to>
    <xdr:grpSp>
      <xdr:nvGrpSpPr>
        <xdr:cNvPr id="26694" name="Group 13">
          <a:extLst>
            <a:ext uri="{FF2B5EF4-FFF2-40B4-BE49-F238E27FC236}">
              <a16:creationId xmlns:a16="http://schemas.microsoft.com/office/drawing/2014/main" id="{00000000-0008-0000-0100-000046680000}"/>
            </a:ext>
          </a:extLst>
        </xdr:cNvPr>
        <xdr:cNvGrpSpPr>
          <a:grpSpLocks/>
        </xdr:cNvGrpSpPr>
      </xdr:nvGrpSpPr>
      <xdr:grpSpPr bwMode="auto">
        <a:xfrm>
          <a:off x="12429973" y="4849586"/>
          <a:ext cx="2608037" cy="1952172"/>
          <a:chOff x="16022232" y="7828001"/>
          <a:chExt cx="659471" cy="707906"/>
        </a:xfrm>
      </xdr:grpSpPr>
      <xdr:sp macro="" textlink="">
        <xdr:nvSpPr>
          <xdr:cNvPr id="26751" name="Drawing 54">
            <a:extLst>
              <a:ext uri="{FF2B5EF4-FFF2-40B4-BE49-F238E27FC236}">
                <a16:creationId xmlns:a16="http://schemas.microsoft.com/office/drawing/2014/main" id="{00000000-0008-0000-0100-00007F680000}"/>
              </a:ext>
            </a:extLst>
          </xdr:cNvPr>
          <xdr:cNvSpPr>
            <a:spLocks/>
          </xdr:cNvSpPr>
        </xdr:nvSpPr>
        <xdr:spPr bwMode="auto">
          <a:xfrm>
            <a:off x="16247482" y="8353348"/>
            <a:ext cx="190500" cy="0"/>
          </a:xfrm>
          <a:custGeom>
            <a:avLst/>
            <a:gdLst>
              <a:gd name="T0" fmla="*/ 0 w 16384"/>
              <a:gd name="T1" fmla="*/ 0 h 16384"/>
              <a:gd name="T2" fmla="*/ 2147483646 w 16384"/>
              <a:gd name="T3" fmla="*/ 0 h 16384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1638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grpSp>
        <xdr:nvGrpSpPr>
          <xdr:cNvPr id="26752" name="Group 12">
            <a:extLst>
              <a:ext uri="{FF2B5EF4-FFF2-40B4-BE49-F238E27FC236}">
                <a16:creationId xmlns:a16="http://schemas.microsoft.com/office/drawing/2014/main" id="{00000000-0008-0000-0100-000080680000}"/>
              </a:ext>
            </a:extLst>
          </xdr:cNvPr>
          <xdr:cNvGrpSpPr>
            <a:grpSpLocks/>
          </xdr:cNvGrpSpPr>
        </xdr:nvGrpSpPr>
        <xdr:grpSpPr bwMode="auto">
          <a:xfrm>
            <a:off x="16022232" y="7828001"/>
            <a:ext cx="659471" cy="707906"/>
            <a:chOff x="16022232" y="7828001"/>
            <a:chExt cx="659471" cy="707906"/>
          </a:xfrm>
        </xdr:grpSpPr>
        <xdr:sp macro="" textlink="">
          <xdr:nvSpPr>
            <xdr:cNvPr id="26753" name="Line 48">
              <a:extLst>
                <a:ext uri="{FF2B5EF4-FFF2-40B4-BE49-F238E27FC236}">
                  <a16:creationId xmlns:a16="http://schemas.microsoft.com/office/drawing/2014/main" id="{00000000-0008-0000-0100-000081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437982" y="7828001"/>
              <a:ext cx="0" cy="512647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4" name="Drawing 49">
              <a:extLst>
                <a:ext uri="{FF2B5EF4-FFF2-40B4-BE49-F238E27FC236}">
                  <a16:creationId xmlns:a16="http://schemas.microsoft.com/office/drawing/2014/main" id="{00000000-0008-0000-0100-00008268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7828001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6755" name="Drawing 50">
              <a:extLst>
                <a:ext uri="{FF2B5EF4-FFF2-40B4-BE49-F238E27FC236}">
                  <a16:creationId xmlns:a16="http://schemas.microsoft.com/office/drawing/2014/main" id="{00000000-0008-0000-0100-00008368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7931150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6756" name="Drawing 51">
              <a:extLst>
                <a:ext uri="{FF2B5EF4-FFF2-40B4-BE49-F238E27FC236}">
                  <a16:creationId xmlns:a16="http://schemas.microsoft.com/office/drawing/2014/main" id="{00000000-0008-0000-0100-00008468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8039100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6757" name="Drawing 52">
              <a:extLst>
                <a:ext uri="{FF2B5EF4-FFF2-40B4-BE49-F238E27FC236}">
                  <a16:creationId xmlns:a16="http://schemas.microsoft.com/office/drawing/2014/main" id="{00000000-0008-0000-0100-00008568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8148599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6758" name="Drawing 53">
              <a:extLst>
                <a:ext uri="{FF2B5EF4-FFF2-40B4-BE49-F238E27FC236}">
                  <a16:creationId xmlns:a16="http://schemas.microsoft.com/office/drawing/2014/main" id="{00000000-0008-0000-0100-000086680000}"/>
                </a:ext>
              </a:extLst>
            </xdr:cNvPr>
            <xdr:cNvSpPr>
              <a:spLocks/>
            </xdr:cNvSpPr>
          </xdr:nvSpPr>
          <xdr:spPr bwMode="auto">
            <a:xfrm>
              <a:off x="16247482" y="8258098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33" name="Text 55">
              <a:extLst>
                <a:ext uri="{FF2B5EF4-FFF2-40B4-BE49-F238E27FC236}">
                  <a16:creationId xmlns:a16="http://schemas.microsoft.com/office/drawing/2014/main" id="{00000000-0008-0000-0100-00008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6022232" y="8358931"/>
              <a:ext cx="659471" cy="176976"/>
            </a:xfrm>
            <a:prstGeom prst="rect">
              <a:avLst/>
            </a:prstGeom>
            <a:noFill/>
            <a:ln>
              <a:noFill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endPara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</xdr:grpSp>
    <xdr:clientData/>
  </xdr:twoCellAnchor>
  <xdr:oneCellAnchor>
    <xdr:from>
      <xdr:col>32</xdr:col>
      <xdr:colOff>202557</xdr:colOff>
      <xdr:row>4</xdr:row>
      <xdr:rowOff>101600</xdr:rowOff>
    </xdr:from>
    <xdr:ext cx="998602" cy="369790"/>
    <xdr:sp macro="" textlink="">
      <xdr:nvSpPr>
        <xdr:cNvPr id="134" name="Text 2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16020407" y="895350"/>
          <a:ext cx="960135" cy="301621"/>
        </a:xfrm>
        <a:prstGeom prst="rect">
          <a:avLst/>
        </a:prstGeom>
        <a:noFill/>
        <a:ln>
          <a:noFill/>
        </a:ln>
      </xdr:spPr>
      <xdr:txBody>
        <a:bodyPr wrap="none" lIns="27432" tIns="32004" rIns="27432" bIns="0" anchor="t" upright="1">
          <a:sp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INFORMATION</a:t>
          </a:r>
        </a:p>
        <a:p>
          <a:pPr algn="ctr" rtl="0">
            <a:lnSpc>
              <a:spcPts val="900"/>
            </a:lnSpc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FLOW ICONS</a:t>
          </a:r>
        </a:p>
      </xdr:txBody>
    </xdr:sp>
    <xdr:clientData/>
  </xdr:oneCellAnchor>
  <xdr:twoCellAnchor>
    <xdr:from>
      <xdr:col>30</xdr:col>
      <xdr:colOff>178701</xdr:colOff>
      <xdr:row>15</xdr:row>
      <xdr:rowOff>48785</xdr:rowOff>
    </xdr:from>
    <xdr:to>
      <xdr:col>31</xdr:col>
      <xdr:colOff>427214</xdr:colOff>
      <xdr:row>22</xdr:row>
      <xdr:rowOff>1814</xdr:rowOff>
    </xdr:to>
    <xdr:grpSp>
      <xdr:nvGrpSpPr>
        <xdr:cNvPr id="26696" name="Group 4">
          <a:extLst>
            <a:ext uri="{FF2B5EF4-FFF2-40B4-BE49-F238E27FC236}">
              <a16:creationId xmlns:a16="http://schemas.microsoft.com/office/drawing/2014/main" id="{00000000-0008-0000-0100-000048680000}"/>
            </a:ext>
          </a:extLst>
        </xdr:cNvPr>
        <xdr:cNvGrpSpPr>
          <a:grpSpLocks/>
        </xdr:cNvGrpSpPr>
      </xdr:nvGrpSpPr>
      <xdr:grpSpPr bwMode="auto">
        <a:xfrm>
          <a:off x="20905101" y="2893585"/>
          <a:ext cx="688780" cy="1256896"/>
          <a:chOff x="18073077" y="2732453"/>
          <a:chExt cx="599831" cy="1318847"/>
        </a:xfrm>
      </xdr:grpSpPr>
      <xdr:grpSp>
        <xdr:nvGrpSpPr>
          <xdr:cNvPr id="26734" name="Group 1">
            <a:extLst>
              <a:ext uri="{FF2B5EF4-FFF2-40B4-BE49-F238E27FC236}">
                <a16:creationId xmlns:a16="http://schemas.microsoft.com/office/drawing/2014/main" id="{00000000-0008-0000-0100-00006E680000}"/>
              </a:ext>
            </a:extLst>
          </xdr:cNvPr>
          <xdr:cNvGrpSpPr>
            <a:grpSpLocks/>
          </xdr:cNvGrpSpPr>
        </xdr:nvGrpSpPr>
        <xdr:grpSpPr bwMode="auto">
          <a:xfrm>
            <a:off x="18073077" y="2732453"/>
            <a:ext cx="527539" cy="548054"/>
            <a:chOff x="15908564" y="1066800"/>
            <a:chExt cx="537936" cy="533400"/>
          </a:xfrm>
        </xdr:grpSpPr>
        <xdr:sp macro="" textlink="">
          <xdr:nvSpPr>
            <xdr:cNvPr id="26748" name="Rectangle 4">
              <a:extLst>
                <a:ext uri="{FF2B5EF4-FFF2-40B4-BE49-F238E27FC236}">
                  <a16:creationId xmlns:a16="http://schemas.microsoft.com/office/drawing/2014/main" id="{00000000-0008-0000-0100-00007C6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908564" y="1066800"/>
              <a:ext cx="537936" cy="533400"/>
            </a:xfrm>
            <a:prstGeom prst="rect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6749" name="Line 5">
              <a:extLst>
                <a:ext uri="{FF2B5EF4-FFF2-40B4-BE49-F238E27FC236}">
                  <a16:creationId xmlns:a16="http://schemas.microsoft.com/office/drawing/2014/main" id="{00000000-0008-0000-0100-00007D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908564" y="1276350"/>
              <a:ext cx="537936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" name="Text 6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6051717" y="1136698"/>
              <a:ext cx="266785" cy="133442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GB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Press</a:t>
              </a:r>
            </a:p>
          </xdr:txBody>
        </xdr:sp>
      </xdr:grpSp>
      <xdr:grpSp>
        <xdr:nvGrpSpPr>
          <xdr:cNvPr id="26735" name="Group 5">
            <a:extLst>
              <a:ext uri="{FF2B5EF4-FFF2-40B4-BE49-F238E27FC236}">
                <a16:creationId xmlns:a16="http://schemas.microsoft.com/office/drawing/2014/main" id="{00000000-0008-0000-0100-00006F680000}"/>
              </a:ext>
            </a:extLst>
          </xdr:cNvPr>
          <xdr:cNvGrpSpPr>
            <a:grpSpLocks/>
          </xdr:cNvGrpSpPr>
        </xdr:nvGrpSpPr>
        <xdr:grpSpPr bwMode="auto">
          <a:xfrm>
            <a:off x="18113619" y="3282462"/>
            <a:ext cx="559289" cy="768838"/>
            <a:chOff x="16110446" y="3749469"/>
            <a:chExt cx="593094" cy="765299"/>
          </a:xfrm>
        </xdr:grpSpPr>
        <xdr:grpSp>
          <xdr:nvGrpSpPr>
            <xdr:cNvPr id="26736" name="Group 4">
              <a:extLst>
                <a:ext uri="{FF2B5EF4-FFF2-40B4-BE49-F238E27FC236}">
                  <a16:creationId xmlns:a16="http://schemas.microsoft.com/office/drawing/2014/main" id="{00000000-0008-0000-0100-0000706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110446" y="3749469"/>
              <a:ext cx="593094" cy="765299"/>
              <a:chOff x="16110446" y="3749469"/>
              <a:chExt cx="593094" cy="765299"/>
            </a:xfrm>
          </xdr:grpSpPr>
          <xdr:sp macro="" textlink="">
            <xdr:nvSpPr>
              <xdr:cNvPr id="26739" name="Line 24">
                <a:extLst>
                  <a:ext uri="{FF2B5EF4-FFF2-40B4-BE49-F238E27FC236}">
                    <a16:creationId xmlns:a16="http://schemas.microsoft.com/office/drawing/2014/main" id="{00000000-0008-0000-0100-0000736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111022" y="3755819"/>
                <a:ext cx="0" cy="758949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740" name="Line 25">
                <a:extLst>
                  <a:ext uri="{FF2B5EF4-FFF2-40B4-BE49-F238E27FC236}">
                    <a16:creationId xmlns:a16="http://schemas.microsoft.com/office/drawing/2014/main" id="{00000000-0008-0000-0100-0000746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600714" y="3749469"/>
                <a:ext cx="0" cy="758949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741" name="Line 26">
                <a:extLst>
                  <a:ext uri="{FF2B5EF4-FFF2-40B4-BE49-F238E27FC236}">
                    <a16:creationId xmlns:a16="http://schemas.microsoft.com/office/drawing/2014/main" id="{00000000-0008-0000-0100-0000756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111022" y="3749469"/>
                <a:ext cx="489692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742" name="Line 27">
                <a:extLst>
                  <a:ext uri="{FF2B5EF4-FFF2-40B4-BE49-F238E27FC236}">
                    <a16:creationId xmlns:a16="http://schemas.microsoft.com/office/drawing/2014/main" id="{00000000-0008-0000-0100-0000766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111022" y="3909044"/>
                <a:ext cx="489692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743" name="Line 30">
                <a:extLst>
                  <a:ext uri="{FF2B5EF4-FFF2-40B4-BE49-F238E27FC236}">
                    <a16:creationId xmlns:a16="http://schemas.microsoft.com/office/drawing/2014/main" id="{00000000-0008-0000-0100-0000776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6111022" y="4374243"/>
                <a:ext cx="489692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" name="Text 31">
                <a:extLst>
                  <a:ext uri="{FF2B5EF4-FFF2-40B4-BE49-F238E27FC236}">
                    <a16:creationId xmlns:a16="http://schemas.microsoft.com/office/drawing/2014/main" id="{00000000-0008-0000-0100-000091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6114822" y="3760897"/>
                <a:ext cx="588718" cy="168971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n-GB" sz="7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C/T=  min</a:t>
                </a:r>
              </a:p>
            </xdr:txBody>
          </xdr:sp>
          <xdr:sp macro="" textlink="">
            <xdr:nvSpPr>
              <xdr:cNvPr id="146" name="Text 32">
                <a:extLst>
                  <a:ext uri="{FF2B5EF4-FFF2-40B4-BE49-F238E27FC236}">
                    <a16:creationId xmlns:a16="http://schemas.microsoft.com/office/drawing/2014/main" id="{00000000-0008-0000-0100-000092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6114822" y="3903872"/>
                <a:ext cx="500749" cy="1819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n-GB" sz="7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C/O= min </a:t>
                </a:r>
              </a:p>
            </xdr:txBody>
          </xdr:sp>
          <xdr:sp macro="" textlink="">
            <xdr:nvSpPr>
              <xdr:cNvPr id="147" name="Text 33">
                <a:extLst>
                  <a:ext uri="{FF2B5EF4-FFF2-40B4-BE49-F238E27FC236}">
                    <a16:creationId xmlns:a16="http://schemas.microsoft.com/office/drawing/2014/main" id="{00000000-0008-0000-0100-000093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6128355" y="4072844"/>
                <a:ext cx="487215" cy="19496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n-GB" sz="7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A= 90%</a:t>
                </a:r>
              </a:p>
            </xdr:txBody>
          </xdr:sp>
          <xdr:sp macro="" textlink="">
            <xdr:nvSpPr>
              <xdr:cNvPr id="148" name="Text 34">
                <a:extLst>
                  <a:ext uri="{FF2B5EF4-FFF2-40B4-BE49-F238E27FC236}">
                    <a16:creationId xmlns:a16="http://schemas.microsoft.com/office/drawing/2014/main" id="{00000000-0008-0000-0100-000094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6128355" y="4228817"/>
                <a:ext cx="487215" cy="129978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n-GB" sz="7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 Shifts</a:t>
                </a:r>
              </a:p>
            </xdr:txBody>
          </xdr:sp>
        </xdr:grpSp>
        <xdr:sp macro="" textlink="">
          <xdr:nvSpPr>
            <xdr:cNvPr id="26737" name="Line 28">
              <a:extLst>
                <a:ext uri="{FF2B5EF4-FFF2-40B4-BE49-F238E27FC236}">
                  <a16:creationId xmlns:a16="http://schemas.microsoft.com/office/drawing/2014/main" id="{00000000-0008-0000-0100-000071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111022" y="4068618"/>
              <a:ext cx="489692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8" name="Line 29">
              <a:extLst>
                <a:ext uri="{FF2B5EF4-FFF2-40B4-BE49-F238E27FC236}">
                  <a16:creationId xmlns:a16="http://schemas.microsoft.com/office/drawing/2014/main" id="{00000000-0008-0000-0100-0000726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111022" y="4221843"/>
              <a:ext cx="489692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30</xdr:col>
      <xdr:colOff>139700</xdr:colOff>
      <xdr:row>51</xdr:row>
      <xdr:rowOff>127000</xdr:rowOff>
    </xdr:from>
    <xdr:to>
      <xdr:col>32</xdr:col>
      <xdr:colOff>228600</xdr:colOff>
      <xdr:row>53</xdr:row>
      <xdr:rowOff>114300</xdr:rowOff>
    </xdr:to>
    <xdr:grpSp>
      <xdr:nvGrpSpPr>
        <xdr:cNvPr id="26697" name="Gruppo 149">
          <a:extLst>
            <a:ext uri="{FF2B5EF4-FFF2-40B4-BE49-F238E27FC236}">
              <a16:creationId xmlns:a16="http://schemas.microsoft.com/office/drawing/2014/main" id="{00000000-0008-0000-0100-000049680000}"/>
            </a:ext>
          </a:extLst>
        </xdr:cNvPr>
        <xdr:cNvGrpSpPr>
          <a:grpSpLocks/>
        </xdr:cNvGrpSpPr>
      </xdr:nvGrpSpPr>
      <xdr:grpSpPr bwMode="auto">
        <a:xfrm>
          <a:off x="20866100" y="9677400"/>
          <a:ext cx="969433" cy="359833"/>
          <a:chOff x="5499316" y="4556016"/>
          <a:chExt cx="1441341" cy="516049"/>
        </a:xfrm>
      </xdr:grpSpPr>
      <xdr:sp macro="" textlink="">
        <xdr:nvSpPr>
          <xdr:cNvPr id="26732" name="Line 113">
            <a:extLst>
              <a:ext uri="{FF2B5EF4-FFF2-40B4-BE49-F238E27FC236}">
                <a16:creationId xmlns:a16="http://schemas.microsoft.com/office/drawing/2014/main" id="{00000000-0008-0000-0100-00006C680000}"/>
              </a:ext>
            </a:extLst>
          </xdr:cNvPr>
          <xdr:cNvSpPr>
            <a:spLocks noChangeShapeType="1"/>
          </xdr:cNvSpPr>
        </xdr:nvSpPr>
        <xdr:spPr bwMode="auto">
          <a:xfrm>
            <a:off x="5499316" y="4770892"/>
            <a:ext cx="1441341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pic>
        <xdr:nvPicPr>
          <xdr:cNvPr id="26733" name="Immagine 151">
            <a:extLst>
              <a:ext uri="{FF2B5EF4-FFF2-40B4-BE49-F238E27FC236}">
                <a16:creationId xmlns:a16="http://schemas.microsoft.com/office/drawing/2014/main" id="{00000000-0008-0000-0100-00006D6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39941" y="4556016"/>
            <a:ext cx="504771" cy="5160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29</xdr:col>
      <xdr:colOff>428842</xdr:colOff>
      <xdr:row>53</xdr:row>
      <xdr:rowOff>112260</xdr:rowOff>
    </xdr:from>
    <xdr:to>
      <xdr:col>32</xdr:col>
      <xdr:colOff>265859</xdr:colOff>
      <xdr:row>56</xdr:row>
      <xdr:rowOff>32007</xdr:rowOff>
    </xdr:to>
    <xdr:sp macro="" textlink="">
      <xdr:nvSpPr>
        <xdr:cNvPr id="153" name="Text 55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>
          <a:spLocks noChangeArrowheads="1"/>
        </xdr:cNvSpPr>
      </xdr:nvSpPr>
      <xdr:spPr bwMode="auto">
        <a:xfrm>
          <a:off x="17992942" y="8943645"/>
          <a:ext cx="1211510" cy="5210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Arial"/>
              <a:cs typeface="Arial"/>
            </a:rPr>
            <a:t>Direct shipping</a:t>
          </a:r>
        </a:p>
      </xdr:txBody>
    </xdr:sp>
    <xdr:clientData/>
  </xdr:twoCellAnchor>
  <xdr:twoCellAnchor>
    <xdr:from>
      <xdr:col>6</xdr:col>
      <xdr:colOff>152400</xdr:colOff>
      <xdr:row>10</xdr:row>
      <xdr:rowOff>88153</xdr:rowOff>
    </xdr:from>
    <xdr:to>
      <xdr:col>8</xdr:col>
      <xdr:colOff>28015</xdr:colOff>
      <xdr:row>13</xdr:row>
      <xdr:rowOff>100852</xdr:rowOff>
    </xdr:to>
    <xdr:grpSp>
      <xdr:nvGrpSpPr>
        <xdr:cNvPr id="26699" name="Group 3">
          <a:extLst>
            <a:ext uri="{FF2B5EF4-FFF2-40B4-BE49-F238E27FC236}">
              <a16:creationId xmlns:a16="http://schemas.microsoft.com/office/drawing/2014/main" id="{00000000-0008-0000-0100-00004B680000}"/>
            </a:ext>
          </a:extLst>
        </xdr:cNvPr>
        <xdr:cNvGrpSpPr>
          <a:grpSpLocks/>
        </xdr:cNvGrpSpPr>
      </xdr:nvGrpSpPr>
      <xdr:grpSpPr bwMode="auto">
        <a:xfrm>
          <a:off x="7874000" y="2001620"/>
          <a:ext cx="959348" cy="571499"/>
          <a:chOff x="16115836" y="2857500"/>
          <a:chExt cx="437253" cy="584200"/>
        </a:xfrm>
      </xdr:grpSpPr>
      <xdr:sp macro="" textlink="">
        <xdr:nvSpPr>
          <xdr:cNvPr id="26723" name="Line 14">
            <a:extLst>
              <a:ext uri="{FF2B5EF4-FFF2-40B4-BE49-F238E27FC236}">
                <a16:creationId xmlns:a16="http://schemas.microsoft.com/office/drawing/2014/main" id="{00000000-0008-0000-0100-000063680000}"/>
              </a:ext>
            </a:extLst>
          </xdr:cNvPr>
          <xdr:cNvSpPr>
            <a:spLocks noChangeShapeType="1"/>
          </xdr:cNvSpPr>
        </xdr:nvSpPr>
        <xdr:spPr bwMode="auto">
          <a:xfrm>
            <a:off x="16115836" y="3060700"/>
            <a:ext cx="0" cy="3810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24" name="Line 15">
            <a:extLst>
              <a:ext uri="{FF2B5EF4-FFF2-40B4-BE49-F238E27FC236}">
                <a16:creationId xmlns:a16="http://schemas.microsoft.com/office/drawing/2014/main" id="{00000000-0008-0000-0100-000064680000}"/>
              </a:ext>
            </a:extLst>
          </xdr:cNvPr>
          <xdr:cNvSpPr>
            <a:spLocks noChangeShapeType="1"/>
          </xdr:cNvSpPr>
        </xdr:nvSpPr>
        <xdr:spPr bwMode="auto">
          <a:xfrm>
            <a:off x="16115846" y="3441700"/>
            <a:ext cx="43724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25" name="Line 16">
            <a:extLst>
              <a:ext uri="{FF2B5EF4-FFF2-40B4-BE49-F238E27FC236}">
                <a16:creationId xmlns:a16="http://schemas.microsoft.com/office/drawing/2014/main" id="{00000000-0008-0000-0100-000065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115846" y="2870200"/>
            <a:ext cx="145143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26" name="Line 17">
            <a:extLst>
              <a:ext uri="{FF2B5EF4-FFF2-40B4-BE49-F238E27FC236}">
                <a16:creationId xmlns:a16="http://schemas.microsoft.com/office/drawing/2014/main" id="{00000000-0008-0000-0100-000066680000}"/>
              </a:ext>
            </a:extLst>
          </xdr:cNvPr>
          <xdr:cNvSpPr>
            <a:spLocks noChangeShapeType="1"/>
          </xdr:cNvSpPr>
        </xdr:nvSpPr>
        <xdr:spPr bwMode="auto">
          <a:xfrm>
            <a:off x="16260989" y="2870200"/>
            <a:ext cx="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27" name="Line 18">
            <a:extLst>
              <a:ext uri="{FF2B5EF4-FFF2-40B4-BE49-F238E27FC236}">
                <a16:creationId xmlns:a16="http://schemas.microsoft.com/office/drawing/2014/main" id="{00000000-0008-0000-0100-000067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260989" y="28702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28" name="Line 19">
            <a:extLst>
              <a:ext uri="{FF2B5EF4-FFF2-40B4-BE49-F238E27FC236}">
                <a16:creationId xmlns:a16="http://schemas.microsoft.com/office/drawing/2014/main" id="{00000000-0008-0000-0100-000068680000}"/>
              </a:ext>
            </a:extLst>
          </xdr:cNvPr>
          <xdr:cNvSpPr>
            <a:spLocks noChangeShapeType="1"/>
          </xdr:cNvSpPr>
        </xdr:nvSpPr>
        <xdr:spPr bwMode="auto">
          <a:xfrm>
            <a:off x="16407039" y="2870200"/>
            <a:ext cx="0" cy="1778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29" name="Line 20">
            <a:extLst>
              <a:ext uri="{FF2B5EF4-FFF2-40B4-BE49-F238E27FC236}">
                <a16:creationId xmlns:a16="http://schemas.microsoft.com/office/drawing/2014/main" id="{00000000-0008-0000-0100-000069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407039" y="28575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30" name="Line 21">
            <a:extLst>
              <a:ext uri="{FF2B5EF4-FFF2-40B4-BE49-F238E27FC236}">
                <a16:creationId xmlns:a16="http://schemas.microsoft.com/office/drawing/2014/main" id="{00000000-0008-0000-0100-00006A680000}"/>
              </a:ext>
            </a:extLst>
          </xdr:cNvPr>
          <xdr:cNvSpPr>
            <a:spLocks noChangeShapeType="1"/>
          </xdr:cNvSpPr>
        </xdr:nvSpPr>
        <xdr:spPr bwMode="auto">
          <a:xfrm>
            <a:off x="16553089" y="2870200"/>
            <a:ext cx="0" cy="571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" name="Text 22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35414" y="3213100"/>
            <a:ext cx="378518" cy="133350"/>
          </a:xfrm>
          <a:prstGeom prst="rect">
            <a:avLst/>
          </a:prstGeom>
          <a:noFill/>
          <a:ln>
            <a:noFill/>
          </a:ln>
        </xdr:spPr>
        <xdr:txBody>
          <a:bodyPr wrap="none" lIns="18288" tIns="22860" rIns="18288" bIns="0" anchor="t" upright="1">
            <a:sp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GB" sz="7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Supplier</a:t>
            </a:r>
          </a:p>
        </xdr:txBody>
      </xdr:sp>
    </xdr:grpSp>
    <xdr:clientData/>
  </xdr:twoCellAnchor>
  <xdr:twoCellAnchor>
    <xdr:from>
      <xdr:col>32</xdr:col>
      <xdr:colOff>266700</xdr:colOff>
      <xdr:row>12</xdr:row>
      <xdr:rowOff>40341</xdr:rowOff>
    </xdr:from>
    <xdr:to>
      <xdr:col>35</xdr:col>
      <xdr:colOff>128868</xdr:colOff>
      <xdr:row>13</xdr:row>
      <xdr:rowOff>14941</xdr:rowOff>
    </xdr:to>
    <xdr:grpSp>
      <xdr:nvGrpSpPr>
        <xdr:cNvPr id="107" name="Group 181">
          <a:extLst>
            <a:ext uri="{FF2B5EF4-FFF2-40B4-BE49-F238E27FC236}">
              <a16:creationId xmlns:a16="http://schemas.microsoft.com/office/drawing/2014/main" id="{26029756-0CDC-49BF-8A93-B21E3E49F72D}"/>
            </a:ext>
          </a:extLst>
        </xdr:cNvPr>
        <xdr:cNvGrpSpPr>
          <a:grpSpLocks/>
        </xdr:cNvGrpSpPr>
      </xdr:nvGrpSpPr>
      <xdr:grpSpPr bwMode="auto">
        <a:xfrm>
          <a:off x="21873633" y="2326341"/>
          <a:ext cx="1182968" cy="160867"/>
          <a:chOff x="1679" y="168"/>
          <a:chExt cx="104" cy="17"/>
        </a:xfrm>
      </xdr:grpSpPr>
      <xdr:sp macro="" textlink="">
        <xdr:nvSpPr>
          <xdr:cNvPr id="108" name="Line 61">
            <a:extLst>
              <a:ext uri="{FF2B5EF4-FFF2-40B4-BE49-F238E27FC236}">
                <a16:creationId xmlns:a16="http://schemas.microsoft.com/office/drawing/2014/main" id="{DA818D13-538F-E888-0E08-59D602630B56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5" y="174"/>
            <a:ext cx="5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" name="Line 62">
            <a:extLst>
              <a:ext uri="{FF2B5EF4-FFF2-40B4-BE49-F238E27FC236}">
                <a16:creationId xmlns:a16="http://schemas.microsoft.com/office/drawing/2014/main" id="{20FC988F-556A-FFE2-AB08-F0B82E7490FE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3" y="180"/>
            <a:ext cx="50" cy="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" name="Line 63">
            <a:extLst>
              <a:ext uri="{FF2B5EF4-FFF2-40B4-BE49-F238E27FC236}">
                <a16:creationId xmlns:a16="http://schemas.microsoft.com/office/drawing/2014/main" id="{0BCA9B5F-9B00-1974-8E93-212ED0A4EBB7}"/>
              </a:ext>
            </a:extLst>
          </xdr:cNvPr>
          <xdr:cNvSpPr>
            <a:spLocks noChangeShapeType="1"/>
          </xdr:cNvSpPr>
        </xdr:nvSpPr>
        <xdr:spPr bwMode="auto">
          <a:xfrm flipV="1">
            <a:off x="1733" y="174"/>
            <a:ext cx="14" cy="1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" name="Drawing 64">
            <a:extLst>
              <a:ext uri="{FF2B5EF4-FFF2-40B4-BE49-F238E27FC236}">
                <a16:creationId xmlns:a16="http://schemas.microsoft.com/office/drawing/2014/main" id="{BFCC74A3-063A-DC30-8CE3-6D491B071C64}"/>
              </a:ext>
            </a:extLst>
          </xdr:cNvPr>
          <xdr:cNvSpPr>
            <a:spLocks/>
          </xdr:cNvSpPr>
        </xdr:nvSpPr>
        <xdr:spPr bwMode="auto">
          <a:xfrm rot="-5591180">
            <a:off x="1684" y="163"/>
            <a:ext cx="11" cy="22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8</xdr:col>
      <xdr:colOff>25632</xdr:colOff>
      <xdr:row>10</xdr:row>
      <xdr:rowOff>140635</xdr:rowOff>
    </xdr:from>
    <xdr:to>
      <xdr:col>14</xdr:col>
      <xdr:colOff>455080</xdr:colOff>
      <xdr:row>11</xdr:row>
      <xdr:rowOff>79099</xdr:rowOff>
    </xdr:to>
    <xdr:grpSp>
      <xdr:nvGrpSpPr>
        <xdr:cNvPr id="116" name="Group 181">
          <a:extLst>
            <a:ext uri="{FF2B5EF4-FFF2-40B4-BE49-F238E27FC236}">
              <a16:creationId xmlns:a16="http://schemas.microsoft.com/office/drawing/2014/main" id="{AEC7DE28-896C-4BE8-A660-236DBFE8BC20}"/>
            </a:ext>
          </a:extLst>
        </xdr:cNvPr>
        <xdr:cNvGrpSpPr>
          <a:grpSpLocks/>
        </xdr:cNvGrpSpPr>
      </xdr:nvGrpSpPr>
      <xdr:grpSpPr bwMode="auto">
        <a:xfrm rot="21082788">
          <a:off x="8830965" y="2054102"/>
          <a:ext cx="3680648" cy="124730"/>
          <a:chOff x="1679" y="168"/>
          <a:chExt cx="104" cy="17"/>
        </a:xfrm>
      </xdr:grpSpPr>
      <xdr:sp macro="" textlink="">
        <xdr:nvSpPr>
          <xdr:cNvPr id="117" name="Line 61">
            <a:extLst>
              <a:ext uri="{FF2B5EF4-FFF2-40B4-BE49-F238E27FC236}">
                <a16:creationId xmlns:a16="http://schemas.microsoft.com/office/drawing/2014/main" id="{FEDB5E1A-794A-DABD-A552-FB53D0367356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5" y="174"/>
            <a:ext cx="5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" name="Line 62">
            <a:extLst>
              <a:ext uri="{FF2B5EF4-FFF2-40B4-BE49-F238E27FC236}">
                <a16:creationId xmlns:a16="http://schemas.microsoft.com/office/drawing/2014/main" id="{886A197E-F017-EEED-CBA0-134BE4A948E3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3" y="180"/>
            <a:ext cx="50" cy="5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" name="Line 63">
            <a:extLst>
              <a:ext uri="{FF2B5EF4-FFF2-40B4-BE49-F238E27FC236}">
                <a16:creationId xmlns:a16="http://schemas.microsoft.com/office/drawing/2014/main" id="{102C35B9-A013-50B2-CA7B-C4952FA2A3A9}"/>
              </a:ext>
            </a:extLst>
          </xdr:cNvPr>
          <xdr:cNvSpPr>
            <a:spLocks noChangeShapeType="1"/>
          </xdr:cNvSpPr>
        </xdr:nvSpPr>
        <xdr:spPr bwMode="auto">
          <a:xfrm flipV="1">
            <a:off x="1733" y="174"/>
            <a:ext cx="14" cy="1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" name="Drawing 64">
            <a:extLst>
              <a:ext uri="{FF2B5EF4-FFF2-40B4-BE49-F238E27FC236}">
                <a16:creationId xmlns:a16="http://schemas.microsoft.com/office/drawing/2014/main" id="{F5947011-A5CB-BF8E-B27C-1A10C2C83F8D}"/>
              </a:ext>
            </a:extLst>
          </xdr:cNvPr>
          <xdr:cNvSpPr>
            <a:spLocks/>
          </xdr:cNvSpPr>
        </xdr:nvSpPr>
        <xdr:spPr bwMode="auto">
          <a:xfrm rot="-5591180">
            <a:off x="1684" y="163"/>
            <a:ext cx="11" cy="22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442206</xdr:colOff>
      <xdr:row>13</xdr:row>
      <xdr:rowOff>166573</xdr:rowOff>
    </xdr:from>
    <xdr:to>
      <xdr:col>7</xdr:col>
      <xdr:colOff>100342</xdr:colOff>
      <xdr:row>25</xdr:row>
      <xdr:rowOff>123774</xdr:rowOff>
    </xdr:to>
    <xdr:sp macro="" textlink="">
      <xdr:nvSpPr>
        <xdr:cNvPr id="5" name="Drawing 46">
          <a:extLst>
            <a:ext uri="{FF2B5EF4-FFF2-40B4-BE49-F238E27FC236}">
              <a16:creationId xmlns:a16="http://schemas.microsoft.com/office/drawing/2014/main" id="{93544BCF-5FBB-46A4-912A-8E46F36566E5}"/>
            </a:ext>
          </a:extLst>
        </xdr:cNvPr>
        <xdr:cNvSpPr>
          <a:spLocks/>
        </xdr:cNvSpPr>
      </xdr:nvSpPr>
      <xdr:spPr bwMode="auto">
        <a:xfrm rot="5021695" flipV="1">
          <a:off x="6301043" y="3726056"/>
          <a:ext cx="2243201" cy="138196"/>
        </a:xfrm>
        <a:custGeom>
          <a:avLst/>
          <a:gdLst>
            <a:gd name="T0" fmla="*/ 2147483646 w 16384"/>
            <a:gd name="T1" fmla="*/ 0 h 16384"/>
            <a:gd name="T2" fmla="*/ 2147483646 w 16384"/>
            <a:gd name="T3" fmla="*/ 2147483646 h 16384"/>
            <a:gd name="T4" fmla="*/ 0 w 16384"/>
            <a:gd name="T5" fmla="*/ 2147483646 h 16384"/>
            <a:gd name="T6" fmla="*/ 0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>
    <xdr:from>
      <xdr:col>26</xdr:col>
      <xdr:colOff>227564</xdr:colOff>
      <xdr:row>16</xdr:row>
      <xdr:rowOff>139957</xdr:rowOff>
    </xdr:from>
    <xdr:to>
      <xdr:col>26</xdr:col>
      <xdr:colOff>303263</xdr:colOff>
      <xdr:row>26</xdr:row>
      <xdr:rowOff>3793</xdr:rowOff>
    </xdr:to>
    <xdr:sp macro="" textlink="">
      <xdr:nvSpPr>
        <xdr:cNvPr id="6" name="Drawing 46">
          <a:extLst>
            <a:ext uri="{FF2B5EF4-FFF2-40B4-BE49-F238E27FC236}">
              <a16:creationId xmlns:a16="http://schemas.microsoft.com/office/drawing/2014/main" id="{5E6E75E6-4E89-4632-97D4-AD45B8BF3803}"/>
            </a:ext>
          </a:extLst>
        </xdr:cNvPr>
        <xdr:cNvSpPr>
          <a:spLocks/>
        </xdr:cNvSpPr>
      </xdr:nvSpPr>
      <xdr:spPr bwMode="auto">
        <a:xfrm rot="16697750" flipV="1">
          <a:off x="14933416" y="4065005"/>
          <a:ext cx="1768836" cy="75699"/>
        </a:xfrm>
        <a:custGeom>
          <a:avLst/>
          <a:gdLst>
            <a:gd name="T0" fmla="*/ 2147483646 w 16384"/>
            <a:gd name="T1" fmla="*/ 0 h 16384"/>
            <a:gd name="T2" fmla="*/ 2147483646 w 16384"/>
            <a:gd name="T3" fmla="*/ 2147483646 h 16384"/>
            <a:gd name="T4" fmla="*/ 0 w 16384"/>
            <a:gd name="T5" fmla="*/ 2147483646 h 16384"/>
            <a:gd name="T6" fmla="*/ 0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182880</xdr:colOff>
      <xdr:row>15</xdr:row>
      <xdr:rowOff>160020</xdr:rowOff>
    </xdr:from>
    <xdr:to>
      <xdr:col>8</xdr:col>
      <xdr:colOff>348281</xdr:colOff>
      <xdr:row>19</xdr:row>
      <xdr:rowOff>29534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6792DEF-1D30-49F2-957D-D3A21B36AF1A}"/>
            </a:ext>
          </a:extLst>
        </xdr:cNvPr>
        <xdr:cNvGrpSpPr>
          <a:grpSpLocks/>
        </xdr:cNvGrpSpPr>
      </xdr:nvGrpSpPr>
      <xdr:grpSpPr bwMode="auto">
        <a:xfrm>
          <a:off x="8446347" y="3004820"/>
          <a:ext cx="707267" cy="614581"/>
          <a:chOff x="16051063" y="5289552"/>
          <a:chExt cx="662714" cy="698498"/>
        </a:xfrm>
      </xdr:grpSpPr>
      <xdr:sp macro="" textlink="">
        <xdr:nvSpPr>
          <xdr:cNvPr id="9" name="Rectangle 155">
            <a:extLst>
              <a:ext uri="{FF2B5EF4-FFF2-40B4-BE49-F238E27FC236}">
                <a16:creationId xmlns:a16="http://schemas.microsoft.com/office/drawing/2014/main" id="{B76E8FF7-2976-2CAF-77B6-A30B43549E78}"/>
              </a:ext>
            </a:extLst>
          </xdr:cNvPr>
          <xdr:cNvSpPr>
            <a:spLocks noChangeArrowheads="1"/>
          </xdr:cNvSpPr>
        </xdr:nvSpPr>
        <xdr:spPr bwMode="auto">
          <a:xfrm>
            <a:off x="16477673" y="5543550"/>
            <a:ext cx="236104" cy="304800"/>
          </a:xfrm>
          <a:prstGeom prst="rect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0" name="Oval 156">
            <a:extLst>
              <a:ext uri="{FF2B5EF4-FFF2-40B4-BE49-F238E27FC236}">
                <a16:creationId xmlns:a16="http://schemas.microsoft.com/office/drawing/2014/main" id="{C2337A3D-027D-1242-C524-81FB6EEDFAE2}"/>
              </a:ext>
            </a:extLst>
          </xdr:cNvPr>
          <xdr:cNvSpPr>
            <a:spLocks noChangeArrowheads="1"/>
          </xdr:cNvSpPr>
        </xdr:nvSpPr>
        <xdr:spPr bwMode="auto">
          <a:xfrm>
            <a:off x="16082818" y="5848350"/>
            <a:ext cx="134505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1" name="Oval 157">
            <a:extLst>
              <a:ext uri="{FF2B5EF4-FFF2-40B4-BE49-F238E27FC236}">
                <a16:creationId xmlns:a16="http://schemas.microsoft.com/office/drawing/2014/main" id="{3DD15096-2A46-BE19-05EB-B91158A526AA}"/>
              </a:ext>
            </a:extLst>
          </xdr:cNvPr>
          <xdr:cNvSpPr>
            <a:spLocks noChangeArrowheads="1"/>
          </xdr:cNvSpPr>
        </xdr:nvSpPr>
        <xdr:spPr bwMode="auto">
          <a:xfrm>
            <a:off x="16503073" y="5848350"/>
            <a:ext cx="121804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2" name="Rectangle 160">
            <a:extLst>
              <a:ext uri="{FF2B5EF4-FFF2-40B4-BE49-F238E27FC236}">
                <a16:creationId xmlns:a16="http://schemas.microsoft.com/office/drawing/2014/main" id="{83507168-8E59-5B62-3A50-303F7232E05B}"/>
              </a:ext>
            </a:extLst>
          </xdr:cNvPr>
          <xdr:cNvSpPr>
            <a:spLocks noChangeArrowheads="1"/>
          </xdr:cNvSpPr>
        </xdr:nvSpPr>
        <xdr:spPr bwMode="auto">
          <a:xfrm>
            <a:off x="16051063" y="5289552"/>
            <a:ext cx="426605" cy="55880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165401</xdr:colOff>
      <xdr:row>22</xdr:row>
      <xdr:rowOff>60014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FB97262-BBC3-4471-9DF7-ECE2D0CDCD84}"/>
            </a:ext>
          </a:extLst>
        </xdr:cNvPr>
        <xdr:cNvGrpSpPr>
          <a:grpSpLocks/>
        </xdr:cNvGrpSpPr>
      </xdr:nvGrpSpPr>
      <xdr:grpSpPr bwMode="auto">
        <a:xfrm>
          <a:off x="19100800" y="3589867"/>
          <a:ext cx="707268" cy="618814"/>
          <a:chOff x="16051063" y="5289552"/>
          <a:chExt cx="662714" cy="698498"/>
        </a:xfrm>
      </xdr:grpSpPr>
      <xdr:sp macro="" textlink="">
        <xdr:nvSpPr>
          <xdr:cNvPr id="14" name="Rectangle 155">
            <a:extLst>
              <a:ext uri="{FF2B5EF4-FFF2-40B4-BE49-F238E27FC236}">
                <a16:creationId xmlns:a16="http://schemas.microsoft.com/office/drawing/2014/main" id="{84F38F2C-8328-BE62-9225-F20B02486552}"/>
              </a:ext>
            </a:extLst>
          </xdr:cNvPr>
          <xdr:cNvSpPr>
            <a:spLocks noChangeArrowheads="1"/>
          </xdr:cNvSpPr>
        </xdr:nvSpPr>
        <xdr:spPr bwMode="auto">
          <a:xfrm>
            <a:off x="16477673" y="5543550"/>
            <a:ext cx="236104" cy="304800"/>
          </a:xfrm>
          <a:prstGeom prst="rect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5" name="Oval 156">
            <a:extLst>
              <a:ext uri="{FF2B5EF4-FFF2-40B4-BE49-F238E27FC236}">
                <a16:creationId xmlns:a16="http://schemas.microsoft.com/office/drawing/2014/main" id="{081D563C-8DA8-D559-F9B7-3D0498B61DE4}"/>
              </a:ext>
            </a:extLst>
          </xdr:cNvPr>
          <xdr:cNvSpPr>
            <a:spLocks noChangeArrowheads="1"/>
          </xdr:cNvSpPr>
        </xdr:nvSpPr>
        <xdr:spPr bwMode="auto">
          <a:xfrm>
            <a:off x="16082818" y="5848350"/>
            <a:ext cx="134505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6" name="Oval 157">
            <a:extLst>
              <a:ext uri="{FF2B5EF4-FFF2-40B4-BE49-F238E27FC236}">
                <a16:creationId xmlns:a16="http://schemas.microsoft.com/office/drawing/2014/main" id="{758F7A0B-280F-6065-2A23-BDD6F76DB35A}"/>
              </a:ext>
            </a:extLst>
          </xdr:cNvPr>
          <xdr:cNvSpPr>
            <a:spLocks noChangeArrowheads="1"/>
          </xdr:cNvSpPr>
        </xdr:nvSpPr>
        <xdr:spPr bwMode="auto">
          <a:xfrm>
            <a:off x="16503073" y="5848350"/>
            <a:ext cx="121804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7" name="Rectangle 160">
            <a:extLst>
              <a:ext uri="{FF2B5EF4-FFF2-40B4-BE49-F238E27FC236}">
                <a16:creationId xmlns:a16="http://schemas.microsoft.com/office/drawing/2014/main" id="{1190D332-D786-A77F-7410-8114E4DE3784}"/>
              </a:ext>
            </a:extLst>
          </xdr:cNvPr>
          <xdr:cNvSpPr>
            <a:spLocks noChangeArrowheads="1"/>
          </xdr:cNvSpPr>
        </xdr:nvSpPr>
        <xdr:spPr bwMode="auto">
          <a:xfrm>
            <a:off x="16051063" y="5289552"/>
            <a:ext cx="426605" cy="55880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25</xdr:col>
      <xdr:colOff>478564</xdr:colOff>
      <xdr:row>8</xdr:row>
      <xdr:rowOff>176347</xdr:rowOff>
    </xdr:from>
    <xdr:to>
      <xdr:col>27</xdr:col>
      <xdr:colOff>466998</xdr:colOff>
      <xdr:row>10</xdr:row>
      <xdr:rowOff>7581</xdr:rowOff>
    </xdr:to>
    <xdr:grpSp>
      <xdr:nvGrpSpPr>
        <xdr:cNvPr id="106" name="Group 3">
          <a:extLst>
            <a:ext uri="{FF2B5EF4-FFF2-40B4-BE49-F238E27FC236}">
              <a16:creationId xmlns:a16="http://schemas.microsoft.com/office/drawing/2014/main" id="{5BE6D5E4-784A-44A0-8AE5-938611F5E46D}"/>
            </a:ext>
          </a:extLst>
        </xdr:cNvPr>
        <xdr:cNvGrpSpPr>
          <a:grpSpLocks/>
        </xdr:cNvGrpSpPr>
      </xdr:nvGrpSpPr>
      <xdr:grpSpPr bwMode="auto">
        <a:xfrm>
          <a:off x="18495631" y="1717280"/>
          <a:ext cx="1072167" cy="203768"/>
          <a:chOff x="16115846" y="2853592"/>
          <a:chExt cx="437243" cy="207108"/>
        </a:xfrm>
      </xdr:grpSpPr>
      <xdr:sp macro="" textlink="">
        <xdr:nvSpPr>
          <xdr:cNvPr id="112" name="Line 16">
            <a:extLst>
              <a:ext uri="{FF2B5EF4-FFF2-40B4-BE49-F238E27FC236}">
                <a16:creationId xmlns:a16="http://schemas.microsoft.com/office/drawing/2014/main" id="{03F90A01-2234-92F0-D627-D6FD76D95F3D}"/>
              </a:ext>
            </a:extLst>
          </xdr:cNvPr>
          <xdr:cNvSpPr>
            <a:spLocks noChangeShapeType="1"/>
          </xdr:cNvSpPr>
        </xdr:nvSpPr>
        <xdr:spPr bwMode="auto">
          <a:xfrm flipV="1">
            <a:off x="16115846" y="2870200"/>
            <a:ext cx="145143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" name="Line 17">
            <a:extLst>
              <a:ext uri="{FF2B5EF4-FFF2-40B4-BE49-F238E27FC236}">
                <a16:creationId xmlns:a16="http://schemas.microsoft.com/office/drawing/2014/main" id="{4A9A3ACE-6B2C-DF1F-4383-8C43B1794762}"/>
              </a:ext>
            </a:extLst>
          </xdr:cNvPr>
          <xdr:cNvSpPr>
            <a:spLocks noChangeShapeType="1"/>
          </xdr:cNvSpPr>
        </xdr:nvSpPr>
        <xdr:spPr bwMode="auto">
          <a:xfrm>
            <a:off x="16260989" y="2870200"/>
            <a:ext cx="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" name="Line 18">
            <a:extLst>
              <a:ext uri="{FF2B5EF4-FFF2-40B4-BE49-F238E27FC236}">
                <a16:creationId xmlns:a16="http://schemas.microsoft.com/office/drawing/2014/main" id="{ACBDE6FD-5DD8-8A12-E593-832A0FB005D6}"/>
              </a:ext>
            </a:extLst>
          </xdr:cNvPr>
          <xdr:cNvSpPr>
            <a:spLocks noChangeShapeType="1"/>
          </xdr:cNvSpPr>
        </xdr:nvSpPr>
        <xdr:spPr bwMode="auto">
          <a:xfrm flipV="1">
            <a:off x="16260989" y="2870200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1" name="Line 19">
            <a:extLst>
              <a:ext uri="{FF2B5EF4-FFF2-40B4-BE49-F238E27FC236}">
                <a16:creationId xmlns:a16="http://schemas.microsoft.com/office/drawing/2014/main" id="{F449AB43-3E35-0FAF-2F5C-E23F4CA32B2E}"/>
              </a:ext>
            </a:extLst>
          </xdr:cNvPr>
          <xdr:cNvSpPr>
            <a:spLocks noChangeShapeType="1"/>
          </xdr:cNvSpPr>
        </xdr:nvSpPr>
        <xdr:spPr bwMode="auto">
          <a:xfrm>
            <a:off x="16407039" y="2866292"/>
            <a:ext cx="0" cy="1778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22" name="Line 20">
            <a:extLst>
              <a:ext uri="{FF2B5EF4-FFF2-40B4-BE49-F238E27FC236}">
                <a16:creationId xmlns:a16="http://schemas.microsoft.com/office/drawing/2014/main" id="{4227023E-8CED-DBBD-B315-46033E7543D3}"/>
              </a:ext>
            </a:extLst>
          </xdr:cNvPr>
          <xdr:cNvSpPr>
            <a:spLocks noChangeShapeType="1"/>
          </xdr:cNvSpPr>
        </xdr:nvSpPr>
        <xdr:spPr bwMode="auto">
          <a:xfrm flipV="1">
            <a:off x="16407039" y="2853592"/>
            <a:ext cx="146050" cy="19050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60022</xdr:colOff>
      <xdr:row>27</xdr:row>
      <xdr:rowOff>44822</xdr:rowOff>
    </xdr:from>
    <xdr:to>
      <xdr:col>11</xdr:col>
      <xdr:colOff>233082</xdr:colOff>
      <xdr:row>28</xdr:row>
      <xdr:rowOff>62751</xdr:rowOff>
    </xdr:to>
    <xdr:grpSp>
      <xdr:nvGrpSpPr>
        <xdr:cNvPr id="126" name="Group 2">
          <a:extLst>
            <a:ext uri="{FF2B5EF4-FFF2-40B4-BE49-F238E27FC236}">
              <a16:creationId xmlns:a16="http://schemas.microsoft.com/office/drawing/2014/main" id="{DF8373AE-A887-4207-9BBE-1235221EB907}"/>
            </a:ext>
          </a:extLst>
        </xdr:cNvPr>
        <xdr:cNvGrpSpPr>
          <a:grpSpLocks/>
        </xdr:cNvGrpSpPr>
      </xdr:nvGrpSpPr>
      <xdr:grpSpPr bwMode="auto">
        <a:xfrm>
          <a:off x="10490955" y="5124822"/>
          <a:ext cx="173060" cy="204196"/>
          <a:chOff x="16863116" y="8845273"/>
          <a:chExt cx="315015" cy="272222"/>
        </a:xfrm>
      </xdr:grpSpPr>
      <xdr:sp macro="" textlink="">
        <xdr:nvSpPr>
          <xdr:cNvPr id="127" name="Oval 137">
            <a:extLst>
              <a:ext uri="{FF2B5EF4-FFF2-40B4-BE49-F238E27FC236}">
                <a16:creationId xmlns:a16="http://schemas.microsoft.com/office/drawing/2014/main" id="{61BE4866-F933-919A-059B-C15960FCA4B8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28" name="Drawing 138">
            <a:extLst>
              <a:ext uri="{FF2B5EF4-FFF2-40B4-BE49-F238E27FC236}">
                <a16:creationId xmlns:a16="http://schemas.microsoft.com/office/drawing/2014/main" id="{906034D3-56D6-4D17-D1E3-4227B9047AD7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11</xdr:col>
      <xdr:colOff>60022</xdr:colOff>
      <xdr:row>44</xdr:row>
      <xdr:rowOff>44822</xdr:rowOff>
    </xdr:from>
    <xdr:to>
      <xdr:col>11</xdr:col>
      <xdr:colOff>233082</xdr:colOff>
      <xdr:row>45</xdr:row>
      <xdr:rowOff>62751</xdr:rowOff>
    </xdr:to>
    <xdr:grpSp>
      <xdr:nvGrpSpPr>
        <xdr:cNvPr id="129" name="Group 2">
          <a:extLst>
            <a:ext uri="{FF2B5EF4-FFF2-40B4-BE49-F238E27FC236}">
              <a16:creationId xmlns:a16="http://schemas.microsoft.com/office/drawing/2014/main" id="{ABED59FE-0BD0-4A8A-A041-AE60946882D7}"/>
            </a:ext>
          </a:extLst>
        </xdr:cNvPr>
        <xdr:cNvGrpSpPr>
          <a:grpSpLocks/>
        </xdr:cNvGrpSpPr>
      </xdr:nvGrpSpPr>
      <xdr:grpSpPr bwMode="auto">
        <a:xfrm>
          <a:off x="10490955" y="8291355"/>
          <a:ext cx="173060" cy="204196"/>
          <a:chOff x="16863116" y="8845273"/>
          <a:chExt cx="315015" cy="272222"/>
        </a:xfrm>
      </xdr:grpSpPr>
      <xdr:sp macro="" textlink="">
        <xdr:nvSpPr>
          <xdr:cNvPr id="130" name="Oval 137">
            <a:extLst>
              <a:ext uri="{FF2B5EF4-FFF2-40B4-BE49-F238E27FC236}">
                <a16:creationId xmlns:a16="http://schemas.microsoft.com/office/drawing/2014/main" id="{22F05901-72D5-F9FE-0D94-E8127FD8DACE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31" name="Drawing 138">
            <a:extLst>
              <a:ext uri="{FF2B5EF4-FFF2-40B4-BE49-F238E27FC236}">
                <a16:creationId xmlns:a16="http://schemas.microsoft.com/office/drawing/2014/main" id="{7E5684F8-358D-3A96-7640-9870B2C09087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21</xdr:col>
      <xdr:colOff>60022</xdr:colOff>
      <xdr:row>27</xdr:row>
      <xdr:rowOff>44822</xdr:rowOff>
    </xdr:from>
    <xdr:to>
      <xdr:col>21</xdr:col>
      <xdr:colOff>233082</xdr:colOff>
      <xdr:row>28</xdr:row>
      <xdr:rowOff>62751</xdr:rowOff>
    </xdr:to>
    <xdr:grpSp>
      <xdr:nvGrpSpPr>
        <xdr:cNvPr id="140" name="Group 2">
          <a:extLst>
            <a:ext uri="{FF2B5EF4-FFF2-40B4-BE49-F238E27FC236}">
              <a16:creationId xmlns:a16="http://schemas.microsoft.com/office/drawing/2014/main" id="{27A5CB0E-484D-492F-A858-C8906F1A7DE0}"/>
            </a:ext>
          </a:extLst>
        </xdr:cNvPr>
        <xdr:cNvGrpSpPr>
          <a:grpSpLocks/>
        </xdr:cNvGrpSpPr>
      </xdr:nvGrpSpPr>
      <xdr:grpSpPr bwMode="auto">
        <a:xfrm>
          <a:off x="15909622" y="5124822"/>
          <a:ext cx="173060" cy="204196"/>
          <a:chOff x="16863116" y="8845273"/>
          <a:chExt cx="315015" cy="272222"/>
        </a:xfrm>
      </xdr:grpSpPr>
      <xdr:sp macro="" textlink="">
        <xdr:nvSpPr>
          <xdr:cNvPr id="141" name="Oval 137">
            <a:extLst>
              <a:ext uri="{FF2B5EF4-FFF2-40B4-BE49-F238E27FC236}">
                <a16:creationId xmlns:a16="http://schemas.microsoft.com/office/drawing/2014/main" id="{37110DD8-ADF4-D3E8-1440-B8B813E45C44}"/>
              </a:ext>
            </a:extLst>
          </xdr:cNvPr>
          <xdr:cNvSpPr>
            <a:spLocks noChangeArrowheads="1"/>
          </xdr:cNvSpPr>
        </xdr:nvSpPr>
        <xdr:spPr bwMode="auto">
          <a:xfrm>
            <a:off x="16907566" y="8845273"/>
            <a:ext cx="222250" cy="22142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2" name="Drawing 138">
            <a:extLst>
              <a:ext uri="{FF2B5EF4-FFF2-40B4-BE49-F238E27FC236}">
                <a16:creationId xmlns:a16="http://schemas.microsoft.com/office/drawing/2014/main" id="{70951FE0-A95F-9703-14AE-E56A9F91FECC}"/>
              </a:ext>
            </a:extLst>
          </xdr:cNvPr>
          <xdr:cNvSpPr>
            <a:spLocks/>
          </xdr:cNvSpPr>
        </xdr:nvSpPr>
        <xdr:spPr bwMode="auto">
          <a:xfrm>
            <a:off x="16863116" y="8924234"/>
            <a:ext cx="315015" cy="19326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2147483646 h 16384"/>
              <a:gd name="T8" fmla="*/ 0 w 16384"/>
              <a:gd name="T9" fmla="*/ 2147483646 h 16384"/>
              <a:gd name="T10" fmla="*/ 0 w 16384"/>
              <a:gd name="T11" fmla="*/ 2147483646 h 16384"/>
              <a:gd name="T12" fmla="*/ 0 w 16384"/>
              <a:gd name="T13" fmla="*/ 2147483646 h 16384"/>
              <a:gd name="T14" fmla="*/ 0 w 16384"/>
              <a:gd name="T15" fmla="*/ 2147483646 h 16384"/>
              <a:gd name="T16" fmla="*/ 0 w 16384"/>
              <a:gd name="T17" fmla="*/ 2147483646 h 16384"/>
              <a:gd name="T18" fmla="*/ 0 w 16384"/>
              <a:gd name="T19" fmla="*/ 2147483646 h 16384"/>
              <a:gd name="T20" fmla="*/ 2147483646 w 16384"/>
              <a:gd name="T21" fmla="*/ 2147483646 h 16384"/>
              <a:gd name="T22" fmla="*/ 2147483646 w 16384"/>
              <a:gd name="T23" fmla="*/ 2147483646 h 16384"/>
              <a:gd name="T24" fmla="*/ 2147483646 w 16384"/>
              <a:gd name="T25" fmla="*/ 2147483646 h 16384"/>
              <a:gd name="T26" fmla="*/ 2147483646 w 16384"/>
              <a:gd name="T27" fmla="*/ 2147483646 h 16384"/>
              <a:gd name="T28" fmla="*/ 2147483646 w 16384"/>
              <a:gd name="T29" fmla="*/ 2147483646 h 16384"/>
              <a:gd name="T30" fmla="*/ 2147483646 w 16384"/>
              <a:gd name="T31" fmla="*/ 2147483646 h 16384"/>
              <a:gd name="T32" fmla="*/ 2147483646 w 16384"/>
              <a:gd name="T33" fmla="*/ 2147483646 h 16384"/>
              <a:gd name="T34" fmla="*/ 2147483646 w 16384"/>
              <a:gd name="T35" fmla="*/ 2147483646 h 16384"/>
              <a:gd name="T36" fmla="*/ 2147483646 w 16384"/>
              <a:gd name="T37" fmla="*/ 2147483646 h 16384"/>
              <a:gd name="T38" fmla="*/ 2147483646 w 16384"/>
              <a:gd name="T39" fmla="*/ 2147483646 h 16384"/>
              <a:gd name="T40" fmla="*/ 2147483646 w 16384"/>
              <a:gd name="T41" fmla="*/ 2147483646 h 16384"/>
              <a:gd name="T42" fmla="*/ 2147483646 w 16384"/>
              <a:gd name="T43" fmla="*/ 2147483646 h 16384"/>
              <a:gd name="T44" fmla="*/ 2147483646 w 16384"/>
              <a:gd name="T45" fmla="*/ 2147483646 h 16384"/>
              <a:gd name="T46" fmla="*/ 2147483646 w 16384"/>
              <a:gd name="T47" fmla="*/ 2147483646 h 16384"/>
              <a:gd name="T48" fmla="*/ 2147483646 w 16384"/>
              <a:gd name="T49" fmla="*/ 2147483646 h 16384"/>
              <a:gd name="T50" fmla="*/ 2147483646 w 16384"/>
              <a:gd name="T51" fmla="*/ 2147483646 h 16384"/>
              <a:gd name="T52" fmla="*/ 2147483646 w 16384"/>
              <a:gd name="T53" fmla="*/ 2147483646 h 16384"/>
              <a:gd name="T54" fmla="*/ 2147483646 w 16384"/>
              <a:gd name="T55" fmla="*/ 2147483646 h 16384"/>
              <a:gd name="T56" fmla="*/ 2147483646 w 16384"/>
              <a:gd name="T57" fmla="*/ 2147483646 h 16384"/>
              <a:gd name="T58" fmla="*/ 2147483646 w 16384"/>
              <a:gd name="T59" fmla="*/ 2147483646 h 16384"/>
              <a:gd name="T60" fmla="*/ 2147483646 w 16384"/>
              <a:gd name="T61" fmla="*/ 2147483646 h 16384"/>
              <a:gd name="T62" fmla="*/ 2147483646 w 16384"/>
              <a:gd name="T63" fmla="*/ 2147483646 h 16384"/>
              <a:gd name="T64" fmla="*/ 2147483646 w 16384"/>
              <a:gd name="T65" fmla="*/ 2147483646 h 16384"/>
              <a:gd name="T66" fmla="*/ 2147483646 w 16384"/>
              <a:gd name="T67" fmla="*/ 2147483646 h 16384"/>
              <a:gd name="T68" fmla="*/ 2147483646 w 16384"/>
              <a:gd name="T69" fmla="*/ 2147483646 h 16384"/>
              <a:gd name="T70" fmla="*/ 2147483646 w 16384"/>
              <a:gd name="T71" fmla="*/ 2147483646 h 16384"/>
              <a:gd name="T72" fmla="*/ 2147483646 w 16384"/>
              <a:gd name="T73" fmla="*/ 2147483646 h 16384"/>
              <a:gd name="T74" fmla="*/ 2147483646 w 16384"/>
              <a:gd name="T75" fmla="*/ 2147483646 h 16384"/>
              <a:gd name="T76" fmla="*/ 2147483646 w 16384"/>
              <a:gd name="T77" fmla="*/ 2147483646 h 16384"/>
              <a:gd name="T78" fmla="*/ 2147483646 w 16384"/>
              <a:gd name="T79" fmla="*/ 2147483646 h 16384"/>
              <a:gd name="T80" fmla="*/ 2147483646 w 16384"/>
              <a:gd name="T81" fmla="*/ 2147483646 h 16384"/>
              <a:gd name="T82" fmla="*/ 2147483646 w 16384"/>
              <a:gd name="T83" fmla="*/ 2147483646 h 16384"/>
              <a:gd name="T84" fmla="*/ 2147483646 w 16384"/>
              <a:gd name="T85" fmla="*/ 2147483646 h 16384"/>
              <a:gd name="T86" fmla="*/ 2147483646 w 16384"/>
              <a:gd name="T87" fmla="*/ 2147483646 h 16384"/>
              <a:gd name="T88" fmla="*/ 2147483646 w 16384"/>
              <a:gd name="T89" fmla="*/ 2147483646 h 16384"/>
              <a:gd name="T90" fmla="*/ 2147483646 w 16384"/>
              <a:gd name="T91" fmla="*/ 2147483646 h 16384"/>
              <a:gd name="T92" fmla="*/ 2147483646 w 16384"/>
              <a:gd name="T93" fmla="*/ 2147483646 h 16384"/>
              <a:gd name="T94" fmla="*/ 2147483646 w 16384"/>
              <a:gd name="T95" fmla="*/ 2147483646 h 16384"/>
              <a:gd name="T96" fmla="*/ 2147483646 w 16384"/>
              <a:gd name="T97" fmla="*/ 2147483646 h 16384"/>
              <a:gd name="T98" fmla="*/ 2147483646 w 16384"/>
              <a:gd name="T99" fmla="*/ 2147483646 h 16384"/>
              <a:gd name="T100" fmla="*/ 2147483646 w 16384"/>
              <a:gd name="T101" fmla="*/ 2147483646 h 16384"/>
              <a:gd name="T102" fmla="*/ 2147483646 w 16384"/>
              <a:gd name="T103" fmla="*/ 2147483646 h 16384"/>
              <a:gd name="T104" fmla="*/ 2147483646 w 16384"/>
              <a:gd name="T105" fmla="*/ 2147483646 h 16384"/>
              <a:gd name="T106" fmla="*/ 2147483646 w 16384"/>
              <a:gd name="T107" fmla="*/ 2147483646 h 16384"/>
              <a:gd name="T108" fmla="*/ 2147483646 w 16384"/>
              <a:gd name="T109" fmla="*/ 2147483646 h 16384"/>
              <a:gd name="T110" fmla="*/ 2147483646 w 16384"/>
              <a:gd name="T111" fmla="*/ 2147483646 h 16384"/>
              <a:gd name="T112" fmla="*/ 2147483646 w 16384"/>
              <a:gd name="T113" fmla="*/ 2147483646 h 16384"/>
              <a:gd name="T114" fmla="*/ 2147483646 w 16384"/>
              <a:gd name="T115" fmla="*/ 2147483646 h 16384"/>
              <a:gd name="T116" fmla="*/ 2147483646 w 16384"/>
              <a:gd name="T117" fmla="*/ 2147483646 h 16384"/>
              <a:gd name="T118" fmla="*/ 2147483646 w 16384"/>
              <a:gd name="T119" fmla="*/ 2147483646 h 16384"/>
              <a:gd name="T120" fmla="*/ 2147483646 w 16384"/>
              <a:gd name="T121" fmla="*/ 2147483646 h 16384"/>
              <a:gd name="T122" fmla="*/ 2147483646 w 16384"/>
              <a:gd name="T123" fmla="*/ 2147483646 h 16384"/>
              <a:gd name="T124" fmla="*/ 2147483646 w 16384"/>
              <a:gd name="T125" fmla="*/ 2147483646 h 16384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0" y="744"/>
                </a:lnTo>
                <a:lnTo>
                  <a:pt x="0" y="1490"/>
                </a:lnTo>
                <a:lnTo>
                  <a:pt x="0" y="2234"/>
                </a:lnTo>
                <a:lnTo>
                  <a:pt x="0" y="2978"/>
                </a:lnTo>
                <a:lnTo>
                  <a:pt x="0" y="3724"/>
                </a:lnTo>
                <a:lnTo>
                  <a:pt x="364" y="5213"/>
                </a:lnTo>
                <a:lnTo>
                  <a:pt x="364" y="5958"/>
                </a:lnTo>
                <a:lnTo>
                  <a:pt x="364" y="6702"/>
                </a:lnTo>
                <a:lnTo>
                  <a:pt x="728" y="7447"/>
                </a:lnTo>
                <a:lnTo>
                  <a:pt x="728" y="8192"/>
                </a:lnTo>
                <a:lnTo>
                  <a:pt x="1093" y="8936"/>
                </a:lnTo>
                <a:lnTo>
                  <a:pt x="1457" y="9682"/>
                </a:lnTo>
                <a:lnTo>
                  <a:pt x="1457" y="10426"/>
                </a:lnTo>
                <a:lnTo>
                  <a:pt x="1821" y="11170"/>
                </a:lnTo>
                <a:lnTo>
                  <a:pt x="2184" y="11170"/>
                </a:lnTo>
                <a:lnTo>
                  <a:pt x="2548" y="12660"/>
                </a:lnTo>
                <a:lnTo>
                  <a:pt x="2912" y="12660"/>
                </a:lnTo>
                <a:lnTo>
                  <a:pt x="3277" y="13405"/>
                </a:lnTo>
                <a:lnTo>
                  <a:pt x="3641" y="14150"/>
                </a:lnTo>
                <a:lnTo>
                  <a:pt x="4005" y="14150"/>
                </a:lnTo>
                <a:lnTo>
                  <a:pt x="4369" y="14894"/>
                </a:lnTo>
                <a:lnTo>
                  <a:pt x="4733" y="14894"/>
                </a:lnTo>
                <a:lnTo>
                  <a:pt x="5097" y="14894"/>
                </a:lnTo>
                <a:lnTo>
                  <a:pt x="5462" y="15639"/>
                </a:lnTo>
                <a:lnTo>
                  <a:pt x="6189" y="15639"/>
                </a:lnTo>
                <a:lnTo>
                  <a:pt x="6553" y="15639"/>
                </a:lnTo>
                <a:lnTo>
                  <a:pt x="7281" y="16384"/>
                </a:lnTo>
                <a:lnTo>
                  <a:pt x="7646" y="16384"/>
                </a:lnTo>
                <a:lnTo>
                  <a:pt x="8374" y="16384"/>
                </a:lnTo>
                <a:lnTo>
                  <a:pt x="8738" y="16384"/>
                </a:lnTo>
                <a:lnTo>
                  <a:pt x="9102" y="16384"/>
                </a:lnTo>
                <a:lnTo>
                  <a:pt x="9467" y="16384"/>
                </a:lnTo>
                <a:lnTo>
                  <a:pt x="9831" y="16384"/>
                </a:lnTo>
                <a:lnTo>
                  <a:pt x="10195" y="16384"/>
                </a:lnTo>
                <a:lnTo>
                  <a:pt x="10558" y="15639"/>
                </a:lnTo>
                <a:lnTo>
                  <a:pt x="11286" y="14894"/>
                </a:lnTo>
                <a:lnTo>
                  <a:pt x="12015" y="14894"/>
                </a:lnTo>
                <a:lnTo>
                  <a:pt x="12743" y="14150"/>
                </a:lnTo>
                <a:lnTo>
                  <a:pt x="13107" y="13405"/>
                </a:lnTo>
                <a:lnTo>
                  <a:pt x="13471" y="12660"/>
                </a:lnTo>
                <a:lnTo>
                  <a:pt x="13836" y="12660"/>
                </a:lnTo>
                <a:lnTo>
                  <a:pt x="13836" y="11916"/>
                </a:lnTo>
                <a:lnTo>
                  <a:pt x="14200" y="11170"/>
                </a:lnTo>
                <a:lnTo>
                  <a:pt x="14563" y="10426"/>
                </a:lnTo>
                <a:lnTo>
                  <a:pt x="14927" y="9682"/>
                </a:lnTo>
                <a:lnTo>
                  <a:pt x="15291" y="8936"/>
                </a:lnTo>
                <a:lnTo>
                  <a:pt x="15655" y="8192"/>
                </a:lnTo>
                <a:lnTo>
                  <a:pt x="16020" y="7447"/>
                </a:lnTo>
                <a:lnTo>
                  <a:pt x="16020" y="6702"/>
                </a:lnTo>
                <a:lnTo>
                  <a:pt x="16020" y="5958"/>
                </a:lnTo>
                <a:lnTo>
                  <a:pt x="16384" y="4468"/>
                </a:lnTo>
                <a:lnTo>
                  <a:pt x="16384" y="3724"/>
                </a:lnTo>
                <a:lnTo>
                  <a:pt x="16384" y="2978"/>
                </a:lnTo>
                <a:lnTo>
                  <a:pt x="16384" y="2234"/>
                </a:lnTo>
                <a:lnTo>
                  <a:pt x="16384" y="1490"/>
                </a:lnTo>
                <a:lnTo>
                  <a:pt x="16384" y="74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 editAs="oneCell">
    <xdr:from>
      <xdr:col>38</xdr:col>
      <xdr:colOff>298175</xdr:colOff>
      <xdr:row>0</xdr:row>
      <xdr:rowOff>0</xdr:rowOff>
    </xdr:from>
    <xdr:to>
      <xdr:col>70</xdr:col>
      <xdr:colOff>209827</xdr:colOff>
      <xdr:row>43</xdr:row>
      <xdr:rowOff>115949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948D5CF-7C40-D4CD-F8A6-D70E631A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19566" y="0"/>
          <a:ext cx="11220174" cy="8232906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</xdr:row>
      <xdr:rowOff>144724</xdr:rowOff>
    </xdr:from>
    <xdr:to>
      <xdr:col>9</xdr:col>
      <xdr:colOff>46177</xdr:colOff>
      <xdr:row>43</xdr:row>
      <xdr:rowOff>0</xdr:rowOff>
    </xdr:to>
    <xdr:grpSp>
      <xdr:nvGrpSpPr>
        <xdr:cNvPr id="30" name="Group 7">
          <a:extLst>
            <a:ext uri="{FF2B5EF4-FFF2-40B4-BE49-F238E27FC236}">
              <a16:creationId xmlns:a16="http://schemas.microsoft.com/office/drawing/2014/main" id="{FFE24E12-4BFE-2D45-8DDD-6E2D7B0B3B39}"/>
            </a:ext>
          </a:extLst>
        </xdr:cNvPr>
        <xdr:cNvGrpSpPr>
          <a:grpSpLocks/>
        </xdr:cNvGrpSpPr>
      </xdr:nvGrpSpPr>
      <xdr:grpSpPr bwMode="auto">
        <a:xfrm>
          <a:off x="8805333" y="7646191"/>
          <a:ext cx="588044" cy="414076"/>
          <a:chOff x="15993918" y="4648200"/>
          <a:chExt cx="528205" cy="425450"/>
        </a:xfrm>
      </xdr:grpSpPr>
      <xdr:grpSp>
        <xdr:nvGrpSpPr>
          <xdr:cNvPr id="31" name="Group 36">
            <a:extLst>
              <a:ext uri="{FF2B5EF4-FFF2-40B4-BE49-F238E27FC236}">
                <a16:creationId xmlns:a16="http://schemas.microsoft.com/office/drawing/2014/main" id="{952E6570-C534-D1FA-4021-6CFFC648D63A}"/>
              </a:ext>
            </a:extLst>
          </xdr:cNvPr>
          <xdr:cNvGrpSpPr>
            <a:grpSpLocks/>
          </xdr:cNvGrpSpPr>
        </xdr:nvGrpSpPr>
        <xdr:grpSpPr bwMode="auto">
          <a:xfrm>
            <a:off x="15993918" y="4648200"/>
            <a:ext cx="528205" cy="425450"/>
            <a:chOff x="-7000" y="-6000"/>
            <a:chExt cx="26500" cy="22500"/>
          </a:xfrm>
        </xdr:grpSpPr>
        <xdr:sp macro="" textlink="">
          <xdr:nvSpPr>
            <xdr:cNvPr id="52" name="Line 37">
              <a:extLst>
                <a:ext uri="{FF2B5EF4-FFF2-40B4-BE49-F238E27FC236}">
                  <a16:creationId xmlns:a16="http://schemas.microsoft.com/office/drawing/2014/main" id="{6E960FBF-A53D-4EC3-BFFD-CB026191D76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7000" y="-6000"/>
              <a:ext cx="13500" cy="225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" name="Line 38">
              <a:extLst>
                <a:ext uri="{FF2B5EF4-FFF2-40B4-BE49-F238E27FC236}">
                  <a16:creationId xmlns:a16="http://schemas.microsoft.com/office/drawing/2014/main" id="{F793A5E1-8BFB-F16E-2F80-48C34B5A4A4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" y="-6000"/>
              <a:ext cx="13000" cy="22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" name="Line 39">
              <a:extLst>
                <a:ext uri="{FF2B5EF4-FFF2-40B4-BE49-F238E27FC236}">
                  <a16:creationId xmlns:a16="http://schemas.microsoft.com/office/drawing/2014/main" id="{0049FC75-5705-3F2F-2F90-D2B6ACAF59F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7000" y="16500"/>
              <a:ext cx="265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" name="Group 40">
            <a:extLst>
              <a:ext uri="{FF2B5EF4-FFF2-40B4-BE49-F238E27FC236}">
                <a16:creationId xmlns:a16="http://schemas.microsoft.com/office/drawing/2014/main" id="{1717B52B-03CF-36D1-8A8E-8E8C5D951684}"/>
              </a:ext>
            </a:extLst>
          </xdr:cNvPr>
          <xdr:cNvGrpSpPr>
            <a:grpSpLocks/>
          </xdr:cNvGrpSpPr>
        </xdr:nvGrpSpPr>
        <xdr:grpSpPr bwMode="auto">
          <a:xfrm>
            <a:off x="16191923" y="4870450"/>
            <a:ext cx="120650" cy="152400"/>
            <a:chOff x="-34" y="-9000"/>
            <a:chExt cx="12" cy="16000"/>
          </a:xfrm>
        </xdr:grpSpPr>
        <xdr:sp macro="" textlink="">
          <xdr:nvSpPr>
            <xdr:cNvPr id="33" name="Line 41">
              <a:extLst>
                <a:ext uri="{FF2B5EF4-FFF2-40B4-BE49-F238E27FC236}">
                  <a16:creationId xmlns:a16="http://schemas.microsoft.com/office/drawing/2014/main" id="{0C3481B5-6B86-1BF5-8019-A6086AB55DE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-28" y="-9000"/>
              <a:ext cx="0" cy="1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Line 42">
              <a:extLst>
                <a:ext uri="{FF2B5EF4-FFF2-40B4-BE49-F238E27FC236}">
                  <a16:creationId xmlns:a16="http://schemas.microsoft.com/office/drawing/2014/main" id="{61C03430-0002-8BE2-871B-CCCDB8BBBC6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4" y="7000"/>
              <a:ext cx="12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" name="Line 43">
              <a:extLst>
                <a:ext uri="{FF2B5EF4-FFF2-40B4-BE49-F238E27FC236}">
                  <a16:creationId xmlns:a16="http://schemas.microsoft.com/office/drawing/2014/main" id="{CD71E048-A3E8-B16C-DB39-CE435510604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32" y="-9000"/>
              <a:ext cx="1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6</xdr:col>
      <xdr:colOff>438974</xdr:colOff>
      <xdr:row>14</xdr:row>
      <xdr:rowOff>48249</xdr:rowOff>
    </xdr:from>
    <xdr:to>
      <xdr:col>7</xdr:col>
      <xdr:colOff>125218</xdr:colOff>
      <xdr:row>44</xdr:row>
      <xdr:rowOff>187856</xdr:rowOff>
    </xdr:to>
    <xdr:sp macro="" textlink="">
      <xdr:nvSpPr>
        <xdr:cNvPr id="57" name="Drawing 46">
          <a:extLst>
            <a:ext uri="{FF2B5EF4-FFF2-40B4-BE49-F238E27FC236}">
              <a16:creationId xmlns:a16="http://schemas.microsoft.com/office/drawing/2014/main" id="{C800FBCF-3FFC-654B-80A4-08C422715566}"/>
            </a:ext>
          </a:extLst>
        </xdr:cNvPr>
        <xdr:cNvSpPr>
          <a:spLocks/>
        </xdr:cNvSpPr>
      </xdr:nvSpPr>
      <xdr:spPr bwMode="auto">
        <a:xfrm rot="5021695" flipV="1">
          <a:off x="5194019" y="5740466"/>
          <a:ext cx="6036035" cy="215411"/>
        </a:xfrm>
        <a:custGeom>
          <a:avLst/>
          <a:gdLst>
            <a:gd name="T0" fmla="*/ 2147483646 w 16384"/>
            <a:gd name="T1" fmla="*/ 0 h 16384"/>
            <a:gd name="T2" fmla="*/ 2147483646 w 16384"/>
            <a:gd name="T3" fmla="*/ 2147483646 h 16384"/>
            <a:gd name="T4" fmla="*/ 0 w 16384"/>
            <a:gd name="T5" fmla="*/ 2147483646 h 16384"/>
            <a:gd name="T6" fmla="*/ 0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>
    <xdr:from>
      <xdr:col>16</xdr:col>
      <xdr:colOff>334431</xdr:colOff>
      <xdr:row>22</xdr:row>
      <xdr:rowOff>99180</xdr:rowOff>
    </xdr:from>
    <xdr:to>
      <xdr:col>16</xdr:col>
      <xdr:colOff>393094</xdr:colOff>
      <xdr:row>26</xdr:row>
      <xdr:rowOff>75594</xdr:rowOff>
    </xdr:to>
    <xdr:sp macro="" textlink="">
      <xdr:nvSpPr>
        <xdr:cNvPr id="58" name="Line 96">
          <a:extLst>
            <a:ext uri="{FF2B5EF4-FFF2-40B4-BE49-F238E27FC236}">
              <a16:creationId xmlns:a16="http://schemas.microsoft.com/office/drawing/2014/main" id="{CFC0379D-4957-2E49-880E-F0F76650BED6}"/>
            </a:ext>
          </a:extLst>
        </xdr:cNvPr>
        <xdr:cNvSpPr>
          <a:spLocks noChangeShapeType="1"/>
        </xdr:cNvSpPr>
      </xdr:nvSpPr>
      <xdr:spPr bwMode="auto">
        <a:xfrm flipH="1" flipV="1">
          <a:off x="13306574" y="4453466"/>
          <a:ext cx="58663" cy="762604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214691</xdr:colOff>
      <xdr:row>22</xdr:row>
      <xdr:rowOff>70153</xdr:rowOff>
    </xdr:from>
    <xdr:to>
      <xdr:col>22</xdr:col>
      <xdr:colOff>514048</xdr:colOff>
      <xdr:row>25</xdr:row>
      <xdr:rowOff>100822</xdr:rowOff>
    </xdr:to>
    <xdr:grpSp>
      <xdr:nvGrpSpPr>
        <xdr:cNvPr id="59" name="Group 177">
          <a:extLst>
            <a:ext uri="{FF2B5EF4-FFF2-40B4-BE49-F238E27FC236}">
              <a16:creationId xmlns:a16="http://schemas.microsoft.com/office/drawing/2014/main" id="{69DDD279-94DC-6C46-8751-B1BE9B6B90AA}"/>
            </a:ext>
          </a:extLst>
        </xdr:cNvPr>
        <xdr:cNvGrpSpPr>
          <a:grpSpLocks/>
        </xdr:cNvGrpSpPr>
      </xdr:nvGrpSpPr>
      <xdr:grpSpPr bwMode="auto">
        <a:xfrm>
          <a:off x="16064291" y="4218820"/>
          <a:ext cx="841224" cy="589469"/>
          <a:chOff x="1691" y="405"/>
          <a:chExt cx="94" cy="70"/>
        </a:xfrm>
      </xdr:grpSpPr>
      <xdr:sp macro="" textlink="">
        <xdr:nvSpPr>
          <xdr:cNvPr id="60" name="Line 87">
            <a:extLst>
              <a:ext uri="{FF2B5EF4-FFF2-40B4-BE49-F238E27FC236}">
                <a16:creationId xmlns:a16="http://schemas.microsoft.com/office/drawing/2014/main" id="{B103CAC8-3C70-D640-9EAA-0B445A223B8C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6" y="420"/>
            <a:ext cx="30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" name="Drawing 88">
            <a:extLst>
              <a:ext uri="{FF2B5EF4-FFF2-40B4-BE49-F238E27FC236}">
                <a16:creationId xmlns:a16="http://schemas.microsoft.com/office/drawing/2014/main" id="{DB52FAF4-2A13-7070-4BF6-6CDCC49E48DE}"/>
              </a:ext>
            </a:extLst>
          </xdr:cNvPr>
          <xdr:cNvSpPr>
            <a:spLocks/>
          </xdr:cNvSpPr>
        </xdr:nvSpPr>
        <xdr:spPr bwMode="auto">
          <a:xfrm>
            <a:off x="1696" y="421"/>
            <a:ext cx="0" cy="4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1638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62" name="Drawing 89">
            <a:extLst>
              <a:ext uri="{FF2B5EF4-FFF2-40B4-BE49-F238E27FC236}">
                <a16:creationId xmlns:a16="http://schemas.microsoft.com/office/drawing/2014/main" id="{CF490528-2637-598C-0FAD-0C30C635CB59}"/>
              </a:ext>
            </a:extLst>
          </xdr:cNvPr>
          <xdr:cNvSpPr>
            <a:spLocks/>
          </xdr:cNvSpPr>
        </xdr:nvSpPr>
        <xdr:spPr bwMode="auto">
          <a:xfrm rot="-10720966">
            <a:off x="1691" y="456"/>
            <a:ext cx="10" cy="1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63" name="Group 90">
            <a:extLst>
              <a:ext uri="{FF2B5EF4-FFF2-40B4-BE49-F238E27FC236}">
                <a16:creationId xmlns:a16="http://schemas.microsoft.com/office/drawing/2014/main" id="{31C8AA8C-EEE4-5847-C4B0-392471FEA58B}"/>
              </a:ext>
            </a:extLst>
          </xdr:cNvPr>
          <xdr:cNvGrpSpPr>
            <a:grpSpLocks/>
          </xdr:cNvGrpSpPr>
        </xdr:nvGrpSpPr>
        <xdr:grpSpPr bwMode="auto">
          <a:xfrm>
            <a:off x="1726" y="405"/>
            <a:ext cx="29" cy="27"/>
            <a:chOff x="-10500" y="-15000"/>
            <a:chExt cx="14500" cy="27000"/>
          </a:xfrm>
        </xdr:grpSpPr>
        <xdr:sp macro="" textlink="">
          <xdr:nvSpPr>
            <xdr:cNvPr id="65" name="Line 91">
              <a:extLst>
                <a:ext uri="{FF2B5EF4-FFF2-40B4-BE49-F238E27FC236}">
                  <a16:creationId xmlns:a16="http://schemas.microsoft.com/office/drawing/2014/main" id="{C85B98A0-59F6-F961-D23F-9C559F443E8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-15000"/>
              <a:ext cx="0" cy="2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" name="Line 92">
              <a:extLst>
                <a:ext uri="{FF2B5EF4-FFF2-40B4-BE49-F238E27FC236}">
                  <a16:creationId xmlns:a16="http://schemas.microsoft.com/office/drawing/2014/main" id="{E096862D-B040-5579-642A-8B0D7D567D9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-15000"/>
              <a:ext cx="1000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" name="Line 93">
              <a:extLst>
                <a:ext uri="{FF2B5EF4-FFF2-40B4-BE49-F238E27FC236}">
                  <a16:creationId xmlns:a16="http://schemas.microsoft.com/office/drawing/2014/main" id="{28ED6FD6-FD90-0EFE-FA1B-88E6E95544A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12000"/>
              <a:ext cx="1450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" name="Drawing 94">
              <a:extLst>
                <a:ext uri="{FF2B5EF4-FFF2-40B4-BE49-F238E27FC236}">
                  <a16:creationId xmlns:a16="http://schemas.microsoft.com/office/drawing/2014/main" id="{680585C6-06B9-933B-3A6B-B64F1B4FF232}"/>
                </a:ext>
              </a:extLst>
            </xdr:cNvPr>
            <xdr:cNvSpPr>
              <a:spLocks/>
            </xdr:cNvSpPr>
          </xdr:nvSpPr>
          <xdr:spPr bwMode="auto">
            <a:xfrm>
              <a:off x="-500" y="-15000"/>
              <a:ext cx="4500" cy="10000"/>
            </a:xfrm>
            <a:custGeom>
              <a:avLst/>
              <a:gdLst>
                <a:gd name="T0" fmla="*/ 0 w 16384"/>
                <a:gd name="T1" fmla="*/ 0 h 16384"/>
                <a:gd name="T2" fmla="*/ 0 w 16384"/>
                <a:gd name="T3" fmla="*/ 118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70" name="Line 95">
              <a:extLst>
                <a:ext uri="{FF2B5EF4-FFF2-40B4-BE49-F238E27FC236}">
                  <a16:creationId xmlns:a16="http://schemas.microsoft.com/office/drawing/2014/main" id="{B2925221-A7D5-63CC-5510-A692922EBCE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000" y="-5000"/>
              <a:ext cx="0" cy="17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" name="Line 96">
            <a:extLst>
              <a:ext uri="{FF2B5EF4-FFF2-40B4-BE49-F238E27FC236}">
                <a16:creationId xmlns:a16="http://schemas.microsoft.com/office/drawing/2014/main" id="{4A9077AC-786F-6C0D-C6F4-34A63AB2841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755" y="420"/>
            <a:ext cx="30" cy="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24</xdr:col>
      <xdr:colOff>481996</xdr:colOff>
      <xdr:row>28</xdr:row>
      <xdr:rowOff>46568</xdr:rowOff>
    </xdr:from>
    <xdr:to>
      <xdr:col>25</xdr:col>
      <xdr:colOff>317500</xdr:colOff>
      <xdr:row>30</xdr:row>
      <xdr:rowOff>133905</xdr:rowOff>
    </xdr:to>
    <xdr:grpSp>
      <xdr:nvGrpSpPr>
        <xdr:cNvPr id="71" name="Group 176">
          <a:extLst>
            <a:ext uri="{FF2B5EF4-FFF2-40B4-BE49-F238E27FC236}">
              <a16:creationId xmlns:a16="http://schemas.microsoft.com/office/drawing/2014/main" id="{ED3CAF93-0CE7-A940-AFE4-91B13071EE4A}"/>
            </a:ext>
          </a:extLst>
        </xdr:cNvPr>
        <xdr:cNvGrpSpPr>
          <a:grpSpLocks/>
        </xdr:cNvGrpSpPr>
      </xdr:nvGrpSpPr>
      <xdr:grpSpPr bwMode="auto">
        <a:xfrm>
          <a:off x="17957196" y="5312835"/>
          <a:ext cx="377371" cy="459870"/>
          <a:chOff x="1623" y="891"/>
          <a:chExt cx="41" cy="46"/>
        </a:xfrm>
      </xdr:grpSpPr>
      <xdr:sp macro="" textlink="">
        <xdr:nvSpPr>
          <xdr:cNvPr id="72" name="Drawing 56">
            <a:extLst>
              <a:ext uri="{FF2B5EF4-FFF2-40B4-BE49-F238E27FC236}">
                <a16:creationId xmlns:a16="http://schemas.microsoft.com/office/drawing/2014/main" id="{769D4E64-B20C-743F-01EE-99888CFEE668}"/>
              </a:ext>
            </a:extLst>
          </xdr:cNvPr>
          <xdr:cNvSpPr>
            <a:spLocks/>
          </xdr:cNvSpPr>
        </xdr:nvSpPr>
        <xdr:spPr bwMode="auto">
          <a:xfrm>
            <a:off x="1623" y="891"/>
            <a:ext cx="38" cy="46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0" t="0" r="r" b="b"/>
            <a:pathLst>
              <a:path w="16384" h="16384">
                <a:moveTo>
                  <a:pt x="12197" y="2253"/>
                </a:moveTo>
                <a:lnTo>
                  <a:pt x="12015" y="2048"/>
                </a:lnTo>
                <a:lnTo>
                  <a:pt x="11833" y="1844"/>
                </a:lnTo>
                <a:lnTo>
                  <a:pt x="11651" y="1639"/>
                </a:lnTo>
                <a:lnTo>
                  <a:pt x="11469" y="1434"/>
                </a:lnTo>
                <a:lnTo>
                  <a:pt x="10923" y="1024"/>
                </a:lnTo>
                <a:lnTo>
                  <a:pt x="10559" y="820"/>
                </a:lnTo>
                <a:lnTo>
                  <a:pt x="10194" y="615"/>
                </a:lnTo>
                <a:lnTo>
                  <a:pt x="9466" y="410"/>
                </a:lnTo>
                <a:lnTo>
                  <a:pt x="8738" y="205"/>
                </a:lnTo>
                <a:lnTo>
                  <a:pt x="8010" y="0"/>
                </a:lnTo>
                <a:lnTo>
                  <a:pt x="7282" y="0"/>
                </a:lnTo>
                <a:lnTo>
                  <a:pt x="6372" y="0"/>
                </a:lnTo>
                <a:lnTo>
                  <a:pt x="5643" y="0"/>
                </a:lnTo>
                <a:lnTo>
                  <a:pt x="5279" y="0"/>
                </a:lnTo>
                <a:lnTo>
                  <a:pt x="4915" y="0"/>
                </a:lnTo>
                <a:lnTo>
                  <a:pt x="4551" y="0"/>
                </a:lnTo>
                <a:lnTo>
                  <a:pt x="4187" y="205"/>
                </a:lnTo>
                <a:lnTo>
                  <a:pt x="3459" y="410"/>
                </a:lnTo>
                <a:lnTo>
                  <a:pt x="3095" y="615"/>
                </a:lnTo>
                <a:lnTo>
                  <a:pt x="2913" y="820"/>
                </a:lnTo>
                <a:lnTo>
                  <a:pt x="2549" y="1024"/>
                </a:lnTo>
                <a:lnTo>
                  <a:pt x="2367" y="1229"/>
                </a:lnTo>
                <a:lnTo>
                  <a:pt x="2002" y="1639"/>
                </a:lnTo>
                <a:lnTo>
                  <a:pt x="1820" y="2048"/>
                </a:lnTo>
                <a:lnTo>
                  <a:pt x="1638" y="2253"/>
                </a:lnTo>
                <a:lnTo>
                  <a:pt x="1274" y="2458"/>
                </a:lnTo>
                <a:lnTo>
                  <a:pt x="1092" y="2868"/>
                </a:lnTo>
                <a:lnTo>
                  <a:pt x="910" y="3072"/>
                </a:lnTo>
                <a:lnTo>
                  <a:pt x="728" y="3892"/>
                </a:lnTo>
                <a:lnTo>
                  <a:pt x="364" y="4711"/>
                </a:lnTo>
                <a:lnTo>
                  <a:pt x="182" y="5530"/>
                </a:lnTo>
                <a:lnTo>
                  <a:pt x="182" y="6349"/>
                </a:lnTo>
                <a:lnTo>
                  <a:pt x="0" y="7168"/>
                </a:lnTo>
                <a:lnTo>
                  <a:pt x="0" y="7988"/>
                </a:lnTo>
                <a:lnTo>
                  <a:pt x="0" y="8602"/>
                </a:lnTo>
                <a:lnTo>
                  <a:pt x="182" y="9626"/>
                </a:lnTo>
                <a:lnTo>
                  <a:pt x="364" y="10445"/>
                </a:lnTo>
                <a:lnTo>
                  <a:pt x="546" y="11264"/>
                </a:lnTo>
                <a:lnTo>
                  <a:pt x="728" y="12288"/>
                </a:lnTo>
                <a:lnTo>
                  <a:pt x="1092" y="13108"/>
                </a:lnTo>
                <a:lnTo>
                  <a:pt x="1274" y="13517"/>
                </a:lnTo>
                <a:lnTo>
                  <a:pt x="1456" y="13722"/>
                </a:lnTo>
                <a:lnTo>
                  <a:pt x="1638" y="14132"/>
                </a:lnTo>
                <a:lnTo>
                  <a:pt x="1820" y="14336"/>
                </a:lnTo>
                <a:lnTo>
                  <a:pt x="2002" y="14541"/>
                </a:lnTo>
                <a:lnTo>
                  <a:pt x="2367" y="14950"/>
                </a:lnTo>
                <a:lnTo>
                  <a:pt x="2549" y="15156"/>
                </a:lnTo>
                <a:lnTo>
                  <a:pt x="2913" y="15360"/>
                </a:lnTo>
                <a:lnTo>
                  <a:pt x="3641" y="15565"/>
                </a:lnTo>
                <a:lnTo>
                  <a:pt x="4369" y="15770"/>
                </a:lnTo>
                <a:lnTo>
                  <a:pt x="5097" y="15974"/>
                </a:lnTo>
                <a:lnTo>
                  <a:pt x="5825" y="16180"/>
                </a:lnTo>
                <a:lnTo>
                  <a:pt x="6372" y="16384"/>
                </a:lnTo>
                <a:lnTo>
                  <a:pt x="6736" y="16384"/>
                </a:lnTo>
                <a:lnTo>
                  <a:pt x="7100" y="16384"/>
                </a:lnTo>
                <a:lnTo>
                  <a:pt x="7464" y="16384"/>
                </a:lnTo>
                <a:lnTo>
                  <a:pt x="8010" y="16384"/>
                </a:lnTo>
                <a:lnTo>
                  <a:pt x="8556" y="16384"/>
                </a:lnTo>
                <a:lnTo>
                  <a:pt x="8920" y="16384"/>
                </a:lnTo>
                <a:lnTo>
                  <a:pt x="9284" y="16384"/>
                </a:lnTo>
                <a:lnTo>
                  <a:pt x="9648" y="16180"/>
                </a:lnTo>
                <a:lnTo>
                  <a:pt x="10377" y="15974"/>
                </a:lnTo>
                <a:lnTo>
                  <a:pt x="10741" y="15770"/>
                </a:lnTo>
                <a:lnTo>
                  <a:pt x="11105" y="15565"/>
                </a:lnTo>
                <a:lnTo>
                  <a:pt x="11287" y="15360"/>
                </a:lnTo>
                <a:lnTo>
                  <a:pt x="11651" y="15156"/>
                </a:lnTo>
                <a:lnTo>
                  <a:pt x="11833" y="14746"/>
                </a:lnTo>
                <a:lnTo>
                  <a:pt x="12197" y="14336"/>
                </a:lnTo>
                <a:lnTo>
                  <a:pt x="12379" y="13926"/>
                </a:lnTo>
                <a:lnTo>
                  <a:pt x="12743" y="13517"/>
                </a:lnTo>
                <a:lnTo>
                  <a:pt x="12925" y="13312"/>
                </a:lnTo>
                <a:lnTo>
                  <a:pt x="13107" y="13108"/>
                </a:lnTo>
                <a:lnTo>
                  <a:pt x="13471" y="12698"/>
                </a:lnTo>
                <a:lnTo>
                  <a:pt x="13653" y="12288"/>
                </a:lnTo>
                <a:lnTo>
                  <a:pt x="14199" y="11674"/>
                </a:lnTo>
                <a:lnTo>
                  <a:pt x="14746" y="10854"/>
                </a:lnTo>
                <a:lnTo>
                  <a:pt x="15110" y="10036"/>
                </a:lnTo>
                <a:lnTo>
                  <a:pt x="15656" y="9216"/>
                </a:lnTo>
                <a:lnTo>
                  <a:pt x="15838" y="9012"/>
                </a:lnTo>
                <a:lnTo>
                  <a:pt x="16020" y="8602"/>
                </a:lnTo>
                <a:lnTo>
                  <a:pt x="16202" y="8397"/>
                </a:lnTo>
                <a:lnTo>
                  <a:pt x="16384" y="8192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73" name="Drawing 89">
            <a:extLst>
              <a:ext uri="{FF2B5EF4-FFF2-40B4-BE49-F238E27FC236}">
                <a16:creationId xmlns:a16="http://schemas.microsoft.com/office/drawing/2014/main" id="{CB811CCC-3C5E-A609-BA2E-5B2316BB9EC5}"/>
              </a:ext>
            </a:extLst>
          </xdr:cNvPr>
          <xdr:cNvSpPr>
            <a:spLocks/>
          </xdr:cNvSpPr>
        </xdr:nvSpPr>
        <xdr:spPr bwMode="auto">
          <a:xfrm rot="1442818">
            <a:off x="1656" y="910"/>
            <a:ext cx="8" cy="13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22</xdr:col>
      <xdr:colOff>450245</xdr:colOff>
      <xdr:row>25</xdr:row>
      <xdr:rowOff>173566</xdr:rowOff>
    </xdr:from>
    <xdr:to>
      <xdr:col>25</xdr:col>
      <xdr:colOff>389464</xdr:colOff>
      <xdr:row>35</xdr:row>
      <xdr:rowOff>45356</xdr:rowOff>
    </xdr:to>
    <xdr:grpSp>
      <xdr:nvGrpSpPr>
        <xdr:cNvPr id="74" name="Group 13">
          <a:extLst>
            <a:ext uri="{FF2B5EF4-FFF2-40B4-BE49-F238E27FC236}">
              <a16:creationId xmlns:a16="http://schemas.microsoft.com/office/drawing/2014/main" id="{FDA99DF6-5D4D-234F-A0DA-83AF2912A3B6}"/>
            </a:ext>
          </a:extLst>
        </xdr:cNvPr>
        <xdr:cNvGrpSpPr>
          <a:grpSpLocks/>
        </xdr:cNvGrpSpPr>
      </xdr:nvGrpSpPr>
      <xdr:grpSpPr bwMode="auto">
        <a:xfrm>
          <a:off x="16841712" y="4881033"/>
          <a:ext cx="1564819" cy="1734456"/>
          <a:chOff x="16022232" y="7828001"/>
          <a:chExt cx="659471" cy="707906"/>
        </a:xfrm>
      </xdr:grpSpPr>
      <xdr:sp macro="" textlink="">
        <xdr:nvSpPr>
          <xdr:cNvPr id="77" name="Drawing 54">
            <a:extLst>
              <a:ext uri="{FF2B5EF4-FFF2-40B4-BE49-F238E27FC236}">
                <a16:creationId xmlns:a16="http://schemas.microsoft.com/office/drawing/2014/main" id="{F7902A2A-C27A-1CDE-2CCE-4CC4F724EEA9}"/>
              </a:ext>
            </a:extLst>
          </xdr:cNvPr>
          <xdr:cNvSpPr>
            <a:spLocks/>
          </xdr:cNvSpPr>
        </xdr:nvSpPr>
        <xdr:spPr bwMode="auto">
          <a:xfrm>
            <a:off x="16247482" y="8353348"/>
            <a:ext cx="190500" cy="0"/>
          </a:xfrm>
          <a:custGeom>
            <a:avLst/>
            <a:gdLst>
              <a:gd name="T0" fmla="*/ 0 w 16384"/>
              <a:gd name="T1" fmla="*/ 0 h 16384"/>
              <a:gd name="T2" fmla="*/ 2147483646 w 16384"/>
              <a:gd name="T3" fmla="*/ 0 h 16384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1638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grpSp>
        <xdr:nvGrpSpPr>
          <xdr:cNvPr id="78" name="Group 12">
            <a:extLst>
              <a:ext uri="{FF2B5EF4-FFF2-40B4-BE49-F238E27FC236}">
                <a16:creationId xmlns:a16="http://schemas.microsoft.com/office/drawing/2014/main" id="{3D908143-8D05-341D-A81D-DC8C06C3C888}"/>
              </a:ext>
            </a:extLst>
          </xdr:cNvPr>
          <xdr:cNvGrpSpPr>
            <a:grpSpLocks/>
          </xdr:cNvGrpSpPr>
        </xdr:nvGrpSpPr>
        <xdr:grpSpPr bwMode="auto">
          <a:xfrm>
            <a:off x="16022232" y="7828001"/>
            <a:ext cx="659471" cy="707906"/>
            <a:chOff x="16022232" y="7828001"/>
            <a:chExt cx="659471" cy="707906"/>
          </a:xfrm>
        </xdr:grpSpPr>
        <xdr:sp macro="" textlink="">
          <xdr:nvSpPr>
            <xdr:cNvPr id="79" name="Line 48">
              <a:extLst>
                <a:ext uri="{FF2B5EF4-FFF2-40B4-BE49-F238E27FC236}">
                  <a16:creationId xmlns:a16="http://schemas.microsoft.com/office/drawing/2014/main" id="{17B0407D-A7F3-D54D-A55E-6878E7D802C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437982" y="7828001"/>
              <a:ext cx="0" cy="512647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" name="Drawing 49">
              <a:extLst>
                <a:ext uri="{FF2B5EF4-FFF2-40B4-BE49-F238E27FC236}">
                  <a16:creationId xmlns:a16="http://schemas.microsoft.com/office/drawing/2014/main" id="{52989E04-92B4-6C55-7E06-720D97E36262}"/>
                </a:ext>
              </a:extLst>
            </xdr:cNvPr>
            <xdr:cNvSpPr>
              <a:spLocks/>
            </xdr:cNvSpPr>
          </xdr:nvSpPr>
          <xdr:spPr bwMode="auto">
            <a:xfrm>
              <a:off x="16247482" y="7828001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83" name="Drawing 50">
              <a:extLst>
                <a:ext uri="{FF2B5EF4-FFF2-40B4-BE49-F238E27FC236}">
                  <a16:creationId xmlns:a16="http://schemas.microsoft.com/office/drawing/2014/main" id="{D349F2B7-1E15-3363-F424-024143456240}"/>
                </a:ext>
              </a:extLst>
            </xdr:cNvPr>
            <xdr:cNvSpPr>
              <a:spLocks/>
            </xdr:cNvSpPr>
          </xdr:nvSpPr>
          <xdr:spPr bwMode="auto">
            <a:xfrm>
              <a:off x="16247482" y="7931150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84" name="Drawing 51">
              <a:extLst>
                <a:ext uri="{FF2B5EF4-FFF2-40B4-BE49-F238E27FC236}">
                  <a16:creationId xmlns:a16="http://schemas.microsoft.com/office/drawing/2014/main" id="{F264539C-7AD9-84BF-2D31-A9878D8E2D4C}"/>
                </a:ext>
              </a:extLst>
            </xdr:cNvPr>
            <xdr:cNvSpPr>
              <a:spLocks/>
            </xdr:cNvSpPr>
          </xdr:nvSpPr>
          <xdr:spPr bwMode="auto">
            <a:xfrm>
              <a:off x="16247482" y="8039100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88" name="Drawing 52">
              <a:extLst>
                <a:ext uri="{FF2B5EF4-FFF2-40B4-BE49-F238E27FC236}">
                  <a16:creationId xmlns:a16="http://schemas.microsoft.com/office/drawing/2014/main" id="{9CAF778E-0BCD-CC8A-1C7D-CEAA1978D633}"/>
                </a:ext>
              </a:extLst>
            </xdr:cNvPr>
            <xdr:cNvSpPr>
              <a:spLocks/>
            </xdr:cNvSpPr>
          </xdr:nvSpPr>
          <xdr:spPr bwMode="auto">
            <a:xfrm>
              <a:off x="16247482" y="8148599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89" name="Drawing 53">
              <a:extLst>
                <a:ext uri="{FF2B5EF4-FFF2-40B4-BE49-F238E27FC236}">
                  <a16:creationId xmlns:a16="http://schemas.microsoft.com/office/drawing/2014/main" id="{BE6F2491-3285-5C5E-4CB2-9FEB469EA59A}"/>
                </a:ext>
              </a:extLst>
            </xdr:cNvPr>
            <xdr:cNvSpPr>
              <a:spLocks/>
            </xdr:cNvSpPr>
          </xdr:nvSpPr>
          <xdr:spPr bwMode="auto">
            <a:xfrm>
              <a:off x="16247482" y="8258098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90" name="Text 55">
              <a:extLst>
                <a:ext uri="{FF2B5EF4-FFF2-40B4-BE49-F238E27FC236}">
                  <a16:creationId xmlns:a16="http://schemas.microsoft.com/office/drawing/2014/main" id="{FDB6044C-DE51-B6A2-BD9C-E19D7925BEE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6022232" y="8358931"/>
              <a:ext cx="659471" cy="176976"/>
            </a:xfrm>
            <a:prstGeom prst="rect">
              <a:avLst/>
            </a:prstGeom>
            <a:noFill/>
            <a:ln>
              <a:noFill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endPara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</xdr:grpSp>
    <xdr:clientData/>
  </xdr:twoCellAnchor>
  <xdr:twoCellAnchor>
    <xdr:from>
      <xdr:col>24</xdr:col>
      <xdr:colOff>122766</xdr:colOff>
      <xdr:row>23</xdr:row>
      <xdr:rowOff>0</xdr:rowOff>
    </xdr:from>
    <xdr:to>
      <xdr:col>24</xdr:col>
      <xdr:colOff>136072</xdr:colOff>
      <xdr:row>25</xdr:row>
      <xdr:rowOff>181428</xdr:rowOff>
    </xdr:to>
    <xdr:sp macro="" textlink="">
      <xdr:nvSpPr>
        <xdr:cNvPr id="91" name="Line 96">
          <a:extLst>
            <a:ext uri="{FF2B5EF4-FFF2-40B4-BE49-F238E27FC236}">
              <a16:creationId xmlns:a16="http://schemas.microsoft.com/office/drawing/2014/main" id="{C0066B79-0B1E-2B0C-657E-70C4914079C6}"/>
            </a:ext>
          </a:extLst>
        </xdr:cNvPr>
        <xdr:cNvSpPr>
          <a:spLocks noChangeShapeType="1"/>
        </xdr:cNvSpPr>
      </xdr:nvSpPr>
      <xdr:spPr bwMode="auto">
        <a:xfrm flipH="1" flipV="1">
          <a:off x="17328242" y="4550833"/>
          <a:ext cx="13306" cy="574524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396119</xdr:colOff>
      <xdr:row>39</xdr:row>
      <xdr:rowOff>100391</xdr:rowOff>
    </xdr:from>
    <xdr:to>
      <xdr:col>16</xdr:col>
      <xdr:colOff>167519</xdr:colOff>
      <xdr:row>43</xdr:row>
      <xdr:rowOff>11490</xdr:rowOff>
    </xdr:to>
    <xdr:grpSp>
      <xdr:nvGrpSpPr>
        <xdr:cNvPr id="93" name="Group 177">
          <a:extLst>
            <a:ext uri="{FF2B5EF4-FFF2-40B4-BE49-F238E27FC236}">
              <a16:creationId xmlns:a16="http://schemas.microsoft.com/office/drawing/2014/main" id="{8050F6A5-B4E4-FB4D-ADAB-A4CA009EE23B}"/>
            </a:ext>
          </a:extLst>
        </xdr:cNvPr>
        <xdr:cNvGrpSpPr>
          <a:grpSpLocks/>
        </xdr:cNvGrpSpPr>
      </xdr:nvGrpSpPr>
      <xdr:grpSpPr bwMode="auto">
        <a:xfrm>
          <a:off x="10827052" y="7415591"/>
          <a:ext cx="2480734" cy="656166"/>
          <a:chOff x="1691" y="405"/>
          <a:chExt cx="94" cy="70"/>
        </a:xfrm>
      </xdr:grpSpPr>
      <xdr:sp macro="" textlink="">
        <xdr:nvSpPr>
          <xdr:cNvPr id="94" name="Line 87">
            <a:extLst>
              <a:ext uri="{FF2B5EF4-FFF2-40B4-BE49-F238E27FC236}">
                <a16:creationId xmlns:a16="http://schemas.microsoft.com/office/drawing/2014/main" id="{7070EF4C-4737-C7FF-3A08-6E43B6561A4B}"/>
              </a:ext>
            </a:extLst>
          </xdr:cNvPr>
          <xdr:cNvSpPr>
            <a:spLocks noChangeShapeType="1"/>
          </xdr:cNvSpPr>
        </xdr:nvSpPr>
        <xdr:spPr bwMode="auto">
          <a:xfrm flipH="1">
            <a:off x="1696" y="420"/>
            <a:ext cx="30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" name="Drawing 88">
            <a:extLst>
              <a:ext uri="{FF2B5EF4-FFF2-40B4-BE49-F238E27FC236}">
                <a16:creationId xmlns:a16="http://schemas.microsoft.com/office/drawing/2014/main" id="{428D9023-91A9-1A57-495C-C74B459C027A}"/>
              </a:ext>
            </a:extLst>
          </xdr:cNvPr>
          <xdr:cNvSpPr>
            <a:spLocks/>
          </xdr:cNvSpPr>
        </xdr:nvSpPr>
        <xdr:spPr bwMode="auto">
          <a:xfrm>
            <a:off x="1696" y="421"/>
            <a:ext cx="0" cy="41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1638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96" name="Drawing 89">
            <a:extLst>
              <a:ext uri="{FF2B5EF4-FFF2-40B4-BE49-F238E27FC236}">
                <a16:creationId xmlns:a16="http://schemas.microsoft.com/office/drawing/2014/main" id="{DE611E6B-BD3E-3193-0B05-423B12E27BAC}"/>
              </a:ext>
            </a:extLst>
          </xdr:cNvPr>
          <xdr:cNvSpPr>
            <a:spLocks/>
          </xdr:cNvSpPr>
        </xdr:nvSpPr>
        <xdr:spPr bwMode="auto">
          <a:xfrm rot="-10720966">
            <a:off x="1691" y="456"/>
            <a:ext cx="10" cy="1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98" name="Group 90">
            <a:extLst>
              <a:ext uri="{FF2B5EF4-FFF2-40B4-BE49-F238E27FC236}">
                <a16:creationId xmlns:a16="http://schemas.microsoft.com/office/drawing/2014/main" id="{58FB5741-AC72-E931-AA5F-26AE9BB217B2}"/>
              </a:ext>
            </a:extLst>
          </xdr:cNvPr>
          <xdr:cNvGrpSpPr>
            <a:grpSpLocks/>
          </xdr:cNvGrpSpPr>
        </xdr:nvGrpSpPr>
        <xdr:grpSpPr bwMode="auto">
          <a:xfrm>
            <a:off x="1726" y="405"/>
            <a:ext cx="29" cy="27"/>
            <a:chOff x="-10500" y="-15000"/>
            <a:chExt cx="14500" cy="27000"/>
          </a:xfrm>
        </xdr:grpSpPr>
        <xdr:sp macro="" textlink="">
          <xdr:nvSpPr>
            <xdr:cNvPr id="100" name="Line 91">
              <a:extLst>
                <a:ext uri="{FF2B5EF4-FFF2-40B4-BE49-F238E27FC236}">
                  <a16:creationId xmlns:a16="http://schemas.microsoft.com/office/drawing/2014/main" id="{95B22E8F-C506-CE7F-5191-5F024F3A188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-15000"/>
              <a:ext cx="0" cy="26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" name="Line 92">
              <a:extLst>
                <a:ext uri="{FF2B5EF4-FFF2-40B4-BE49-F238E27FC236}">
                  <a16:creationId xmlns:a16="http://schemas.microsoft.com/office/drawing/2014/main" id="{14539424-01A1-7882-BFCC-78CDEC29FA8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-15000"/>
              <a:ext cx="1000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" name="Line 93">
              <a:extLst>
                <a:ext uri="{FF2B5EF4-FFF2-40B4-BE49-F238E27FC236}">
                  <a16:creationId xmlns:a16="http://schemas.microsoft.com/office/drawing/2014/main" id="{6C9497D8-2A76-B158-CE25-C7A17CD242C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0500" y="12000"/>
              <a:ext cx="1450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" name="Drawing 94">
              <a:extLst>
                <a:ext uri="{FF2B5EF4-FFF2-40B4-BE49-F238E27FC236}">
                  <a16:creationId xmlns:a16="http://schemas.microsoft.com/office/drawing/2014/main" id="{80F48C36-1F3E-577E-1D8A-E9D358145CD4}"/>
                </a:ext>
              </a:extLst>
            </xdr:cNvPr>
            <xdr:cNvSpPr>
              <a:spLocks/>
            </xdr:cNvSpPr>
          </xdr:nvSpPr>
          <xdr:spPr bwMode="auto">
            <a:xfrm>
              <a:off x="-500" y="-15000"/>
              <a:ext cx="4500" cy="10000"/>
            </a:xfrm>
            <a:custGeom>
              <a:avLst/>
              <a:gdLst>
                <a:gd name="T0" fmla="*/ 0 w 16384"/>
                <a:gd name="T1" fmla="*/ 0 h 16384"/>
                <a:gd name="T2" fmla="*/ 0 w 16384"/>
                <a:gd name="T3" fmla="*/ 118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05" name="Line 95">
              <a:extLst>
                <a:ext uri="{FF2B5EF4-FFF2-40B4-BE49-F238E27FC236}">
                  <a16:creationId xmlns:a16="http://schemas.microsoft.com/office/drawing/2014/main" id="{38B11B08-5FE2-6510-37D4-22FCA15E89C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000" y="-5000"/>
              <a:ext cx="0" cy="1700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" name="Line 96">
            <a:extLst>
              <a:ext uri="{FF2B5EF4-FFF2-40B4-BE49-F238E27FC236}">
                <a16:creationId xmlns:a16="http://schemas.microsoft.com/office/drawing/2014/main" id="{C061AEE5-C940-6A22-F177-C4C4CCB82B65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755" y="420"/>
            <a:ext cx="30" cy="1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18</xdr:col>
      <xdr:colOff>194734</xdr:colOff>
      <xdr:row>46</xdr:row>
      <xdr:rowOff>1210</xdr:rowOff>
    </xdr:from>
    <xdr:to>
      <xdr:col>19</xdr:col>
      <xdr:colOff>273353</xdr:colOff>
      <xdr:row>48</xdr:row>
      <xdr:rowOff>148167</xdr:rowOff>
    </xdr:to>
    <xdr:grpSp>
      <xdr:nvGrpSpPr>
        <xdr:cNvPr id="123" name="Group 176">
          <a:extLst>
            <a:ext uri="{FF2B5EF4-FFF2-40B4-BE49-F238E27FC236}">
              <a16:creationId xmlns:a16="http://schemas.microsoft.com/office/drawing/2014/main" id="{0B221189-85E5-614C-B65C-077D37AD7289}"/>
            </a:ext>
          </a:extLst>
        </xdr:cNvPr>
        <xdr:cNvGrpSpPr>
          <a:grpSpLocks/>
        </xdr:cNvGrpSpPr>
      </xdr:nvGrpSpPr>
      <xdr:grpSpPr bwMode="auto">
        <a:xfrm>
          <a:off x="14418734" y="8620277"/>
          <a:ext cx="620486" cy="519490"/>
          <a:chOff x="1623" y="891"/>
          <a:chExt cx="41" cy="46"/>
        </a:xfrm>
      </xdr:grpSpPr>
      <xdr:sp macro="" textlink="">
        <xdr:nvSpPr>
          <xdr:cNvPr id="124" name="Drawing 56">
            <a:extLst>
              <a:ext uri="{FF2B5EF4-FFF2-40B4-BE49-F238E27FC236}">
                <a16:creationId xmlns:a16="http://schemas.microsoft.com/office/drawing/2014/main" id="{76E39120-3599-A570-CC66-8BF1B1E75966}"/>
              </a:ext>
            </a:extLst>
          </xdr:cNvPr>
          <xdr:cNvSpPr>
            <a:spLocks/>
          </xdr:cNvSpPr>
        </xdr:nvSpPr>
        <xdr:spPr bwMode="auto">
          <a:xfrm>
            <a:off x="1623" y="891"/>
            <a:ext cx="38" cy="46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0" t="0" r="r" b="b"/>
            <a:pathLst>
              <a:path w="16384" h="16384">
                <a:moveTo>
                  <a:pt x="12197" y="2253"/>
                </a:moveTo>
                <a:lnTo>
                  <a:pt x="12015" y="2048"/>
                </a:lnTo>
                <a:lnTo>
                  <a:pt x="11833" y="1844"/>
                </a:lnTo>
                <a:lnTo>
                  <a:pt x="11651" y="1639"/>
                </a:lnTo>
                <a:lnTo>
                  <a:pt x="11469" y="1434"/>
                </a:lnTo>
                <a:lnTo>
                  <a:pt x="10923" y="1024"/>
                </a:lnTo>
                <a:lnTo>
                  <a:pt x="10559" y="820"/>
                </a:lnTo>
                <a:lnTo>
                  <a:pt x="10194" y="615"/>
                </a:lnTo>
                <a:lnTo>
                  <a:pt x="9466" y="410"/>
                </a:lnTo>
                <a:lnTo>
                  <a:pt x="8738" y="205"/>
                </a:lnTo>
                <a:lnTo>
                  <a:pt x="8010" y="0"/>
                </a:lnTo>
                <a:lnTo>
                  <a:pt x="7282" y="0"/>
                </a:lnTo>
                <a:lnTo>
                  <a:pt x="6372" y="0"/>
                </a:lnTo>
                <a:lnTo>
                  <a:pt x="5643" y="0"/>
                </a:lnTo>
                <a:lnTo>
                  <a:pt x="5279" y="0"/>
                </a:lnTo>
                <a:lnTo>
                  <a:pt x="4915" y="0"/>
                </a:lnTo>
                <a:lnTo>
                  <a:pt x="4551" y="0"/>
                </a:lnTo>
                <a:lnTo>
                  <a:pt x="4187" y="205"/>
                </a:lnTo>
                <a:lnTo>
                  <a:pt x="3459" y="410"/>
                </a:lnTo>
                <a:lnTo>
                  <a:pt x="3095" y="615"/>
                </a:lnTo>
                <a:lnTo>
                  <a:pt x="2913" y="820"/>
                </a:lnTo>
                <a:lnTo>
                  <a:pt x="2549" y="1024"/>
                </a:lnTo>
                <a:lnTo>
                  <a:pt x="2367" y="1229"/>
                </a:lnTo>
                <a:lnTo>
                  <a:pt x="2002" y="1639"/>
                </a:lnTo>
                <a:lnTo>
                  <a:pt x="1820" y="2048"/>
                </a:lnTo>
                <a:lnTo>
                  <a:pt x="1638" y="2253"/>
                </a:lnTo>
                <a:lnTo>
                  <a:pt x="1274" y="2458"/>
                </a:lnTo>
                <a:lnTo>
                  <a:pt x="1092" y="2868"/>
                </a:lnTo>
                <a:lnTo>
                  <a:pt x="910" y="3072"/>
                </a:lnTo>
                <a:lnTo>
                  <a:pt x="728" y="3892"/>
                </a:lnTo>
                <a:lnTo>
                  <a:pt x="364" y="4711"/>
                </a:lnTo>
                <a:lnTo>
                  <a:pt x="182" y="5530"/>
                </a:lnTo>
                <a:lnTo>
                  <a:pt x="182" y="6349"/>
                </a:lnTo>
                <a:lnTo>
                  <a:pt x="0" y="7168"/>
                </a:lnTo>
                <a:lnTo>
                  <a:pt x="0" y="7988"/>
                </a:lnTo>
                <a:lnTo>
                  <a:pt x="0" y="8602"/>
                </a:lnTo>
                <a:lnTo>
                  <a:pt x="182" y="9626"/>
                </a:lnTo>
                <a:lnTo>
                  <a:pt x="364" y="10445"/>
                </a:lnTo>
                <a:lnTo>
                  <a:pt x="546" y="11264"/>
                </a:lnTo>
                <a:lnTo>
                  <a:pt x="728" y="12288"/>
                </a:lnTo>
                <a:lnTo>
                  <a:pt x="1092" y="13108"/>
                </a:lnTo>
                <a:lnTo>
                  <a:pt x="1274" y="13517"/>
                </a:lnTo>
                <a:lnTo>
                  <a:pt x="1456" y="13722"/>
                </a:lnTo>
                <a:lnTo>
                  <a:pt x="1638" y="14132"/>
                </a:lnTo>
                <a:lnTo>
                  <a:pt x="1820" y="14336"/>
                </a:lnTo>
                <a:lnTo>
                  <a:pt x="2002" y="14541"/>
                </a:lnTo>
                <a:lnTo>
                  <a:pt x="2367" y="14950"/>
                </a:lnTo>
                <a:lnTo>
                  <a:pt x="2549" y="15156"/>
                </a:lnTo>
                <a:lnTo>
                  <a:pt x="2913" y="15360"/>
                </a:lnTo>
                <a:lnTo>
                  <a:pt x="3641" y="15565"/>
                </a:lnTo>
                <a:lnTo>
                  <a:pt x="4369" y="15770"/>
                </a:lnTo>
                <a:lnTo>
                  <a:pt x="5097" y="15974"/>
                </a:lnTo>
                <a:lnTo>
                  <a:pt x="5825" y="16180"/>
                </a:lnTo>
                <a:lnTo>
                  <a:pt x="6372" y="16384"/>
                </a:lnTo>
                <a:lnTo>
                  <a:pt x="6736" y="16384"/>
                </a:lnTo>
                <a:lnTo>
                  <a:pt x="7100" y="16384"/>
                </a:lnTo>
                <a:lnTo>
                  <a:pt x="7464" y="16384"/>
                </a:lnTo>
                <a:lnTo>
                  <a:pt x="8010" y="16384"/>
                </a:lnTo>
                <a:lnTo>
                  <a:pt x="8556" y="16384"/>
                </a:lnTo>
                <a:lnTo>
                  <a:pt x="8920" y="16384"/>
                </a:lnTo>
                <a:lnTo>
                  <a:pt x="9284" y="16384"/>
                </a:lnTo>
                <a:lnTo>
                  <a:pt x="9648" y="16180"/>
                </a:lnTo>
                <a:lnTo>
                  <a:pt x="10377" y="15974"/>
                </a:lnTo>
                <a:lnTo>
                  <a:pt x="10741" y="15770"/>
                </a:lnTo>
                <a:lnTo>
                  <a:pt x="11105" y="15565"/>
                </a:lnTo>
                <a:lnTo>
                  <a:pt x="11287" y="15360"/>
                </a:lnTo>
                <a:lnTo>
                  <a:pt x="11651" y="15156"/>
                </a:lnTo>
                <a:lnTo>
                  <a:pt x="11833" y="14746"/>
                </a:lnTo>
                <a:lnTo>
                  <a:pt x="12197" y="14336"/>
                </a:lnTo>
                <a:lnTo>
                  <a:pt x="12379" y="13926"/>
                </a:lnTo>
                <a:lnTo>
                  <a:pt x="12743" y="13517"/>
                </a:lnTo>
                <a:lnTo>
                  <a:pt x="12925" y="13312"/>
                </a:lnTo>
                <a:lnTo>
                  <a:pt x="13107" y="13108"/>
                </a:lnTo>
                <a:lnTo>
                  <a:pt x="13471" y="12698"/>
                </a:lnTo>
                <a:lnTo>
                  <a:pt x="13653" y="12288"/>
                </a:lnTo>
                <a:lnTo>
                  <a:pt x="14199" y="11674"/>
                </a:lnTo>
                <a:lnTo>
                  <a:pt x="14746" y="10854"/>
                </a:lnTo>
                <a:lnTo>
                  <a:pt x="15110" y="10036"/>
                </a:lnTo>
                <a:lnTo>
                  <a:pt x="15656" y="9216"/>
                </a:lnTo>
                <a:lnTo>
                  <a:pt x="15838" y="9012"/>
                </a:lnTo>
                <a:lnTo>
                  <a:pt x="16020" y="8602"/>
                </a:lnTo>
                <a:lnTo>
                  <a:pt x="16202" y="8397"/>
                </a:lnTo>
                <a:lnTo>
                  <a:pt x="16384" y="8192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25" name="Drawing 89">
            <a:extLst>
              <a:ext uri="{FF2B5EF4-FFF2-40B4-BE49-F238E27FC236}">
                <a16:creationId xmlns:a16="http://schemas.microsoft.com/office/drawing/2014/main" id="{59C8DD0E-0C06-CBB6-CDF8-F529235E7067}"/>
              </a:ext>
            </a:extLst>
          </xdr:cNvPr>
          <xdr:cNvSpPr>
            <a:spLocks/>
          </xdr:cNvSpPr>
        </xdr:nvSpPr>
        <xdr:spPr bwMode="auto">
          <a:xfrm rot="1442818">
            <a:off x="1656" y="910"/>
            <a:ext cx="8" cy="13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384" h="16384">
                <a:moveTo>
                  <a:pt x="8192" y="0"/>
                </a:moveTo>
                <a:lnTo>
                  <a:pt x="0" y="16384"/>
                </a:lnTo>
                <a:lnTo>
                  <a:pt x="16384" y="16384"/>
                </a:lnTo>
                <a:lnTo>
                  <a:pt x="8192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14</xdr:col>
      <xdr:colOff>223459</xdr:colOff>
      <xdr:row>43</xdr:row>
      <xdr:rowOff>97972</xdr:rowOff>
    </xdr:from>
    <xdr:to>
      <xdr:col>19</xdr:col>
      <xdr:colOff>122162</xdr:colOff>
      <xdr:row>54</xdr:row>
      <xdr:rowOff>1210</xdr:rowOff>
    </xdr:to>
    <xdr:grpSp>
      <xdr:nvGrpSpPr>
        <xdr:cNvPr id="132" name="Group 13">
          <a:extLst>
            <a:ext uri="{FF2B5EF4-FFF2-40B4-BE49-F238E27FC236}">
              <a16:creationId xmlns:a16="http://schemas.microsoft.com/office/drawing/2014/main" id="{A1319CFD-B80D-F840-84F4-104AE28F6824}"/>
            </a:ext>
          </a:extLst>
        </xdr:cNvPr>
        <xdr:cNvGrpSpPr>
          <a:grpSpLocks/>
        </xdr:cNvGrpSpPr>
      </xdr:nvGrpSpPr>
      <xdr:grpSpPr bwMode="auto">
        <a:xfrm>
          <a:off x="12279992" y="8158239"/>
          <a:ext cx="2608037" cy="1952171"/>
          <a:chOff x="16022232" y="7828001"/>
          <a:chExt cx="659471" cy="707906"/>
        </a:xfrm>
      </xdr:grpSpPr>
      <xdr:sp macro="" textlink="">
        <xdr:nvSpPr>
          <xdr:cNvPr id="135" name="Drawing 54">
            <a:extLst>
              <a:ext uri="{FF2B5EF4-FFF2-40B4-BE49-F238E27FC236}">
                <a16:creationId xmlns:a16="http://schemas.microsoft.com/office/drawing/2014/main" id="{54946C01-3442-A8F4-5560-97C1E51898C3}"/>
              </a:ext>
            </a:extLst>
          </xdr:cNvPr>
          <xdr:cNvSpPr>
            <a:spLocks/>
          </xdr:cNvSpPr>
        </xdr:nvSpPr>
        <xdr:spPr bwMode="auto">
          <a:xfrm>
            <a:off x="16247482" y="8353348"/>
            <a:ext cx="190500" cy="0"/>
          </a:xfrm>
          <a:custGeom>
            <a:avLst/>
            <a:gdLst>
              <a:gd name="T0" fmla="*/ 0 w 16384"/>
              <a:gd name="T1" fmla="*/ 0 h 16384"/>
              <a:gd name="T2" fmla="*/ 2147483646 w 16384"/>
              <a:gd name="T3" fmla="*/ 0 h 16384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16384"/>
                </a:lnTo>
              </a:path>
            </a:pathLst>
          </a:custGeom>
          <a:noFill/>
          <a:ln w="17145" cap="flat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grpSp>
        <xdr:nvGrpSpPr>
          <xdr:cNvPr id="136" name="Group 12">
            <a:extLst>
              <a:ext uri="{FF2B5EF4-FFF2-40B4-BE49-F238E27FC236}">
                <a16:creationId xmlns:a16="http://schemas.microsoft.com/office/drawing/2014/main" id="{DA32DEFD-8386-9FA6-D5A3-7A165A67B164}"/>
              </a:ext>
            </a:extLst>
          </xdr:cNvPr>
          <xdr:cNvGrpSpPr>
            <a:grpSpLocks/>
          </xdr:cNvGrpSpPr>
        </xdr:nvGrpSpPr>
        <xdr:grpSpPr bwMode="auto">
          <a:xfrm>
            <a:off x="16022232" y="7828001"/>
            <a:ext cx="659471" cy="707906"/>
            <a:chOff x="16022232" y="7828001"/>
            <a:chExt cx="659471" cy="707906"/>
          </a:xfrm>
        </xdr:grpSpPr>
        <xdr:sp macro="" textlink="">
          <xdr:nvSpPr>
            <xdr:cNvPr id="137" name="Line 48">
              <a:extLst>
                <a:ext uri="{FF2B5EF4-FFF2-40B4-BE49-F238E27FC236}">
                  <a16:creationId xmlns:a16="http://schemas.microsoft.com/office/drawing/2014/main" id="{701AB9AE-4847-1A96-B7B9-04787B403C3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437982" y="7828001"/>
              <a:ext cx="0" cy="512647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" name="Drawing 49">
              <a:extLst>
                <a:ext uri="{FF2B5EF4-FFF2-40B4-BE49-F238E27FC236}">
                  <a16:creationId xmlns:a16="http://schemas.microsoft.com/office/drawing/2014/main" id="{DFAD26A3-8E62-C3B4-9EE6-44F279658D13}"/>
                </a:ext>
              </a:extLst>
            </xdr:cNvPr>
            <xdr:cNvSpPr>
              <a:spLocks/>
            </xdr:cNvSpPr>
          </xdr:nvSpPr>
          <xdr:spPr bwMode="auto">
            <a:xfrm>
              <a:off x="16247482" y="7828001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39" name="Drawing 50">
              <a:extLst>
                <a:ext uri="{FF2B5EF4-FFF2-40B4-BE49-F238E27FC236}">
                  <a16:creationId xmlns:a16="http://schemas.microsoft.com/office/drawing/2014/main" id="{4FD90022-3D14-82A5-50CE-E546DB10F012}"/>
                </a:ext>
              </a:extLst>
            </xdr:cNvPr>
            <xdr:cNvSpPr>
              <a:spLocks/>
            </xdr:cNvSpPr>
          </xdr:nvSpPr>
          <xdr:spPr bwMode="auto">
            <a:xfrm>
              <a:off x="16247482" y="7931150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43" name="Drawing 51">
              <a:extLst>
                <a:ext uri="{FF2B5EF4-FFF2-40B4-BE49-F238E27FC236}">
                  <a16:creationId xmlns:a16="http://schemas.microsoft.com/office/drawing/2014/main" id="{65AB8328-2B30-0B6D-37F5-1C711EF08A72}"/>
                </a:ext>
              </a:extLst>
            </xdr:cNvPr>
            <xdr:cNvSpPr>
              <a:spLocks/>
            </xdr:cNvSpPr>
          </xdr:nvSpPr>
          <xdr:spPr bwMode="auto">
            <a:xfrm>
              <a:off x="16247482" y="8039100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44" name="Drawing 52">
              <a:extLst>
                <a:ext uri="{FF2B5EF4-FFF2-40B4-BE49-F238E27FC236}">
                  <a16:creationId xmlns:a16="http://schemas.microsoft.com/office/drawing/2014/main" id="{0D6F96DE-B5C8-51CD-8B90-5AC2BC21A430}"/>
                </a:ext>
              </a:extLst>
            </xdr:cNvPr>
            <xdr:cNvSpPr>
              <a:spLocks/>
            </xdr:cNvSpPr>
          </xdr:nvSpPr>
          <xdr:spPr bwMode="auto">
            <a:xfrm>
              <a:off x="16247482" y="8148599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49" name="Drawing 53">
              <a:extLst>
                <a:ext uri="{FF2B5EF4-FFF2-40B4-BE49-F238E27FC236}">
                  <a16:creationId xmlns:a16="http://schemas.microsoft.com/office/drawing/2014/main" id="{8F15E702-F94B-1B72-9AEA-FE7E7CDC9B6E}"/>
                </a:ext>
              </a:extLst>
            </xdr:cNvPr>
            <xdr:cNvSpPr>
              <a:spLocks/>
            </xdr:cNvSpPr>
          </xdr:nvSpPr>
          <xdr:spPr bwMode="auto">
            <a:xfrm>
              <a:off x="16247482" y="8258098"/>
              <a:ext cx="190500" cy="0"/>
            </a:xfrm>
            <a:custGeom>
              <a:avLst/>
              <a:gdLst>
                <a:gd name="T0" fmla="*/ 0 w 16384"/>
                <a:gd name="T1" fmla="*/ 0 h 16384"/>
                <a:gd name="T2" fmla="*/ 2147483646 w 16384"/>
                <a:gd name="T3" fmla="*/ 0 h 16384"/>
                <a:gd name="T4" fmla="*/ 0 60000 65536"/>
                <a:gd name="T5" fmla="*/ 0 60000 6553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0" t="0" r="r" b="b"/>
              <a:pathLst>
                <a:path w="16384" h="16384">
                  <a:moveTo>
                    <a:pt x="0" y="0"/>
                  </a:moveTo>
                  <a:lnTo>
                    <a:pt x="16384" y="16384"/>
                  </a:lnTo>
                </a:path>
              </a:pathLst>
            </a:custGeom>
            <a:noFill/>
            <a:ln w="17145" cap="flat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50" name="Text 55">
              <a:extLst>
                <a:ext uri="{FF2B5EF4-FFF2-40B4-BE49-F238E27FC236}">
                  <a16:creationId xmlns:a16="http://schemas.microsoft.com/office/drawing/2014/main" id="{49C1839C-3D49-4D94-8ABF-EC7BD1B08D2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6022232" y="8358931"/>
              <a:ext cx="659471" cy="176976"/>
            </a:xfrm>
            <a:prstGeom prst="rect">
              <a:avLst/>
            </a:prstGeom>
            <a:noFill/>
            <a:ln>
              <a:noFill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endParaRPr lang="en-GB" sz="7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</xdr:grpSp>
    <xdr:clientData/>
  </xdr:twoCellAnchor>
  <xdr:twoCellAnchor>
    <xdr:from>
      <xdr:col>16</xdr:col>
      <xdr:colOff>211667</xdr:colOff>
      <xdr:row>39</xdr:row>
      <xdr:rowOff>166310</xdr:rowOff>
    </xdr:from>
    <xdr:to>
      <xdr:col>16</xdr:col>
      <xdr:colOff>270330</xdr:colOff>
      <xdr:row>43</xdr:row>
      <xdr:rowOff>142723</xdr:rowOff>
    </xdr:to>
    <xdr:sp macro="" textlink="">
      <xdr:nvSpPr>
        <xdr:cNvPr id="151" name="Line 96">
          <a:extLst>
            <a:ext uri="{FF2B5EF4-FFF2-40B4-BE49-F238E27FC236}">
              <a16:creationId xmlns:a16="http://schemas.microsoft.com/office/drawing/2014/main" id="{835141FF-1AC3-416C-A83B-928F0C61E105}"/>
            </a:ext>
          </a:extLst>
        </xdr:cNvPr>
        <xdr:cNvSpPr>
          <a:spLocks noChangeShapeType="1"/>
        </xdr:cNvSpPr>
      </xdr:nvSpPr>
      <xdr:spPr bwMode="auto">
        <a:xfrm flipH="1" flipV="1">
          <a:off x="13183810" y="7861905"/>
          <a:ext cx="58663" cy="762604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453571</xdr:colOff>
      <xdr:row>27</xdr:row>
      <xdr:rowOff>105833</xdr:rowOff>
    </xdr:from>
    <xdr:to>
      <xdr:col>21</xdr:col>
      <xdr:colOff>30237</xdr:colOff>
      <xdr:row>29</xdr:row>
      <xdr:rowOff>136072</xdr:rowOff>
    </xdr:to>
    <xdr:sp macro="" textlink="">
      <xdr:nvSpPr>
        <xdr:cNvPr id="152" name="Line 96">
          <a:extLst>
            <a:ext uri="{FF2B5EF4-FFF2-40B4-BE49-F238E27FC236}">
              <a16:creationId xmlns:a16="http://schemas.microsoft.com/office/drawing/2014/main" id="{E24848E4-8FF9-8D49-B9A8-2581BF40B70D}"/>
            </a:ext>
          </a:extLst>
        </xdr:cNvPr>
        <xdr:cNvSpPr>
          <a:spLocks noChangeShapeType="1"/>
        </xdr:cNvSpPr>
      </xdr:nvSpPr>
      <xdr:spPr bwMode="auto">
        <a:xfrm>
          <a:off x="13954881" y="5442857"/>
          <a:ext cx="1693332" cy="423334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363463</xdr:colOff>
      <xdr:row>33</xdr:row>
      <xdr:rowOff>1210</xdr:rowOff>
    </xdr:from>
    <xdr:to>
      <xdr:col>21</xdr:col>
      <xdr:colOff>16328</xdr:colOff>
      <xdr:row>47</xdr:row>
      <xdr:rowOff>39309</xdr:rowOff>
    </xdr:to>
    <xdr:sp macro="" textlink="">
      <xdr:nvSpPr>
        <xdr:cNvPr id="155" name="Line 96">
          <a:extLst>
            <a:ext uri="{FF2B5EF4-FFF2-40B4-BE49-F238E27FC236}">
              <a16:creationId xmlns:a16="http://schemas.microsoft.com/office/drawing/2014/main" id="{41C6CFA5-1C68-8649-B5DC-0D491CB11455}"/>
            </a:ext>
          </a:extLst>
        </xdr:cNvPr>
        <xdr:cNvSpPr>
          <a:spLocks noChangeShapeType="1"/>
        </xdr:cNvSpPr>
      </xdr:nvSpPr>
      <xdr:spPr bwMode="auto">
        <a:xfrm flipV="1">
          <a:off x="13864773" y="6517520"/>
          <a:ext cx="1769531" cy="2789765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27"/>
  <sheetViews>
    <sheetView topLeftCell="C16" zoomScale="106" zoomScaleNormal="70" zoomScalePageLayoutView="70" workbookViewId="0">
      <selection activeCell="AC31" sqref="AC31:AD34"/>
    </sheetView>
  </sheetViews>
  <sheetFormatPr baseColWidth="10" defaultColWidth="4.6640625" defaultRowHeight="13" x14ac:dyDescent="0.15"/>
  <cols>
    <col min="1" max="1" width="16.5" customWidth="1"/>
    <col min="2" max="2" width="6.6640625" customWidth="1"/>
    <col min="3" max="4" width="7" customWidth="1"/>
    <col min="5" max="5" width="8.83203125" customWidth="1"/>
    <col min="6" max="8" width="7" customWidth="1"/>
    <col min="9" max="9" width="10.33203125" bestFit="1" customWidth="1"/>
    <col min="10" max="30" width="7" customWidth="1"/>
    <col min="31" max="31" width="12" customWidth="1"/>
    <col min="32" max="33" width="7" customWidth="1"/>
    <col min="34" max="39" width="5.6640625" customWidth="1"/>
  </cols>
  <sheetData>
    <row r="1" spans="1:33" ht="18" x14ac:dyDescent="0.2">
      <c r="A1" s="208" t="s">
        <v>29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</row>
    <row r="2" spans="1:33" ht="15" customHeight="1" thickBot="1" x14ac:dyDescent="0.25">
      <c r="A2" s="19" t="s">
        <v>14</v>
      </c>
      <c r="B2" s="1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" customHeight="1" x14ac:dyDescent="0.1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4"/>
    </row>
    <row r="4" spans="1:33" ht="15" customHeight="1" x14ac:dyDescent="0.15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7"/>
    </row>
    <row r="5" spans="1:33" ht="15" customHeight="1" x14ac:dyDescent="0.15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7"/>
    </row>
    <row r="6" spans="1:33" ht="15" customHeight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7"/>
    </row>
    <row r="7" spans="1:33" ht="15" customHeight="1" thickBot="1" x14ac:dyDescent="0.2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61"/>
      <c r="N7" s="61"/>
      <c r="O7" s="61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7"/>
    </row>
    <row r="8" spans="1:33" ht="15" customHeight="1" thickBot="1" x14ac:dyDescent="0.2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205" t="s">
        <v>50</v>
      </c>
      <c r="N8" s="206"/>
      <c r="O8" s="207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7"/>
    </row>
    <row r="9" spans="1:33" ht="15" customHeight="1" thickBot="1" x14ac:dyDescent="0.2">
      <c r="A9" s="55"/>
      <c r="B9" s="56"/>
      <c r="C9" s="56"/>
      <c r="D9" s="56"/>
      <c r="E9" s="56"/>
      <c r="F9" s="56"/>
      <c r="G9" s="56"/>
      <c r="H9" s="205" t="s">
        <v>69</v>
      </c>
      <c r="I9" s="197"/>
      <c r="J9" s="180"/>
      <c r="K9" s="56"/>
      <c r="L9" s="56"/>
      <c r="M9" s="188"/>
      <c r="N9" s="189"/>
      <c r="O9" s="190"/>
      <c r="P9" s="56"/>
      <c r="Q9" s="56"/>
      <c r="R9" s="56"/>
      <c r="S9" s="56"/>
      <c r="T9" s="56"/>
      <c r="U9" s="205" t="s">
        <v>65</v>
      </c>
      <c r="V9" s="197"/>
      <c r="W9" s="180"/>
      <c r="X9" s="75"/>
      <c r="Y9" s="75"/>
      <c r="Z9" s="75"/>
      <c r="AA9" s="75"/>
      <c r="AB9" s="56"/>
      <c r="AC9" s="56"/>
      <c r="AD9" s="56"/>
      <c r="AE9" s="56"/>
      <c r="AF9" s="56"/>
      <c r="AG9" s="57"/>
    </row>
    <row r="10" spans="1:33" ht="15" customHeight="1" x14ac:dyDescent="0.15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191"/>
      <c r="N10" s="192"/>
      <c r="O10" s="193"/>
      <c r="P10" s="56"/>
      <c r="Q10" s="56"/>
      <c r="R10" s="56"/>
      <c r="V10" s="150"/>
      <c r="W10" s="76"/>
      <c r="X10" s="75"/>
      <c r="Y10" s="75"/>
      <c r="Z10" s="75"/>
      <c r="AA10" s="75"/>
      <c r="AB10" s="56"/>
      <c r="AC10" s="56"/>
      <c r="AD10" s="111"/>
      <c r="AE10" s="56"/>
      <c r="AF10" s="56"/>
      <c r="AG10" s="57"/>
    </row>
    <row r="11" spans="1:33" ht="15" customHeight="1" thickBot="1" x14ac:dyDescent="0.2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194"/>
      <c r="N11" s="195"/>
      <c r="O11" s="196"/>
      <c r="P11" s="56"/>
      <c r="Q11" s="56"/>
      <c r="R11" s="56"/>
      <c r="S11" s="56"/>
      <c r="T11" s="56"/>
      <c r="U11" s="56"/>
      <c r="V11" s="56"/>
      <c r="W11" s="76"/>
      <c r="X11" s="75"/>
      <c r="Y11" s="75"/>
      <c r="Z11" s="75"/>
      <c r="AA11" s="75"/>
      <c r="AB11" s="66"/>
      <c r="AC11" s="106"/>
      <c r="AD11" s="110"/>
      <c r="AE11" s="56"/>
      <c r="AF11" s="56"/>
      <c r="AG11" s="57"/>
    </row>
    <row r="12" spans="1:33" ht="15" customHeight="1" thickBot="1" x14ac:dyDescent="0.2">
      <c r="A12" s="55"/>
      <c r="B12" s="56"/>
      <c r="C12" s="56"/>
      <c r="D12" s="56"/>
      <c r="E12" s="56"/>
      <c r="F12" s="56"/>
      <c r="G12" s="56"/>
      <c r="H12" s="205" t="s">
        <v>70</v>
      </c>
      <c r="I12" s="197"/>
      <c r="J12" s="180"/>
      <c r="K12" s="56"/>
      <c r="L12" s="56"/>
      <c r="M12" s="56"/>
      <c r="N12" s="56"/>
      <c r="O12" s="56"/>
      <c r="P12" s="56"/>
      <c r="Q12" s="56"/>
      <c r="R12" s="61"/>
      <c r="S12" s="61"/>
      <c r="T12" s="61"/>
      <c r="U12" s="56"/>
      <c r="V12" s="56"/>
      <c r="W12" s="56"/>
      <c r="X12" s="61"/>
      <c r="Y12" s="61"/>
      <c r="Z12" s="56"/>
      <c r="AA12" s="56"/>
      <c r="AB12" s="66"/>
      <c r="AC12" s="58"/>
      <c r="AD12" s="60"/>
      <c r="AE12" s="56"/>
      <c r="AF12" s="56"/>
      <c r="AG12" s="57"/>
    </row>
    <row r="13" spans="1:33" ht="15" customHeight="1" thickBot="1" x14ac:dyDescent="0.2">
      <c r="A13" s="55"/>
      <c r="B13" s="56"/>
      <c r="C13" s="56"/>
      <c r="D13" s="56"/>
      <c r="E13" s="56"/>
      <c r="F13" s="56"/>
      <c r="G13" s="56"/>
      <c r="H13" s="56"/>
      <c r="I13" s="56"/>
      <c r="J13" s="56"/>
      <c r="K13" s="61"/>
      <c r="L13" s="61"/>
      <c r="M13" s="56"/>
      <c r="N13" s="56"/>
      <c r="O13" s="56"/>
      <c r="P13" s="56"/>
      <c r="Q13" s="66"/>
      <c r="X13" s="66"/>
      <c r="Y13" s="66"/>
      <c r="Z13" s="56"/>
      <c r="AA13" s="56"/>
      <c r="AB13" s="66"/>
      <c r="AC13" s="179" t="s">
        <v>51</v>
      </c>
      <c r="AD13" s="180"/>
      <c r="AE13" s="56"/>
      <c r="AF13" s="56"/>
      <c r="AG13" s="57"/>
    </row>
    <row r="14" spans="1:33" ht="15" customHeight="1" thickBot="1" x14ac:dyDescent="0.2">
      <c r="A14" s="55"/>
      <c r="B14" s="56"/>
      <c r="C14" s="56"/>
      <c r="D14" s="56"/>
      <c r="E14" s="56"/>
      <c r="F14" s="56"/>
      <c r="G14" s="56"/>
      <c r="H14" s="56"/>
      <c r="I14" s="56"/>
      <c r="J14" s="66"/>
      <c r="K14" s="233" t="s">
        <v>72</v>
      </c>
      <c r="L14" s="234"/>
      <c r="M14" s="56"/>
      <c r="N14" s="56"/>
      <c r="O14" s="56"/>
      <c r="P14" s="56"/>
      <c r="Q14" s="56"/>
      <c r="R14" s="56"/>
      <c r="S14" s="56"/>
      <c r="T14" s="56"/>
      <c r="U14" s="56"/>
      <c r="V14" s="66"/>
      <c r="W14" s="66"/>
      <c r="X14" s="56"/>
      <c r="Y14" s="56"/>
      <c r="Z14" s="56"/>
      <c r="AA14" s="66"/>
      <c r="AB14" s="66"/>
      <c r="AC14" s="112" t="s">
        <v>57</v>
      </c>
      <c r="AD14" s="113">
        <f>400/5</f>
        <v>80</v>
      </c>
      <c r="AF14" s="56"/>
      <c r="AG14" s="57"/>
    </row>
    <row r="15" spans="1:33" ht="15" customHeight="1" thickBot="1" x14ac:dyDescent="0.2">
      <c r="A15" s="55"/>
      <c r="B15" s="56"/>
      <c r="C15" s="56"/>
      <c r="D15" s="56"/>
      <c r="E15" s="56"/>
      <c r="F15" s="56"/>
      <c r="G15" s="56"/>
      <c r="H15" s="56"/>
      <c r="I15" s="56"/>
      <c r="J15" s="66"/>
      <c r="K15" s="235"/>
      <c r="L15" s="236"/>
      <c r="M15" s="56"/>
      <c r="N15" s="56"/>
      <c r="O15" s="56"/>
      <c r="P15" s="56"/>
      <c r="Q15" s="56"/>
      <c r="R15" s="56"/>
      <c r="S15" s="56"/>
      <c r="T15" s="56"/>
      <c r="U15" s="56"/>
      <c r="V15" s="66"/>
      <c r="W15" s="66"/>
      <c r="X15" s="56"/>
      <c r="Y15" s="56"/>
      <c r="Z15" s="56"/>
      <c r="AA15" s="66"/>
      <c r="AB15" s="66"/>
      <c r="AC15" s="226" t="s">
        <v>56</v>
      </c>
      <c r="AD15" s="143"/>
      <c r="AE15" s="56"/>
      <c r="AF15" s="56"/>
      <c r="AG15" s="57"/>
    </row>
    <row r="16" spans="1:33" ht="15" customHeight="1" thickBot="1" x14ac:dyDescent="0.2">
      <c r="A16" s="106"/>
      <c r="B16" s="56"/>
      <c r="C16" s="56"/>
      <c r="D16" s="56"/>
      <c r="E16" s="56"/>
      <c r="F16" s="56"/>
      <c r="G16" s="56"/>
      <c r="H16" s="56"/>
      <c r="I16" s="56"/>
      <c r="J16" s="66"/>
      <c r="K16" s="237"/>
      <c r="L16" s="238"/>
      <c r="M16" s="56"/>
      <c r="N16" s="56"/>
      <c r="O16" s="56"/>
      <c r="P16" s="56"/>
      <c r="Q16" s="56"/>
      <c r="R16" s="56"/>
      <c r="S16" s="56"/>
      <c r="T16" s="56"/>
      <c r="U16" s="56"/>
      <c r="V16" s="66"/>
      <c r="W16" s="66"/>
      <c r="X16" s="56"/>
      <c r="Y16" s="56"/>
      <c r="Z16" s="56"/>
      <c r="AA16" s="66"/>
      <c r="AB16" s="66"/>
      <c r="AC16" s="105" t="s">
        <v>73</v>
      </c>
      <c r="AD16" s="114"/>
      <c r="AE16" s="226" t="s">
        <v>58</v>
      </c>
      <c r="AF16" s="56">
        <f>7.5*60</f>
        <v>450</v>
      </c>
      <c r="AG16" s="232" t="s">
        <v>55</v>
      </c>
    </row>
    <row r="17" spans="1:33" ht="15" customHeight="1" x14ac:dyDescent="0.15">
      <c r="A17" s="106"/>
      <c r="B17" s="56"/>
      <c r="C17" s="56"/>
      <c r="D17" s="56"/>
      <c r="E17" s="76"/>
      <c r="F17" s="75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66"/>
      <c r="W17" s="66"/>
      <c r="X17" s="56"/>
      <c r="Y17" s="56"/>
      <c r="Z17" s="56"/>
      <c r="AA17" s="66"/>
      <c r="AB17" s="66"/>
      <c r="AC17" s="198"/>
      <c r="AD17" s="199"/>
      <c r="AE17" s="56"/>
      <c r="AF17" s="56"/>
      <c r="AG17" s="57"/>
    </row>
    <row r="18" spans="1:33" ht="15" customHeight="1" thickBot="1" x14ac:dyDescent="0.2">
      <c r="A18" s="106"/>
      <c r="B18" s="56"/>
      <c r="C18" s="56"/>
      <c r="D18" s="56"/>
      <c r="E18" s="76"/>
      <c r="F18" s="75"/>
      <c r="G18" s="56"/>
      <c r="H18" s="56"/>
      <c r="I18" s="56"/>
      <c r="J18" s="61"/>
      <c r="K18" s="61"/>
      <c r="L18" s="61"/>
      <c r="M18" s="61"/>
      <c r="N18" s="61"/>
      <c r="O18" s="61"/>
      <c r="P18" s="61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7"/>
    </row>
    <row r="19" spans="1:33" ht="15" customHeight="1" thickBot="1" x14ac:dyDescent="0.2">
      <c r="A19" s="106"/>
      <c r="B19" s="56"/>
      <c r="C19" s="56"/>
      <c r="D19" s="56"/>
      <c r="E19" s="76"/>
      <c r="F19" s="75"/>
      <c r="G19" s="56"/>
      <c r="H19" s="56"/>
      <c r="I19" s="66"/>
      <c r="J19" s="205" t="s">
        <v>66</v>
      </c>
      <c r="K19" s="197"/>
      <c r="L19" s="197"/>
      <c r="M19" s="197"/>
      <c r="N19" s="197"/>
      <c r="O19" s="197"/>
      <c r="P19" s="180"/>
      <c r="Q19" s="66"/>
      <c r="R19" s="76"/>
      <c r="S19" s="75"/>
      <c r="T19" s="75"/>
      <c r="U19" s="75"/>
      <c r="V19" s="75"/>
      <c r="W19" s="66"/>
      <c r="X19" s="75"/>
      <c r="Y19" s="75"/>
      <c r="Z19" s="56"/>
      <c r="AA19" s="56"/>
      <c r="AB19" s="56"/>
      <c r="AC19" s="56"/>
      <c r="AD19" s="56"/>
      <c r="AE19" s="56"/>
      <c r="AF19" s="56"/>
      <c r="AG19" s="57"/>
    </row>
    <row r="20" spans="1:33" ht="15" customHeight="1" thickBot="1" x14ac:dyDescent="0.2">
      <c r="A20" s="107"/>
      <c r="B20" s="63"/>
      <c r="C20" s="205" t="s">
        <v>71</v>
      </c>
      <c r="D20" s="180"/>
      <c r="E20" s="76"/>
      <c r="F20" s="75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66"/>
      <c r="R20" s="76"/>
      <c r="S20" s="75"/>
      <c r="T20" s="75"/>
      <c r="U20" s="75"/>
      <c r="V20" s="75"/>
      <c r="W20" s="66"/>
      <c r="X20" s="75"/>
      <c r="Y20" s="75"/>
      <c r="Z20" s="56"/>
      <c r="AA20" s="56"/>
      <c r="AB20" s="56"/>
      <c r="AC20" s="56"/>
      <c r="AD20" s="56"/>
      <c r="AE20" s="56"/>
      <c r="AF20" s="56"/>
      <c r="AG20" s="57"/>
    </row>
    <row r="21" spans="1:33" ht="15" customHeight="1" x14ac:dyDescent="0.15">
      <c r="A21" s="106"/>
      <c r="B21" s="56"/>
      <c r="C21" s="56"/>
      <c r="D21" s="56"/>
      <c r="E21" s="76"/>
      <c r="F21" s="75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66"/>
      <c r="R21" s="76"/>
      <c r="S21" s="181"/>
      <c r="T21" s="181"/>
      <c r="U21" s="75"/>
      <c r="V21" s="75"/>
      <c r="W21" s="66"/>
      <c r="X21" s="181"/>
      <c r="Y21" s="181"/>
      <c r="Z21" s="56"/>
      <c r="AA21" s="56"/>
      <c r="AB21" s="61"/>
      <c r="AC21" s="61"/>
      <c r="AD21" s="56"/>
      <c r="AE21" s="56"/>
      <c r="AF21" s="56"/>
      <c r="AG21" s="57"/>
    </row>
    <row r="22" spans="1:33" ht="15" customHeight="1" x14ac:dyDescent="0.15">
      <c r="A22" s="106"/>
      <c r="B22" s="56"/>
      <c r="C22" s="56"/>
      <c r="D22" s="56"/>
      <c r="E22" s="76"/>
      <c r="F22" s="75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66"/>
      <c r="R22" s="76"/>
      <c r="S22" s="75"/>
      <c r="T22" s="75"/>
      <c r="U22" s="75"/>
      <c r="V22" s="75"/>
      <c r="W22" s="66"/>
      <c r="X22" s="75"/>
      <c r="Y22" s="75"/>
      <c r="Z22" s="56"/>
      <c r="AA22" s="66"/>
      <c r="AB22" s="63"/>
      <c r="AC22" s="63"/>
      <c r="AD22" s="56"/>
      <c r="AE22" s="56"/>
      <c r="AF22" s="56"/>
      <c r="AG22" s="57"/>
    </row>
    <row r="23" spans="1:33" ht="15" customHeight="1" thickBot="1" x14ac:dyDescent="0.2">
      <c r="A23" s="10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61"/>
      <c r="AE23" s="61"/>
      <c r="AF23" s="56"/>
      <c r="AG23" s="57"/>
    </row>
    <row r="24" spans="1:33" ht="15" customHeight="1" thickBot="1" x14ac:dyDescent="0.2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6"/>
      <c r="AD24" s="205" t="s">
        <v>67</v>
      </c>
      <c r="AE24" s="180"/>
      <c r="AF24" s="56"/>
      <c r="AG24" s="57"/>
    </row>
    <row r="25" spans="1:33" ht="15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7"/>
    </row>
    <row r="26" spans="1:33" ht="15" customHeight="1" thickBot="1" x14ac:dyDescent="0.2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7"/>
    </row>
    <row r="27" spans="1:33" ht="15" customHeight="1" thickBot="1" x14ac:dyDescent="0.2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205" t="s">
        <v>68</v>
      </c>
      <c r="AB27" s="197"/>
      <c r="AC27" s="180"/>
      <c r="AD27" s="56"/>
      <c r="AE27" s="56"/>
      <c r="AF27" s="56"/>
      <c r="AG27" s="57"/>
    </row>
    <row r="28" spans="1:33" ht="15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7"/>
    </row>
    <row r="29" spans="1:33" ht="15" customHeight="1" thickBot="1" x14ac:dyDescent="0.2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7"/>
    </row>
    <row r="30" spans="1:33" ht="15" customHeight="1" thickBot="1" x14ac:dyDescent="0.2">
      <c r="A30" s="56"/>
      <c r="B30" s="56"/>
      <c r="C30" s="66"/>
      <c r="D30" s="182" t="s">
        <v>53</v>
      </c>
      <c r="E30" s="183"/>
      <c r="F30" s="56"/>
      <c r="G30" s="56"/>
      <c r="H30" s="66"/>
      <c r="I30" s="56"/>
      <c r="J30" s="56"/>
      <c r="K30" s="56"/>
      <c r="L30" s="56"/>
      <c r="M30" s="66"/>
      <c r="N30" s="182" t="s">
        <v>62</v>
      </c>
      <c r="O30" s="183"/>
      <c r="P30" s="56"/>
      <c r="Q30" s="56"/>
      <c r="R30" s="66"/>
      <c r="S30" s="182" t="s">
        <v>63</v>
      </c>
      <c r="T30" s="183"/>
      <c r="U30" s="56"/>
      <c r="V30" s="56"/>
      <c r="W30" s="56"/>
      <c r="X30" s="182" t="s">
        <v>64</v>
      </c>
      <c r="Y30" s="183"/>
      <c r="Z30" s="56"/>
      <c r="AA30" s="56"/>
      <c r="AB30" s="56"/>
      <c r="AC30" s="61"/>
      <c r="AD30" s="61"/>
      <c r="AE30" s="56"/>
      <c r="AF30" s="56"/>
      <c r="AG30" s="57"/>
    </row>
    <row r="31" spans="1:33" ht="15" customHeight="1" thickBot="1" x14ac:dyDescent="0.2">
      <c r="A31" s="56"/>
      <c r="B31" s="56"/>
      <c r="C31" s="66"/>
      <c r="D31" s="224" t="s">
        <v>54</v>
      </c>
      <c r="E31" s="88">
        <v>1</v>
      </c>
      <c r="F31" s="56"/>
      <c r="G31" s="56"/>
      <c r="H31" s="66"/>
      <c r="I31" s="56"/>
      <c r="J31" s="56"/>
      <c r="K31" s="56"/>
      <c r="L31" s="56"/>
      <c r="M31" s="66"/>
      <c r="N31" s="87"/>
      <c r="O31" s="88"/>
      <c r="P31" s="56"/>
      <c r="Q31" s="56"/>
      <c r="R31" s="66"/>
      <c r="S31" s="87"/>
      <c r="T31" s="88"/>
      <c r="U31" s="56"/>
      <c r="V31" s="66"/>
      <c r="W31" s="66"/>
      <c r="X31" s="87"/>
      <c r="Y31" s="88"/>
      <c r="Z31" s="56"/>
      <c r="AA31" s="66"/>
      <c r="AB31" s="66"/>
      <c r="AC31" s="205" t="s">
        <v>46</v>
      </c>
      <c r="AD31" s="180"/>
      <c r="AE31" s="56"/>
      <c r="AF31" s="56"/>
      <c r="AG31" s="57"/>
    </row>
    <row r="32" spans="1:33" ht="15" customHeight="1" thickBot="1" x14ac:dyDescent="0.2">
      <c r="A32" s="56"/>
      <c r="B32" s="61"/>
      <c r="C32" s="66"/>
      <c r="D32" s="89"/>
      <c r="E32" s="90"/>
      <c r="F32" s="56"/>
      <c r="G32" s="61"/>
      <c r="H32" s="66"/>
      <c r="I32" s="56"/>
      <c r="J32" s="56"/>
      <c r="K32" s="56"/>
      <c r="L32" s="61"/>
      <c r="M32" s="66"/>
      <c r="N32" s="89"/>
      <c r="O32" s="90">
        <v>2</v>
      </c>
      <c r="P32" s="56"/>
      <c r="Q32" s="61"/>
      <c r="R32" s="66"/>
      <c r="S32" s="89"/>
      <c r="T32" s="90">
        <v>1</v>
      </c>
      <c r="U32" s="56"/>
      <c r="V32" s="63"/>
      <c r="W32" s="63"/>
      <c r="X32" s="89"/>
      <c r="Y32" s="90">
        <v>1</v>
      </c>
      <c r="Z32" s="56"/>
      <c r="AA32" s="63"/>
      <c r="AB32" s="66"/>
      <c r="AC32" s="188" t="s">
        <v>47</v>
      </c>
      <c r="AD32" s="200"/>
      <c r="AE32" s="56"/>
      <c r="AF32" s="56"/>
      <c r="AG32" s="57"/>
    </row>
    <row r="33" spans="1:38" ht="15" customHeight="1" thickBot="1" x14ac:dyDescent="0.2">
      <c r="A33" s="66"/>
      <c r="B33" s="96">
        <f>100*AD14</f>
        <v>8000</v>
      </c>
      <c r="C33" s="66"/>
      <c r="D33" s="184" t="s">
        <v>42</v>
      </c>
      <c r="E33" s="185"/>
      <c r="F33" s="66"/>
      <c r="G33" s="96">
        <v>500</v>
      </c>
      <c r="H33" s="66"/>
      <c r="I33" s="56"/>
      <c r="J33" s="56"/>
      <c r="K33" s="56"/>
      <c r="M33" s="66"/>
      <c r="N33" s="184" t="s">
        <v>42</v>
      </c>
      <c r="O33" s="185"/>
      <c r="P33" s="66"/>
      <c r="Q33" s="96">
        <v>1200</v>
      </c>
      <c r="R33" s="66"/>
      <c r="S33" s="184" t="s">
        <v>42</v>
      </c>
      <c r="T33" s="185"/>
      <c r="U33" s="66"/>
      <c r="V33" s="96">
        <v>350</v>
      </c>
      <c r="W33" s="151"/>
      <c r="X33" s="184" t="s">
        <v>42</v>
      </c>
      <c r="Y33" s="185"/>
      <c r="Z33" s="66"/>
      <c r="AA33" s="96">
        <v>3000</v>
      </c>
      <c r="AB33" s="66"/>
      <c r="AC33" s="201"/>
      <c r="AD33" s="202"/>
      <c r="AE33" s="56"/>
      <c r="AF33" s="56"/>
      <c r="AG33" s="57"/>
    </row>
    <row r="34" spans="1:38" ht="15" customHeight="1" thickBot="1" x14ac:dyDescent="0.2">
      <c r="A34" s="56"/>
      <c r="B34" s="56"/>
      <c r="C34" s="66"/>
      <c r="D34" s="93" t="s">
        <v>55</v>
      </c>
      <c r="E34" s="94">
        <v>5</v>
      </c>
      <c r="F34" s="56"/>
      <c r="G34" s="56"/>
      <c r="H34" s="66"/>
      <c r="I34" s="56"/>
      <c r="J34" s="56"/>
      <c r="K34" s="56"/>
      <c r="L34" s="56"/>
      <c r="M34" s="66"/>
      <c r="N34" s="93" t="s">
        <v>55</v>
      </c>
      <c r="O34" s="94">
        <v>3</v>
      </c>
      <c r="P34" s="56"/>
      <c r="Q34" s="56"/>
      <c r="R34" s="66"/>
      <c r="S34" s="93" t="s">
        <v>55</v>
      </c>
      <c r="T34" s="94">
        <v>3</v>
      </c>
      <c r="U34" s="56"/>
      <c r="V34" s="66"/>
      <c r="W34" s="66"/>
      <c r="X34" s="93" t="s">
        <v>55</v>
      </c>
      <c r="Y34" s="94">
        <v>5</v>
      </c>
      <c r="Z34" s="56"/>
      <c r="AA34" s="66"/>
      <c r="AB34" s="66"/>
      <c r="AC34" s="203"/>
      <c r="AD34" s="204"/>
      <c r="AE34" s="56"/>
      <c r="AF34" s="56"/>
      <c r="AG34" s="57"/>
    </row>
    <row r="35" spans="1:38" ht="15" customHeight="1" x14ac:dyDescent="0.15">
      <c r="A35" s="56"/>
      <c r="B35" s="56"/>
      <c r="C35" s="66"/>
      <c r="D35" s="186" t="s">
        <v>43</v>
      </c>
      <c r="E35" s="187"/>
      <c r="F35" s="56"/>
      <c r="G35" s="56"/>
      <c r="H35" s="66"/>
      <c r="I35" s="56"/>
      <c r="J35" s="56"/>
      <c r="K35" s="56"/>
      <c r="L35" s="56"/>
      <c r="M35" s="66"/>
      <c r="N35" s="186" t="s">
        <v>43</v>
      </c>
      <c r="O35" s="187"/>
      <c r="P35" s="56"/>
      <c r="Q35" s="56"/>
      <c r="R35" s="66"/>
      <c r="S35" s="186" t="s">
        <v>43</v>
      </c>
      <c r="T35" s="187"/>
      <c r="U35" s="56"/>
      <c r="V35" s="56"/>
      <c r="W35" s="56"/>
      <c r="X35" s="186" t="s">
        <v>43</v>
      </c>
      <c r="Y35" s="187"/>
      <c r="Z35" s="56"/>
      <c r="AA35" s="56"/>
      <c r="AB35" s="56"/>
      <c r="AC35" s="56"/>
      <c r="AD35" s="56"/>
      <c r="AE35" s="56"/>
      <c r="AF35" s="56"/>
      <c r="AG35" s="57"/>
    </row>
    <row r="36" spans="1:38" ht="15" customHeight="1" x14ac:dyDescent="0.15">
      <c r="A36" s="56"/>
      <c r="B36" s="56"/>
      <c r="C36" s="66"/>
      <c r="D36" s="93" t="s">
        <v>55</v>
      </c>
      <c r="E36" s="94">
        <v>10</v>
      </c>
      <c r="F36" s="56"/>
      <c r="G36" s="56"/>
      <c r="H36" s="66"/>
      <c r="I36" s="56"/>
      <c r="J36" s="56"/>
      <c r="K36" s="56"/>
      <c r="L36" s="56"/>
      <c r="M36" s="66"/>
      <c r="N36" s="93" t="s">
        <v>55</v>
      </c>
      <c r="O36" s="94">
        <v>15</v>
      </c>
      <c r="P36" s="56"/>
      <c r="Q36" s="56"/>
      <c r="R36" s="66"/>
      <c r="S36" s="93" t="s">
        <v>55</v>
      </c>
      <c r="T36" s="94">
        <v>10</v>
      </c>
      <c r="U36" s="56"/>
      <c r="V36" s="56"/>
      <c r="W36" s="56"/>
      <c r="X36" s="93" t="s">
        <v>55</v>
      </c>
      <c r="Y36" s="94">
        <v>15</v>
      </c>
      <c r="Z36" s="56"/>
      <c r="AA36" s="56"/>
      <c r="AB36" s="56"/>
      <c r="AC36" s="56"/>
      <c r="AD36" s="56"/>
      <c r="AE36" s="56"/>
      <c r="AF36" s="56"/>
      <c r="AG36" s="57"/>
    </row>
    <row r="37" spans="1:38" ht="15" customHeight="1" x14ac:dyDescent="0.15">
      <c r="A37" s="56"/>
      <c r="B37" s="56"/>
      <c r="C37" s="66"/>
      <c r="D37" s="186" t="s">
        <v>45</v>
      </c>
      <c r="E37" s="187"/>
      <c r="F37" s="56"/>
      <c r="G37" s="56"/>
      <c r="H37" s="66"/>
      <c r="I37" s="56"/>
      <c r="J37" s="56"/>
      <c r="K37" s="56"/>
      <c r="L37" s="56"/>
      <c r="M37" s="66"/>
      <c r="N37" s="186" t="s">
        <v>45</v>
      </c>
      <c r="O37" s="187"/>
      <c r="P37" s="56"/>
      <c r="Q37" s="56"/>
      <c r="R37" s="66"/>
      <c r="S37" s="186" t="s">
        <v>45</v>
      </c>
      <c r="T37" s="187"/>
      <c r="U37" s="56"/>
      <c r="V37" s="56"/>
      <c r="W37" s="56"/>
      <c r="X37" s="186" t="s">
        <v>45</v>
      </c>
      <c r="Y37" s="187"/>
      <c r="Z37" s="56"/>
      <c r="AA37" s="56"/>
      <c r="AB37" s="56"/>
      <c r="AC37" s="56"/>
      <c r="AD37" s="56"/>
      <c r="AE37" s="56"/>
      <c r="AF37" s="56"/>
      <c r="AG37" s="57"/>
    </row>
    <row r="38" spans="1:38" ht="15" customHeight="1" x14ac:dyDescent="0.15">
      <c r="A38" s="56"/>
      <c r="B38" s="56"/>
      <c r="C38" s="66"/>
      <c r="D38" s="93"/>
      <c r="E38" s="225">
        <v>1</v>
      </c>
      <c r="F38" s="56"/>
      <c r="G38" s="56"/>
      <c r="H38" s="66"/>
      <c r="I38" s="56"/>
      <c r="J38" s="56"/>
      <c r="K38" s="56"/>
      <c r="L38" s="56"/>
      <c r="M38" s="66"/>
      <c r="N38" s="93"/>
      <c r="O38" s="94">
        <v>0.95</v>
      </c>
      <c r="P38" s="56"/>
      <c r="Q38" s="56"/>
      <c r="R38" s="66"/>
      <c r="S38" s="93"/>
      <c r="T38" s="94">
        <v>0.9</v>
      </c>
      <c r="U38" s="56"/>
      <c r="V38" s="56"/>
      <c r="W38" s="75"/>
      <c r="X38" s="93"/>
      <c r="Y38" s="94">
        <v>1</v>
      </c>
      <c r="Z38" s="56"/>
      <c r="AA38" s="75"/>
      <c r="AB38" s="75"/>
      <c r="AC38" s="75"/>
      <c r="AD38" s="75"/>
      <c r="AE38" s="75"/>
      <c r="AF38" s="92"/>
      <c r="AG38" s="57"/>
    </row>
    <row r="39" spans="1:38" ht="15" customHeight="1" x14ac:dyDescent="0.15">
      <c r="A39" s="76"/>
      <c r="B39" s="75"/>
      <c r="C39" s="66"/>
      <c r="D39" s="186" t="s">
        <v>44</v>
      </c>
      <c r="E39" s="187"/>
      <c r="F39" s="56"/>
      <c r="G39" s="56"/>
      <c r="H39" s="66"/>
      <c r="I39" s="56"/>
      <c r="J39" s="56"/>
      <c r="K39" s="56"/>
      <c r="L39" s="56"/>
      <c r="M39" s="66"/>
      <c r="N39" s="186" t="s">
        <v>44</v>
      </c>
      <c r="O39" s="187"/>
      <c r="P39" s="56"/>
      <c r="Q39" s="56"/>
      <c r="R39" s="66"/>
      <c r="S39" s="186" t="s">
        <v>44</v>
      </c>
      <c r="T39" s="187"/>
      <c r="U39" s="56"/>
      <c r="V39" s="56"/>
      <c r="W39" s="75"/>
      <c r="X39" s="186" t="s">
        <v>44</v>
      </c>
      <c r="Y39" s="187"/>
      <c r="Z39" s="56"/>
      <c r="AA39" s="75"/>
      <c r="AB39" s="75"/>
      <c r="AC39" s="75"/>
      <c r="AD39" s="75"/>
      <c r="AE39" s="75"/>
      <c r="AF39" s="92"/>
      <c r="AG39" s="57"/>
    </row>
    <row r="40" spans="1:38" ht="15" customHeight="1" x14ac:dyDescent="0.15">
      <c r="A40" s="76"/>
      <c r="B40" s="75"/>
      <c r="C40" s="66"/>
      <c r="D40" s="93"/>
      <c r="E40" s="225">
        <v>1</v>
      </c>
      <c r="F40" s="231"/>
      <c r="G40" s="56"/>
      <c r="H40" s="66"/>
      <c r="I40" s="56"/>
      <c r="J40" s="56"/>
      <c r="K40" s="56"/>
      <c r="L40" s="56"/>
      <c r="M40" s="66"/>
      <c r="N40" s="91"/>
      <c r="O40" s="95">
        <v>1</v>
      </c>
      <c r="P40" s="56"/>
      <c r="Q40" s="56"/>
      <c r="R40" s="66"/>
      <c r="S40" s="91"/>
      <c r="T40" s="95">
        <v>1</v>
      </c>
      <c r="U40" s="56"/>
      <c r="V40" s="56"/>
      <c r="W40" s="75"/>
      <c r="X40" s="91"/>
      <c r="Y40" s="95">
        <v>1</v>
      </c>
      <c r="Z40" s="56"/>
      <c r="AA40" s="75"/>
      <c r="AB40" s="75"/>
      <c r="AC40" s="75"/>
      <c r="AD40" s="75"/>
      <c r="AE40" s="75"/>
      <c r="AF40" s="92"/>
      <c r="AG40" s="57"/>
    </row>
    <row r="41" spans="1:38" ht="15" customHeight="1" x14ac:dyDescent="0.15">
      <c r="A41" s="106"/>
      <c r="B41" s="75"/>
      <c r="C41" s="63"/>
      <c r="D41" s="186" t="s">
        <v>52</v>
      </c>
      <c r="E41" s="187"/>
      <c r="F41" s="61"/>
      <c r="G41" s="61"/>
      <c r="H41" s="63"/>
      <c r="I41" s="56"/>
      <c r="J41" s="56"/>
      <c r="K41" s="56"/>
      <c r="L41" s="97"/>
      <c r="M41" s="100"/>
      <c r="N41" s="186" t="s">
        <v>52</v>
      </c>
      <c r="O41" s="187"/>
      <c r="P41" s="61"/>
      <c r="Q41" s="61"/>
      <c r="R41" s="117"/>
      <c r="S41" s="186" t="s">
        <v>52</v>
      </c>
      <c r="T41" s="187"/>
      <c r="U41" s="61"/>
      <c r="V41" s="61"/>
      <c r="W41" s="75"/>
      <c r="X41" s="186" t="s">
        <v>52</v>
      </c>
      <c r="Y41" s="187"/>
      <c r="Z41" s="61"/>
      <c r="AA41" s="75"/>
      <c r="AB41" s="75"/>
      <c r="AC41" s="75"/>
      <c r="AD41" s="75"/>
      <c r="AE41" s="75"/>
      <c r="AF41" s="77"/>
      <c r="AG41" s="57"/>
      <c r="AL41" s="10"/>
    </row>
    <row r="42" spans="1:38" ht="15" customHeight="1" x14ac:dyDescent="0.15">
      <c r="A42" s="76"/>
      <c r="B42" s="97"/>
      <c r="C42" s="63"/>
      <c r="D42" s="115"/>
      <c r="E42" s="116">
        <v>1</v>
      </c>
      <c r="F42" s="61"/>
      <c r="G42" s="61"/>
      <c r="H42" s="63"/>
      <c r="I42" s="56"/>
      <c r="J42" s="56"/>
      <c r="K42" s="56"/>
      <c r="L42" s="97"/>
      <c r="M42" s="100"/>
      <c r="N42" s="115"/>
      <c r="O42" s="116">
        <v>2</v>
      </c>
      <c r="P42" s="61"/>
      <c r="Q42" s="61"/>
      <c r="R42" s="117"/>
      <c r="S42" s="115"/>
      <c r="T42" s="116">
        <v>2</v>
      </c>
      <c r="U42" s="61"/>
      <c r="V42" s="61"/>
      <c r="W42" s="75"/>
      <c r="X42" s="115"/>
      <c r="Y42" s="116">
        <v>2</v>
      </c>
      <c r="Z42" s="61"/>
      <c r="AA42" s="75"/>
      <c r="AB42" s="75"/>
      <c r="AC42" s="75"/>
      <c r="AD42" s="75"/>
      <c r="AE42" s="75"/>
      <c r="AF42" s="119"/>
      <c r="AG42" s="57"/>
      <c r="AL42" s="10"/>
    </row>
    <row r="43" spans="1:38" ht="15" customHeight="1" x14ac:dyDescent="0.15">
      <c r="A43" s="76"/>
      <c r="B43" s="97"/>
      <c r="C43" s="63"/>
      <c r="D43" s="186" t="s">
        <v>59</v>
      </c>
      <c r="E43" s="187"/>
      <c r="F43" s="61"/>
      <c r="G43" s="61"/>
      <c r="H43" s="63"/>
      <c r="I43" s="56"/>
      <c r="J43" s="56"/>
      <c r="K43" s="56"/>
      <c r="L43" s="97"/>
      <c r="M43" s="100"/>
      <c r="N43" s="186" t="s">
        <v>59</v>
      </c>
      <c r="O43" s="187"/>
      <c r="P43" s="61"/>
      <c r="Q43" s="61"/>
      <c r="R43" s="117"/>
      <c r="S43" s="186" t="s">
        <v>59</v>
      </c>
      <c r="T43" s="187"/>
      <c r="U43" s="61"/>
      <c r="V43" s="61"/>
      <c r="W43" s="75"/>
      <c r="X43" s="186" t="s">
        <v>59</v>
      </c>
      <c r="Y43" s="187"/>
      <c r="Z43" s="61"/>
      <c r="AA43" s="118"/>
      <c r="AB43" s="98"/>
      <c r="AC43" s="98"/>
      <c r="AD43" s="98"/>
      <c r="AE43" s="98"/>
      <c r="AF43" s="227"/>
      <c r="AG43" s="57"/>
      <c r="AL43" s="10"/>
    </row>
    <row r="44" spans="1:38" ht="15" customHeight="1" x14ac:dyDescent="0.15">
      <c r="A44" s="76"/>
      <c r="B44" s="97"/>
      <c r="C44" s="63"/>
      <c r="D44" s="239" t="s">
        <v>55</v>
      </c>
      <c r="E44" s="116">
        <f>E42*$AF$16</f>
        <v>450</v>
      </c>
      <c r="F44" s="61"/>
      <c r="G44" s="61"/>
      <c r="H44" s="63"/>
      <c r="I44" s="56"/>
      <c r="J44" s="56"/>
      <c r="K44" s="56"/>
      <c r="L44" s="97"/>
      <c r="M44" s="100"/>
      <c r="N44" s="239" t="s">
        <v>55</v>
      </c>
      <c r="O44" s="116">
        <f>O42*$AF$16</f>
        <v>900</v>
      </c>
      <c r="P44" s="61"/>
      <c r="Q44" s="61"/>
      <c r="R44" s="117"/>
      <c r="S44" s="239" t="s">
        <v>55</v>
      </c>
      <c r="T44" s="116">
        <f>T42*$AF$16</f>
        <v>900</v>
      </c>
      <c r="U44" s="61"/>
      <c r="V44" s="61"/>
      <c r="W44" s="75"/>
      <c r="X44" s="239" t="s">
        <v>55</v>
      </c>
      <c r="Y44" s="116">
        <f>Y42*$AF$16</f>
        <v>900</v>
      </c>
      <c r="Z44" s="61"/>
      <c r="AA44" s="118"/>
      <c r="AB44" s="98"/>
      <c r="AC44" s="98"/>
      <c r="AD44" s="98"/>
      <c r="AE44" s="98"/>
      <c r="AF44" s="227"/>
      <c r="AG44" s="57"/>
      <c r="AL44" s="10"/>
    </row>
    <row r="45" spans="1:38" ht="15" customHeight="1" x14ac:dyDescent="0.15">
      <c r="A45" s="75"/>
      <c r="B45" s="97"/>
      <c r="C45" s="97"/>
      <c r="D45" s="99"/>
      <c r="E45" s="99"/>
      <c r="F45" s="97"/>
      <c r="G45" s="97"/>
      <c r="H45" s="75"/>
      <c r="I45" s="56"/>
      <c r="J45" s="56"/>
      <c r="K45" s="56"/>
      <c r="L45" s="97"/>
      <c r="M45" s="75"/>
      <c r="N45" s="75"/>
      <c r="O45" s="75"/>
      <c r="P45" s="97"/>
      <c r="Q45" s="97"/>
      <c r="R45" s="75"/>
      <c r="S45" s="75"/>
      <c r="T45" s="75"/>
      <c r="U45" s="97"/>
      <c r="V45" s="118"/>
      <c r="W45" s="118"/>
      <c r="X45" s="75"/>
      <c r="Y45" s="75"/>
      <c r="Z45" s="97"/>
      <c r="AA45" s="118"/>
      <c r="AB45" s="98"/>
      <c r="AC45" s="98"/>
      <c r="AD45" s="98"/>
      <c r="AE45" s="98"/>
      <c r="AG45" s="57"/>
      <c r="AL45" s="10"/>
    </row>
    <row r="46" spans="1:38" ht="15" customHeight="1" x14ac:dyDescent="0.15">
      <c r="A46" s="92"/>
      <c r="B46" s="228"/>
      <c r="C46" s="228"/>
      <c r="D46" s="152"/>
      <c r="E46" s="229"/>
      <c r="F46" s="61"/>
      <c r="G46" s="230"/>
      <c r="H46" s="76"/>
      <c r="I46" s="56"/>
      <c r="J46" s="56"/>
      <c r="K46" s="56"/>
      <c r="L46" s="230"/>
      <c r="M46" s="76"/>
      <c r="N46" s="97"/>
      <c r="O46" s="100"/>
      <c r="P46" s="61"/>
      <c r="Q46" s="230"/>
      <c r="R46" s="76"/>
      <c r="S46" s="97"/>
      <c r="T46" s="100"/>
      <c r="U46" s="228"/>
      <c r="V46" s="228"/>
      <c r="W46" s="228"/>
      <c r="X46" s="101"/>
      <c r="Y46" s="100"/>
      <c r="Z46" s="61"/>
      <c r="AA46" s="230"/>
      <c r="AB46" s="56"/>
      <c r="AC46" s="98"/>
      <c r="AD46" s="98"/>
      <c r="AE46" s="102"/>
      <c r="AF46" s="227"/>
      <c r="AG46" s="57"/>
      <c r="AL46" s="10"/>
    </row>
    <row r="47" spans="1:38" ht="15" customHeight="1" x14ac:dyDescent="0.15">
      <c r="A47" s="92"/>
      <c r="B47" s="228"/>
      <c r="C47" s="228"/>
      <c r="D47" s="152"/>
      <c r="E47" s="229"/>
      <c r="F47" s="61"/>
      <c r="G47" s="230"/>
      <c r="H47" s="76"/>
      <c r="I47" s="56"/>
      <c r="J47" s="56"/>
      <c r="K47" s="56"/>
      <c r="L47" s="230"/>
      <c r="M47" s="76"/>
      <c r="N47" s="97"/>
      <c r="O47" s="100"/>
      <c r="P47" s="61"/>
      <c r="Q47" s="230"/>
      <c r="R47" s="76"/>
      <c r="S47" s="97"/>
      <c r="T47" s="100"/>
      <c r="U47" s="228"/>
      <c r="V47" s="228"/>
      <c r="W47" s="228"/>
      <c r="X47" s="101"/>
      <c r="Y47" s="100"/>
      <c r="Z47" s="61"/>
      <c r="AA47" s="230"/>
      <c r="AB47" s="56"/>
      <c r="AC47" s="98"/>
      <c r="AD47" s="98"/>
      <c r="AE47" s="102"/>
      <c r="AF47" s="227"/>
      <c r="AG47" s="57"/>
      <c r="AL47" s="10"/>
    </row>
    <row r="48" spans="1:38" ht="15" customHeight="1" thickBot="1" x14ac:dyDescent="0.2">
      <c r="A48" s="92"/>
      <c r="B48" s="228"/>
      <c r="C48" s="228"/>
      <c r="D48" s="152"/>
      <c r="E48" s="229"/>
      <c r="F48" s="61"/>
      <c r="G48" s="230"/>
      <c r="H48" s="76"/>
      <c r="I48" s="56"/>
      <c r="J48" s="56"/>
      <c r="K48" s="56"/>
      <c r="L48" s="230"/>
      <c r="M48" s="76"/>
      <c r="N48" s="97"/>
      <c r="O48" s="100"/>
      <c r="P48" s="61"/>
      <c r="Q48" s="230"/>
      <c r="R48" s="76"/>
      <c r="S48" s="97"/>
      <c r="T48" s="100"/>
      <c r="U48" s="228"/>
      <c r="V48" s="228"/>
      <c r="W48" s="228"/>
      <c r="X48" s="101"/>
      <c r="Y48" s="100"/>
      <c r="Z48" s="61"/>
      <c r="AA48" s="230"/>
      <c r="AB48" s="56"/>
      <c r="AC48" s="98"/>
      <c r="AD48" s="98"/>
      <c r="AE48" s="102"/>
      <c r="AF48" s="227"/>
      <c r="AG48" s="57"/>
      <c r="AL48" s="10"/>
    </row>
    <row r="49" spans="1:38" ht="15" customHeight="1" thickBot="1" x14ac:dyDescent="0.2">
      <c r="A49" s="92"/>
      <c r="B49" s="228"/>
      <c r="C49" s="228"/>
      <c r="D49" s="182" t="s">
        <v>60</v>
      </c>
      <c r="E49" s="183"/>
      <c r="F49" s="61"/>
      <c r="G49" s="230"/>
      <c r="H49" s="76"/>
      <c r="I49" s="56"/>
      <c r="J49" s="56"/>
      <c r="K49" s="56"/>
      <c r="L49" s="230"/>
      <c r="M49" s="76"/>
      <c r="N49" s="97"/>
      <c r="O49" s="100"/>
      <c r="P49" s="61"/>
      <c r="Q49" s="230"/>
      <c r="R49" s="76"/>
      <c r="S49" s="97"/>
      <c r="T49" s="100"/>
      <c r="U49" s="228"/>
      <c r="V49" s="228"/>
      <c r="W49" s="228"/>
      <c r="X49" s="101"/>
      <c r="Y49" s="100"/>
      <c r="Z49" s="61"/>
      <c r="AA49" s="230"/>
      <c r="AB49" s="56"/>
      <c r="AC49" s="98"/>
      <c r="AD49" s="98"/>
      <c r="AE49" s="102"/>
      <c r="AF49" s="227"/>
      <c r="AG49" s="57"/>
      <c r="AL49" s="10"/>
    </row>
    <row r="50" spans="1:38" ht="15" customHeight="1" x14ac:dyDescent="0.15">
      <c r="A50" s="92"/>
      <c r="B50" s="228"/>
      <c r="C50" s="228"/>
      <c r="D50" s="87"/>
      <c r="E50" s="88"/>
      <c r="F50" s="61"/>
      <c r="G50" s="230"/>
      <c r="H50" s="76"/>
      <c r="I50" s="56"/>
      <c r="J50" s="56"/>
      <c r="K50" s="56"/>
      <c r="L50" s="230"/>
      <c r="M50" s="76"/>
      <c r="N50" s="97"/>
      <c r="O50" s="100"/>
      <c r="P50" s="61"/>
      <c r="Q50" s="230"/>
      <c r="R50" s="76"/>
      <c r="S50" s="97"/>
      <c r="T50" s="100"/>
      <c r="U50" s="228"/>
      <c r="V50" s="228"/>
      <c r="W50" s="228"/>
      <c r="X50" s="101"/>
      <c r="Y50" s="100"/>
      <c r="Z50" s="61"/>
      <c r="AA50" s="230"/>
      <c r="AB50" s="56"/>
      <c r="AC50" s="98"/>
      <c r="AD50" s="98"/>
      <c r="AE50" s="102"/>
      <c r="AF50" s="227"/>
      <c r="AG50" s="57"/>
      <c r="AL50" s="10"/>
    </row>
    <row r="51" spans="1:38" ht="15" customHeight="1" thickBot="1" x14ac:dyDescent="0.2">
      <c r="A51" s="92"/>
      <c r="B51" s="228"/>
      <c r="C51" s="228"/>
      <c r="D51" s="89"/>
      <c r="E51" s="90">
        <v>1</v>
      </c>
      <c r="F51" s="61"/>
      <c r="G51" s="230"/>
      <c r="H51" s="76"/>
      <c r="I51" s="56"/>
      <c r="J51" s="56"/>
      <c r="K51" s="56"/>
      <c r="L51" s="230"/>
      <c r="M51" s="76"/>
      <c r="N51" s="97"/>
      <c r="O51" s="100"/>
      <c r="P51" s="61"/>
      <c r="Q51" s="230"/>
      <c r="R51" s="76"/>
      <c r="S51" s="97"/>
      <c r="T51" s="100"/>
      <c r="U51" s="228"/>
      <c r="V51" s="228"/>
      <c r="W51" s="228"/>
      <c r="X51" s="101"/>
      <c r="Y51" s="100"/>
      <c r="Z51" s="61"/>
      <c r="AA51" s="230"/>
      <c r="AB51" s="56"/>
      <c r="AC51" s="98"/>
      <c r="AD51" s="98"/>
      <c r="AE51" s="102"/>
      <c r="AF51" s="227"/>
      <c r="AG51" s="57"/>
      <c r="AL51" s="10"/>
    </row>
    <row r="52" spans="1:38" ht="15" customHeight="1" x14ac:dyDescent="0.15">
      <c r="A52" s="92"/>
      <c r="B52" s="228"/>
      <c r="C52" s="228"/>
      <c r="D52" s="184" t="s">
        <v>61</v>
      </c>
      <c r="E52" s="185"/>
      <c r="F52" s="61"/>
      <c r="G52" s="230"/>
      <c r="H52" s="76"/>
      <c r="I52" s="56"/>
      <c r="J52" s="56"/>
      <c r="K52" s="56"/>
      <c r="L52" s="230"/>
      <c r="M52" s="76"/>
      <c r="N52" s="97"/>
      <c r="O52" s="100"/>
      <c r="P52" s="61"/>
      <c r="Q52" s="230"/>
      <c r="R52" s="76"/>
      <c r="S52" s="97"/>
      <c r="T52" s="100"/>
      <c r="U52" s="228"/>
      <c r="V52" s="228"/>
      <c r="W52" s="228"/>
      <c r="X52" s="101"/>
      <c r="Y52" s="100"/>
      <c r="Z52" s="61"/>
      <c r="AA52" s="230"/>
      <c r="AB52" s="56"/>
      <c r="AC52" s="98"/>
      <c r="AD52" s="98"/>
      <c r="AE52" s="102"/>
      <c r="AF52" s="227"/>
      <c r="AG52" s="57"/>
      <c r="AL52" s="10"/>
    </row>
    <row r="53" spans="1:38" ht="15" customHeight="1" thickBot="1" x14ac:dyDescent="0.2">
      <c r="A53" s="92"/>
      <c r="B53" s="228"/>
      <c r="C53" s="228"/>
      <c r="D53" s="93" t="s">
        <v>55</v>
      </c>
      <c r="E53" s="94">
        <f>3*13/60</f>
        <v>0.65</v>
      </c>
      <c r="F53" s="61"/>
      <c r="G53" s="230"/>
      <c r="H53" s="76"/>
      <c r="I53" s="56"/>
      <c r="J53" s="56"/>
      <c r="K53" s="56"/>
      <c r="L53" s="230"/>
      <c r="M53" s="76"/>
      <c r="N53" s="97"/>
      <c r="O53" s="100"/>
      <c r="P53" s="61"/>
      <c r="Q53" s="230"/>
      <c r="R53" s="76"/>
      <c r="S53" s="97"/>
      <c r="T53" s="100"/>
      <c r="U53" s="228"/>
      <c r="V53" s="228"/>
      <c r="W53" s="228"/>
      <c r="X53" s="101"/>
      <c r="Y53" s="100"/>
      <c r="Z53" s="61"/>
      <c r="AA53" s="230"/>
      <c r="AB53" s="56"/>
      <c r="AC53" s="98"/>
      <c r="AD53" s="98"/>
      <c r="AE53" s="102"/>
      <c r="AF53" s="227"/>
      <c r="AG53" s="57"/>
      <c r="AL53" s="10"/>
    </row>
    <row r="54" spans="1:38" ht="15" customHeight="1" thickBot="1" x14ac:dyDescent="0.2">
      <c r="A54" s="92"/>
      <c r="B54" s="96">
        <f>200*AD14</f>
        <v>16000</v>
      </c>
      <c r="C54" s="227" t="s">
        <v>76</v>
      </c>
      <c r="D54" s="186" t="s">
        <v>43</v>
      </c>
      <c r="E54" s="187"/>
      <c r="F54" s="61"/>
      <c r="G54" s="96">
        <v>12000</v>
      </c>
      <c r="H54" s="241" t="s">
        <v>76</v>
      </c>
      <c r="I54" s="97"/>
      <c r="J54" s="100"/>
      <c r="K54" s="61"/>
      <c r="L54" s="230"/>
      <c r="M54" s="76"/>
      <c r="N54" s="97"/>
      <c r="O54" s="100"/>
      <c r="P54" s="61"/>
      <c r="Q54" s="230"/>
      <c r="R54" s="76"/>
      <c r="S54" s="97"/>
      <c r="T54" s="100"/>
      <c r="U54" s="228"/>
      <c r="V54" s="228"/>
      <c r="W54" s="228"/>
      <c r="X54" s="101"/>
      <c r="Y54" s="100"/>
      <c r="Z54" s="61"/>
      <c r="AA54" s="230"/>
      <c r="AB54" s="56"/>
      <c r="AC54" s="98"/>
      <c r="AD54" s="98"/>
      <c r="AE54" s="102"/>
      <c r="AF54" s="227"/>
      <c r="AG54" s="57"/>
      <c r="AL54" s="10"/>
    </row>
    <row r="55" spans="1:38" ht="15" customHeight="1" x14ac:dyDescent="0.15">
      <c r="A55" s="92"/>
      <c r="B55" s="228">
        <f>B54/13</f>
        <v>1230.7692307692307</v>
      </c>
      <c r="C55" s="227" t="s">
        <v>77</v>
      </c>
      <c r="D55" s="93" t="s">
        <v>55</v>
      </c>
      <c r="E55" s="94">
        <v>20</v>
      </c>
      <c r="F55" s="61"/>
      <c r="G55" s="230">
        <f>G54/13</f>
        <v>923.07692307692309</v>
      </c>
      <c r="H55" s="241" t="s">
        <v>77</v>
      </c>
      <c r="I55" s="97"/>
      <c r="J55" s="100"/>
      <c r="K55" s="61"/>
      <c r="L55" s="230"/>
      <c r="M55" s="76"/>
      <c r="N55" s="97"/>
      <c r="O55" s="100"/>
      <c r="P55" s="61"/>
      <c r="Q55" s="230"/>
      <c r="R55" s="76"/>
      <c r="S55" s="97"/>
      <c r="T55" s="100"/>
      <c r="U55" s="228"/>
      <c r="V55" s="228"/>
      <c r="W55" s="228"/>
      <c r="X55" s="101"/>
      <c r="Y55" s="100"/>
      <c r="Z55" s="61"/>
      <c r="AA55" s="230"/>
      <c r="AB55" s="56"/>
      <c r="AC55" s="98"/>
      <c r="AD55" s="98"/>
      <c r="AE55" s="102"/>
      <c r="AF55" s="227"/>
      <c r="AG55" s="57"/>
      <c r="AL55" s="10"/>
    </row>
    <row r="56" spans="1:38" ht="15" customHeight="1" x14ac:dyDescent="0.15">
      <c r="A56" s="92"/>
      <c r="B56" s="228"/>
      <c r="C56" s="228"/>
      <c r="D56" s="186" t="s">
        <v>45</v>
      </c>
      <c r="E56" s="187"/>
      <c r="F56" s="61"/>
      <c r="G56" s="230"/>
      <c r="H56" s="76"/>
      <c r="I56" s="97"/>
      <c r="J56" s="100"/>
      <c r="K56" s="61"/>
      <c r="L56" s="230"/>
      <c r="M56" s="76"/>
      <c r="N56" s="97"/>
      <c r="O56" s="100"/>
      <c r="P56" s="61"/>
      <c r="Q56" s="230"/>
      <c r="R56" s="76"/>
      <c r="S56" s="97"/>
      <c r="T56" s="100"/>
      <c r="U56" s="228"/>
      <c r="V56" s="228"/>
      <c r="W56" s="228"/>
      <c r="X56" s="101"/>
      <c r="Y56" s="100"/>
      <c r="Z56" s="61"/>
      <c r="AA56" s="230"/>
      <c r="AB56" s="56"/>
      <c r="AC56" s="98"/>
      <c r="AD56" s="98"/>
      <c r="AE56" s="102"/>
      <c r="AF56" s="227"/>
      <c r="AG56" s="57"/>
      <c r="AL56" s="10"/>
    </row>
    <row r="57" spans="1:38" ht="15" customHeight="1" x14ac:dyDescent="0.15">
      <c r="A57" s="92"/>
      <c r="B57" s="228"/>
      <c r="C57" s="228"/>
      <c r="D57" s="93"/>
      <c r="E57" s="225">
        <v>0.75</v>
      </c>
      <c r="F57" s="61"/>
      <c r="G57" s="230"/>
      <c r="H57" s="76"/>
      <c r="I57" s="97"/>
      <c r="J57" s="100"/>
      <c r="K57" s="61"/>
      <c r="L57" s="230"/>
      <c r="M57" s="76"/>
      <c r="N57" s="97"/>
      <c r="O57" s="100"/>
      <c r="P57" s="61"/>
      <c r="Q57" s="230"/>
      <c r="R57" s="76"/>
      <c r="S57" s="97"/>
      <c r="T57" s="100"/>
      <c r="U57" s="228"/>
      <c r="V57" s="228"/>
      <c r="W57" s="228"/>
      <c r="X57" s="101"/>
      <c r="Y57" s="100"/>
      <c r="Z57" s="61"/>
      <c r="AA57" s="230"/>
      <c r="AB57" s="56"/>
      <c r="AC57" s="98"/>
      <c r="AD57" s="98"/>
      <c r="AE57" s="102"/>
      <c r="AF57" s="227"/>
      <c r="AG57" s="57"/>
      <c r="AL57" s="10"/>
    </row>
    <row r="58" spans="1:38" ht="15" customHeight="1" x14ac:dyDescent="0.15">
      <c r="A58" s="92"/>
      <c r="B58" s="228"/>
      <c r="C58" s="228"/>
      <c r="D58" s="186" t="s">
        <v>44</v>
      </c>
      <c r="E58" s="187"/>
      <c r="F58" s="61"/>
      <c r="G58" s="230"/>
      <c r="H58" s="76"/>
      <c r="I58" s="97"/>
      <c r="J58" s="100"/>
      <c r="K58" s="61"/>
      <c r="L58" s="230"/>
      <c r="M58" s="76"/>
      <c r="N58" s="97"/>
      <c r="O58" s="100"/>
      <c r="P58" s="61"/>
      <c r="Q58" s="230"/>
      <c r="R58" s="76"/>
      <c r="S58" s="97"/>
      <c r="T58" s="100"/>
      <c r="U58" s="228"/>
      <c r="V58" s="228"/>
      <c r="W58" s="228"/>
      <c r="X58" s="101"/>
      <c r="Y58" s="100"/>
      <c r="Z58" s="61"/>
      <c r="AA58" s="230"/>
      <c r="AB58" s="56"/>
      <c r="AC58" s="98"/>
      <c r="AD58" s="98"/>
      <c r="AE58" s="102"/>
      <c r="AF58" s="227"/>
      <c r="AG58" s="57"/>
      <c r="AL58" s="10"/>
    </row>
    <row r="59" spans="1:38" ht="15" customHeight="1" x14ac:dyDescent="0.15">
      <c r="A59" s="92"/>
      <c r="B59" s="228"/>
      <c r="C59" s="228"/>
      <c r="D59" s="91"/>
      <c r="E59" s="95">
        <v>1</v>
      </c>
      <c r="F59" s="61"/>
      <c r="G59" s="230"/>
      <c r="H59" s="76"/>
      <c r="I59" s="97"/>
      <c r="J59" s="100"/>
      <c r="K59" s="61"/>
      <c r="L59" s="230"/>
      <c r="M59" s="76"/>
      <c r="N59" s="97"/>
      <c r="O59" s="100"/>
      <c r="P59" s="61"/>
      <c r="Q59" s="230"/>
      <c r="R59" s="76"/>
      <c r="S59" s="97"/>
      <c r="T59" s="100"/>
      <c r="U59" s="228"/>
      <c r="V59" s="228"/>
      <c r="W59" s="228"/>
      <c r="X59" s="101"/>
      <c r="Y59" s="100"/>
      <c r="Z59" s="61"/>
      <c r="AA59" s="230"/>
      <c r="AB59" s="56"/>
      <c r="AC59" s="98"/>
      <c r="AD59" s="98"/>
      <c r="AE59" s="102"/>
      <c r="AF59" s="227"/>
      <c r="AG59" s="57"/>
      <c r="AL59" s="10"/>
    </row>
    <row r="60" spans="1:38" ht="15" customHeight="1" x14ac:dyDescent="0.15">
      <c r="A60" s="92"/>
      <c r="B60" s="228"/>
      <c r="C60" s="228"/>
      <c r="D60" s="186" t="s">
        <v>52</v>
      </c>
      <c r="E60" s="187"/>
      <c r="F60" s="61"/>
      <c r="G60" s="230"/>
      <c r="H60" s="76"/>
      <c r="I60" s="97"/>
      <c r="J60" s="100"/>
      <c r="K60" s="61"/>
      <c r="L60" s="230"/>
      <c r="M60" s="76"/>
      <c r="N60" s="97"/>
      <c r="O60" s="100"/>
      <c r="P60" s="61"/>
      <c r="Q60" s="230"/>
      <c r="R60" s="76"/>
      <c r="S60" s="97"/>
      <c r="T60" s="100"/>
      <c r="U60" s="228"/>
      <c r="V60" s="228"/>
      <c r="W60" s="228"/>
      <c r="X60" s="101"/>
      <c r="Y60" s="100"/>
      <c r="Z60" s="61"/>
      <c r="AA60" s="230"/>
      <c r="AB60" s="56"/>
      <c r="AC60" s="98"/>
      <c r="AD60" s="98"/>
      <c r="AE60" s="102"/>
      <c r="AF60" s="227"/>
      <c r="AG60" s="57"/>
      <c r="AL60" s="10"/>
    </row>
    <row r="61" spans="1:38" ht="15" customHeight="1" x14ac:dyDescent="0.15">
      <c r="A61" s="92"/>
      <c r="B61" s="228"/>
      <c r="C61" s="228"/>
      <c r="D61" s="115"/>
      <c r="E61" s="116">
        <v>3</v>
      </c>
      <c r="F61" s="61"/>
      <c r="G61" s="230"/>
      <c r="H61" s="76"/>
      <c r="I61" s="97"/>
      <c r="J61" s="100"/>
      <c r="K61" s="61"/>
      <c r="L61" s="230"/>
      <c r="M61" s="76"/>
      <c r="N61" s="97"/>
      <c r="O61" s="100"/>
      <c r="P61" s="61"/>
      <c r="Q61" s="230"/>
      <c r="R61" s="76"/>
      <c r="S61" s="97"/>
      <c r="T61" s="100"/>
      <c r="U61" s="228"/>
      <c r="V61" s="228"/>
      <c r="W61" s="228"/>
      <c r="X61" s="101"/>
      <c r="Y61" s="100"/>
      <c r="Z61" s="61"/>
      <c r="AA61" s="230"/>
      <c r="AB61" s="56"/>
      <c r="AC61" s="98"/>
      <c r="AD61" s="98"/>
      <c r="AE61" s="102"/>
      <c r="AF61" s="227"/>
      <c r="AG61" s="57"/>
      <c r="AL61" s="10"/>
    </row>
    <row r="62" spans="1:38" ht="15" customHeight="1" x14ac:dyDescent="0.15">
      <c r="A62" s="92"/>
      <c r="B62" s="228"/>
      <c r="C62" s="228"/>
      <c r="D62" s="186" t="s">
        <v>59</v>
      </c>
      <c r="E62" s="187"/>
      <c r="F62" s="61"/>
      <c r="G62" s="230"/>
      <c r="H62" s="76"/>
      <c r="I62" s="97"/>
      <c r="J62" s="100"/>
      <c r="K62" s="61"/>
      <c r="L62" s="230"/>
      <c r="M62" s="76"/>
      <c r="N62" s="97"/>
      <c r="O62" s="100"/>
      <c r="P62" s="61"/>
      <c r="Q62" s="230"/>
      <c r="R62" s="76"/>
      <c r="S62" s="97"/>
      <c r="T62" s="100"/>
      <c r="U62" s="228"/>
      <c r="V62" s="228"/>
      <c r="W62" s="228"/>
      <c r="X62" s="101"/>
      <c r="Y62" s="100"/>
      <c r="Z62" s="61"/>
      <c r="AA62" s="230"/>
      <c r="AB62" s="56"/>
      <c r="AC62" s="98"/>
      <c r="AD62" s="98"/>
      <c r="AE62" s="102"/>
      <c r="AF62" s="227"/>
      <c r="AG62" s="57"/>
      <c r="AL62" s="10"/>
    </row>
    <row r="63" spans="1:38" ht="15" customHeight="1" x14ac:dyDescent="0.15">
      <c r="A63" s="92"/>
      <c r="B63" s="228"/>
      <c r="C63" s="228"/>
      <c r="D63" s="239" t="s">
        <v>55</v>
      </c>
      <c r="E63" s="116">
        <f>E61*$AF$16</f>
        <v>1350</v>
      </c>
      <c r="F63" s="61"/>
      <c r="G63" s="230"/>
      <c r="H63" s="76"/>
      <c r="I63" s="97"/>
      <c r="J63" s="100"/>
      <c r="K63" s="61"/>
      <c r="L63" s="230"/>
      <c r="M63" s="76"/>
      <c r="N63" s="97"/>
      <c r="O63" s="100"/>
      <c r="P63" s="61"/>
      <c r="Q63" s="230"/>
      <c r="R63" s="76"/>
      <c r="S63" s="97"/>
      <c r="T63" s="100"/>
      <c r="U63" s="228"/>
      <c r="V63" s="228"/>
      <c r="W63" s="228"/>
      <c r="X63" s="101"/>
      <c r="Y63" s="100"/>
      <c r="Z63" s="61"/>
      <c r="AA63" s="230"/>
      <c r="AB63" s="56"/>
      <c r="AC63" s="98"/>
      <c r="AD63" s="98"/>
      <c r="AE63" s="102"/>
      <c r="AF63" s="227"/>
      <c r="AG63" s="57"/>
      <c r="AL63" s="10"/>
    </row>
    <row r="64" spans="1:38" ht="15" customHeight="1" x14ac:dyDescent="0.15">
      <c r="A64" s="92"/>
      <c r="B64" s="228"/>
      <c r="C64" s="228"/>
      <c r="D64" s="186" t="s">
        <v>85</v>
      </c>
      <c r="E64" s="187"/>
      <c r="G64" s="230"/>
      <c r="H64" s="76"/>
      <c r="I64" s="97"/>
      <c r="J64" s="100"/>
      <c r="K64" s="61"/>
      <c r="L64" s="230"/>
      <c r="M64" s="76"/>
      <c r="N64" s="97"/>
      <c r="O64" s="100"/>
      <c r="P64" s="61"/>
      <c r="Q64" s="230"/>
      <c r="R64" s="76"/>
      <c r="S64" s="97"/>
      <c r="T64" s="100"/>
      <c r="U64" s="228"/>
      <c r="V64" s="228"/>
      <c r="W64" s="228"/>
      <c r="X64" s="101"/>
      <c r="Y64" s="100"/>
      <c r="Z64" s="61"/>
      <c r="AA64" s="230"/>
      <c r="AB64" s="56"/>
      <c r="AC64" s="98"/>
      <c r="AD64" s="98"/>
      <c r="AE64" s="102"/>
      <c r="AF64" s="65" t="s">
        <v>38</v>
      </c>
      <c r="AG64" s="57"/>
      <c r="AL64" s="10"/>
    </row>
    <row r="65" spans="1:38" ht="15" customHeight="1" x14ac:dyDescent="0.15">
      <c r="A65" s="92"/>
      <c r="B65" s="228"/>
      <c r="C65" s="228"/>
      <c r="D65" s="239" t="s">
        <v>86</v>
      </c>
      <c r="E65" s="116">
        <f>E81</f>
        <v>100</v>
      </c>
      <c r="F65" s="65"/>
      <c r="G65" s="230"/>
      <c r="H65" s="76"/>
      <c r="I65" s="97"/>
      <c r="J65" s="100"/>
      <c r="K65" s="61"/>
      <c r="L65" s="230"/>
      <c r="M65" s="76"/>
      <c r="N65" s="97"/>
      <c r="O65" s="100"/>
      <c r="P65" s="61"/>
      <c r="Q65" s="230"/>
      <c r="R65" s="76"/>
      <c r="S65" s="97"/>
      <c r="T65" s="100"/>
      <c r="U65" s="228"/>
      <c r="V65" s="228"/>
      <c r="W65" s="228"/>
      <c r="X65" s="101"/>
      <c r="Y65" s="100"/>
      <c r="Z65" s="61"/>
      <c r="AA65" s="230"/>
      <c r="AB65" s="56"/>
      <c r="AC65" s="98"/>
      <c r="AD65" s="98"/>
      <c r="AE65" s="102"/>
      <c r="AF65" s="227"/>
      <c r="AG65" s="57"/>
      <c r="AL65" s="10"/>
    </row>
    <row r="66" spans="1:38" ht="15" customHeight="1" thickBot="1" x14ac:dyDescent="0.2">
      <c r="A66" s="92"/>
      <c r="B66" s="228"/>
      <c r="C66" s="228"/>
      <c r="D66" s="152"/>
      <c r="E66" s="229"/>
      <c r="F66" s="61"/>
      <c r="G66" s="230"/>
      <c r="H66" s="76"/>
      <c r="I66" s="97"/>
      <c r="J66" s="100"/>
      <c r="K66" s="61"/>
      <c r="L66" s="230"/>
      <c r="M66" s="76"/>
      <c r="N66" s="97"/>
      <c r="O66" s="100"/>
      <c r="P66" s="61"/>
      <c r="Q66" s="230"/>
      <c r="R66" s="76"/>
      <c r="S66" s="97"/>
      <c r="T66" s="100"/>
      <c r="U66" s="228"/>
      <c r="V66" s="228"/>
      <c r="W66" s="228"/>
      <c r="X66" s="101"/>
      <c r="Y66" s="100"/>
      <c r="Z66" s="61"/>
      <c r="AA66" s="230"/>
      <c r="AB66" s="56"/>
      <c r="AC66" s="98"/>
      <c r="AD66" s="98"/>
      <c r="AE66" s="102"/>
      <c r="AF66" s="227"/>
      <c r="AG66" s="57"/>
      <c r="AL66" s="10"/>
    </row>
    <row r="67" spans="1:38" ht="15" customHeight="1" thickBot="1" x14ac:dyDescent="0.2">
      <c r="A67" s="109" t="s">
        <v>35</v>
      </c>
      <c r="B67" s="179">
        <v>100</v>
      </c>
      <c r="C67" s="180"/>
      <c r="D67" s="101"/>
      <c r="E67" s="100"/>
      <c r="F67" s="209">
        <f>G33/80</f>
        <v>6.25</v>
      </c>
      <c r="G67" s="210"/>
      <c r="H67" s="104"/>
      <c r="I67" s="97"/>
      <c r="J67" s="100"/>
      <c r="K67" s="61"/>
      <c r="L67" s="230"/>
      <c r="M67" s="76"/>
      <c r="N67" s="103"/>
      <c r="O67" s="100"/>
      <c r="P67" s="209">
        <f>Q33/80</f>
        <v>15</v>
      </c>
      <c r="Q67" s="210"/>
      <c r="R67" s="76"/>
      <c r="S67" s="103"/>
      <c r="T67" s="100"/>
      <c r="U67" s="179">
        <f>V33/80</f>
        <v>4.375</v>
      </c>
      <c r="V67" s="180"/>
      <c r="W67" s="153"/>
      <c r="X67" s="152"/>
      <c r="Y67" s="100"/>
      <c r="Z67" s="209">
        <f>AA33/80</f>
        <v>37.5</v>
      </c>
      <c r="AA67" s="210"/>
      <c r="AB67" s="104"/>
      <c r="AC67" s="75"/>
      <c r="AD67" s="99"/>
      <c r="AE67" s="108" t="s">
        <v>36</v>
      </c>
      <c r="AF67" s="96">
        <f>SUM(B67:AC67)</f>
        <v>163.125</v>
      </c>
      <c r="AG67" s="232" t="s">
        <v>79</v>
      </c>
      <c r="AL67" s="10"/>
    </row>
    <row r="68" spans="1:38" ht="15" customHeight="1" thickBot="1" x14ac:dyDescent="0.2">
      <c r="A68" s="75"/>
      <c r="B68" s="102"/>
      <c r="C68" s="102"/>
      <c r="D68" s="209">
        <v>5</v>
      </c>
      <c r="E68" s="210"/>
      <c r="F68" s="56"/>
      <c r="G68" s="98"/>
      <c r="H68" s="77"/>
      <c r="I68" s="97"/>
      <c r="J68" s="100"/>
      <c r="K68" s="61"/>
      <c r="L68" s="230"/>
      <c r="M68" s="92"/>
      <c r="N68" s="177">
        <f>2*3</f>
        <v>6</v>
      </c>
      <c r="O68" s="178"/>
      <c r="P68" s="56"/>
      <c r="Q68" s="98"/>
      <c r="R68" s="92"/>
      <c r="S68" s="177">
        <f>T34</f>
        <v>3</v>
      </c>
      <c r="T68" s="178"/>
      <c r="U68" s="56"/>
      <c r="V68" s="56"/>
      <c r="W68" s="98"/>
      <c r="X68" s="177">
        <f>Y34</f>
        <v>5</v>
      </c>
      <c r="Y68" s="178"/>
      <c r="Z68" s="56"/>
      <c r="AA68" s="98"/>
      <c r="AB68" s="99"/>
      <c r="AC68" s="75"/>
      <c r="AD68" s="99"/>
      <c r="AE68" s="108" t="s">
        <v>37</v>
      </c>
      <c r="AF68" s="243">
        <f>SUM(B68:AC68)</f>
        <v>19</v>
      </c>
      <c r="AG68" s="232" t="s">
        <v>55</v>
      </c>
    </row>
    <row r="69" spans="1:38" ht="15" customHeight="1" x14ac:dyDescent="0.15">
      <c r="A69" s="75"/>
      <c r="B69" s="75"/>
      <c r="C69" s="75"/>
      <c r="D69" s="98"/>
      <c r="E69" s="98"/>
      <c r="F69" s="75"/>
      <c r="G69" s="75"/>
      <c r="H69" s="75"/>
      <c r="I69" s="98"/>
      <c r="J69" s="98"/>
      <c r="K69" s="75"/>
      <c r="L69" s="75"/>
      <c r="M69" s="75"/>
      <c r="N69" s="98"/>
      <c r="O69" s="98"/>
      <c r="P69" s="75"/>
      <c r="Q69" s="75"/>
      <c r="R69" s="75"/>
      <c r="S69" s="98"/>
      <c r="T69" s="98"/>
      <c r="U69" s="75"/>
      <c r="V69" s="75"/>
      <c r="W69" s="75"/>
      <c r="X69" s="98"/>
      <c r="Y69" s="98"/>
      <c r="Z69" s="75"/>
      <c r="AA69" s="75"/>
      <c r="AB69" s="75"/>
      <c r="AC69" s="75"/>
      <c r="AD69" s="75"/>
      <c r="AE69" s="75"/>
      <c r="AF69" s="102"/>
      <c r="AG69" s="57"/>
    </row>
    <row r="70" spans="1:38" ht="15" customHeight="1" x14ac:dyDescent="0.15">
      <c r="A70" s="75"/>
      <c r="B70" s="75"/>
      <c r="C70" s="75"/>
      <c r="D70" s="75"/>
      <c r="E70" s="75"/>
      <c r="F70" s="75"/>
      <c r="G70" s="75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76"/>
      <c r="S70" s="75"/>
      <c r="T70" s="56"/>
      <c r="U70" s="56"/>
      <c r="V70" s="56"/>
      <c r="W70" s="56"/>
      <c r="X70" s="75"/>
      <c r="Y70" s="56"/>
      <c r="Z70" s="56"/>
      <c r="AA70" s="56"/>
      <c r="AB70" s="56"/>
      <c r="AC70" s="56"/>
      <c r="AD70" s="56"/>
      <c r="AE70" s="56"/>
      <c r="AF70" s="56"/>
      <c r="AG70" s="57"/>
    </row>
    <row r="71" spans="1:38" ht="15" customHeight="1" x14ac:dyDescent="0.15">
      <c r="A71" s="75"/>
      <c r="B71" s="75"/>
      <c r="C71" s="75"/>
      <c r="D71" s="75"/>
      <c r="E71" s="75"/>
      <c r="F71" s="75"/>
      <c r="G71" s="75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76"/>
      <c r="S71" s="75"/>
      <c r="T71" s="56"/>
      <c r="U71" s="56"/>
      <c r="V71" s="56"/>
      <c r="W71" s="56"/>
      <c r="X71" s="75"/>
      <c r="Y71" s="56"/>
      <c r="Z71" s="56"/>
      <c r="AA71" s="56"/>
      <c r="AB71" s="56"/>
      <c r="AC71" s="56"/>
      <c r="AD71" s="56"/>
      <c r="AE71" s="56"/>
      <c r="AF71" s="56"/>
      <c r="AG71" s="57"/>
    </row>
    <row r="72" spans="1:38" ht="15" customHeight="1" x14ac:dyDescent="0.15">
      <c r="A72" s="75"/>
      <c r="B72" s="75"/>
      <c r="C72" s="75"/>
      <c r="D72" s="75"/>
      <c r="E72" s="75"/>
      <c r="F72" s="75"/>
      <c r="G72" s="75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76"/>
      <c r="S72" s="75"/>
      <c r="T72" s="56"/>
      <c r="U72" s="56"/>
      <c r="V72" s="56"/>
      <c r="W72" s="56"/>
      <c r="X72" s="75"/>
      <c r="Y72" s="56"/>
      <c r="Z72" s="56"/>
      <c r="AA72" s="56"/>
      <c r="AB72" s="56"/>
      <c r="AC72" s="56"/>
      <c r="AD72" s="56"/>
      <c r="AE72" s="56"/>
      <c r="AF72" s="56"/>
      <c r="AG72" s="57"/>
    </row>
    <row r="73" spans="1:38" ht="15" customHeight="1" x14ac:dyDescent="0.15">
      <c r="A73" s="240" t="s">
        <v>74</v>
      </c>
      <c r="B73">
        <v>100</v>
      </c>
      <c r="C73" s="75">
        <v>5</v>
      </c>
      <c r="D73" s="75">
        <f>G33/80</f>
        <v>6.25</v>
      </c>
      <c r="E73" s="75"/>
      <c r="F73" s="242">
        <f>SUM(D73,B73)</f>
        <v>106.25</v>
      </c>
      <c r="G73" s="240" t="s">
        <v>78</v>
      </c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7"/>
    </row>
    <row r="74" spans="1:38" ht="15" customHeight="1" x14ac:dyDescent="0.15">
      <c r="A74" s="240" t="s">
        <v>75</v>
      </c>
      <c r="B74">
        <f>B55/100</f>
        <v>12.307692307692307</v>
      </c>
      <c r="C74" s="75">
        <v>0.65</v>
      </c>
      <c r="D74" s="75">
        <f>G55/100</f>
        <v>9.2307692307692317</v>
      </c>
      <c r="E74" s="75"/>
      <c r="F74" s="75">
        <f>SUM(D74,B74)</f>
        <v>21.53846153846154</v>
      </c>
      <c r="G74" s="75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7"/>
    </row>
    <row r="75" spans="1:38" ht="15" customHeight="1" x14ac:dyDescent="0.15">
      <c r="A75" s="75"/>
      <c r="B75" s="75"/>
      <c r="C75" s="75"/>
      <c r="D75" s="75"/>
      <c r="E75" s="75"/>
      <c r="F75" s="75"/>
      <c r="G75" s="75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7"/>
    </row>
    <row r="76" spans="1:38" ht="15" customHeight="1" x14ac:dyDescent="0.15">
      <c r="A76" s="5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7"/>
    </row>
    <row r="77" spans="1:38" x14ac:dyDescent="0.15">
      <c r="A77" s="5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7"/>
    </row>
    <row r="78" spans="1:38" x14ac:dyDescent="0.15">
      <c r="A78" s="5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7"/>
    </row>
    <row r="79" spans="1:38" x14ac:dyDescent="0.15">
      <c r="A79" s="5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7"/>
    </row>
    <row r="80" spans="1:38" x14ac:dyDescent="0.15">
      <c r="A80" s="55"/>
      <c r="B80" s="226" t="s">
        <v>81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7"/>
    </row>
    <row r="81" spans="1:33" x14ac:dyDescent="0.15">
      <c r="A81" s="55"/>
      <c r="B81" s="226" t="s">
        <v>82</v>
      </c>
      <c r="C81" s="56"/>
      <c r="D81" s="56"/>
      <c r="E81" s="56">
        <f>80/0.8</f>
        <v>100</v>
      </c>
      <c r="F81" s="226" t="s">
        <v>83</v>
      </c>
      <c r="G81" s="56">
        <f>13000</f>
        <v>13000</v>
      </c>
      <c r="H81" s="226" t="s">
        <v>84</v>
      </c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7"/>
    </row>
    <row r="82" spans="1:33" x14ac:dyDescent="0.15">
      <c r="A82" s="5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7"/>
    </row>
    <row r="83" spans="1:33" x14ac:dyDescent="0.15">
      <c r="A83" s="5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7"/>
    </row>
    <row r="84" spans="1:33" x14ac:dyDescent="0.15">
      <c r="A84" s="5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7"/>
    </row>
    <row r="85" spans="1:33" x14ac:dyDescent="0.15">
      <c r="A85" s="5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7"/>
    </row>
    <row r="86" spans="1:33" x14ac:dyDescent="0.15">
      <c r="A86" s="5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7"/>
    </row>
    <row r="87" spans="1:33" x14ac:dyDescent="0.15">
      <c r="A87" s="5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7"/>
    </row>
    <row r="88" spans="1:33" x14ac:dyDescent="0.15">
      <c r="A88" s="5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7"/>
    </row>
    <row r="89" spans="1:33" x14ac:dyDescent="0.15">
      <c r="A89" s="5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7"/>
    </row>
    <row r="90" spans="1:33" x14ac:dyDescent="0.15">
      <c r="A90" s="55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7"/>
    </row>
    <row r="91" spans="1:33" x14ac:dyDescent="0.15">
      <c r="A91" s="55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7"/>
    </row>
    <row r="92" spans="1:33" x14ac:dyDescent="0.15">
      <c r="A92" s="55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7"/>
    </row>
    <row r="93" spans="1:33" x14ac:dyDescent="0.15">
      <c r="A93" s="55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7"/>
    </row>
    <row r="94" spans="1:33" x14ac:dyDescent="0.15">
      <c r="A94" s="55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7"/>
    </row>
    <row r="95" spans="1:33" x14ac:dyDescent="0.15">
      <c r="A95" s="55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7"/>
    </row>
    <row r="96" spans="1:33" x14ac:dyDescent="0.15">
      <c r="A96" s="55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7"/>
    </row>
    <row r="97" spans="1:33" x14ac:dyDescent="0.15">
      <c r="A97" s="55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7"/>
    </row>
    <row r="98" spans="1:33" x14ac:dyDescent="0.15">
      <c r="A98" s="55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7"/>
    </row>
    <row r="99" spans="1:33" x14ac:dyDescent="0.15">
      <c r="A99" s="55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7"/>
    </row>
    <row r="100" spans="1:33" x14ac:dyDescent="0.15">
      <c r="A100" s="5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7"/>
    </row>
    <row r="101" spans="1:33" x14ac:dyDescent="0.15">
      <c r="A101" s="55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7"/>
    </row>
    <row r="102" spans="1:33" x14ac:dyDescent="0.15">
      <c r="A102" s="55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7"/>
    </row>
    <row r="103" spans="1:33" x14ac:dyDescent="0.15">
      <c r="A103" s="55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7"/>
    </row>
    <row r="104" spans="1:33" x14ac:dyDescent="0.15">
      <c r="A104" s="55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7"/>
    </row>
    <row r="105" spans="1:33" x14ac:dyDescent="0.15">
      <c r="A105" s="55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7"/>
    </row>
    <row r="106" spans="1:33" x14ac:dyDescent="0.15">
      <c r="A106" s="55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7"/>
    </row>
    <row r="107" spans="1:33" x14ac:dyDescent="0.15">
      <c r="A107" s="55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7"/>
    </row>
    <row r="108" spans="1:33" x14ac:dyDescent="0.15">
      <c r="A108" s="55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7"/>
    </row>
    <row r="109" spans="1:33" x14ac:dyDescent="0.15">
      <c r="A109" s="55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7"/>
    </row>
    <row r="110" spans="1:33" x14ac:dyDescent="0.15">
      <c r="A110" s="55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7"/>
    </row>
    <row r="111" spans="1:33" x14ac:dyDescent="0.15">
      <c r="A111" s="55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7"/>
    </row>
    <row r="112" spans="1:33" x14ac:dyDescent="0.15">
      <c r="A112" s="55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7"/>
    </row>
    <row r="113" spans="1:33" x14ac:dyDescent="0.15">
      <c r="A113" s="55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7"/>
    </row>
    <row r="114" spans="1:33" x14ac:dyDescent="0.15">
      <c r="A114" s="55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7"/>
    </row>
    <row r="115" spans="1:33" x14ac:dyDescent="0.15">
      <c r="A115" s="55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7"/>
    </row>
    <row r="116" spans="1:33" x14ac:dyDescent="0.15">
      <c r="A116" s="55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7"/>
    </row>
    <row r="117" spans="1:33" x14ac:dyDescent="0.15">
      <c r="A117" s="55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7"/>
    </row>
    <row r="118" spans="1:33" x14ac:dyDescent="0.15">
      <c r="A118" s="5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7"/>
    </row>
    <row r="119" spans="1:33" x14ac:dyDescent="0.15">
      <c r="A119" s="55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7"/>
    </row>
    <row r="120" spans="1:33" x14ac:dyDescent="0.15">
      <c r="A120" s="55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7"/>
    </row>
    <row r="121" spans="1:33" ht="14" thickBot="1" x14ac:dyDescent="0.2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60"/>
    </row>
    <row r="125" spans="1:33" ht="45" x14ac:dyDescent="0.45">
      <c r="I125" s="176"/>
    </row>
    <row r="127" spans="1:33" x14ac:dyDescent="0.15">
      <c r="A127" s="86"/>
      <c r="B127" s="86"/>
    </row>
  </sheetData>
  <mergeCells count="64">
    <mergeCell ref="AA27:AC27"/>
    <mergeCell ref="K14:L16"/>
    <mergeCell ref="D64:E64"/>
    <mergeCell ref="D43:E43"/>
    <mergeCell ref="D62:E62"/>
    <mergeCell ref="N43:O43"/>
    <mergeCell ref="S43:T43"/>
    <mergeCell ref="X43:Y43"/>
    <mergeCell ref="AD24:AE24"/>
    <mergeCell ref="D68:E68"/>
    <mergeCell ref="F67:G67"/>
    <mergeCell ref="N68:O68"/>
    <mergeCell ref="P67:Q67"/>
    <mergeCell ref="S68:T68"/>
    <mergeCell ref="D41:E41"/>
    <mergeCell ref="D60:E60"/>
    <mergeCell ref="N41:O41"/>
    <mergeCell ref="S41:T41"/>
    <mergeCell ref="X37:Y37"/>
    <mergeCell ref="X39:Y39"/>
    <mergeCell ref="X41:Y41"/>
    <mergeCell ref="Z67:AA67"/>
    <mergeCell ref="A1:AG1"/>
    <mergeCell ref="D33:E33"/>
    <mergeCell ref="D30:E30"/>
    <mergeCell ref="D35:E35"/>
    <mergeCell ref="D39:E39"/>
    <mergeCell ref="D37:E37"/>
    <mergeCell ref="D49:E49"/>
    <mergeCell ref="D52:E52"/>
    <mergeCell ref="D54:E54"/>
    <mergeCell ref="D56:E56"/>
    <mergeCell ref="D58:E58"/>
    <mergeCell ref="N30:O30"/>
    <mergeCell ref="N33:O33"/>
    <mergeCell ref="N35:O35"/>
    <mergeCell ref="N37:O37"/>
    <mergeCell ref="N39:O39"/>
    <mergeCell ref="M8:O8"/>
    <mergeCell ref="U9:W9"/>
    <mergeCell ref="H12:J12"/>
    <mergeCell ref="H9:J9"/>
    <mergeCell ref="B67:C67"/>
    <mergeCell ref="M9:O9"/>
    <mergeCell ref="M10:O10"/>
    <mergeCell ref="M11:O11"/>
    <mergeCell ref="AC13:AD13"/>
    <mergeCell ref="S21:T21"/>
    <mergeCell ref="C20:D20"/>
    <mergeCell ref="J19:P19"/>
    <mergeCell ref="S30:T30"/>
    <mergeCell ref="S33:T33"/>
    <mergeCell ref="S35:T35"/>
    <mergeCell ref="S37:T37"/>
    <mergeCell ref="S39:T39"/>
    <mergeCell ref="AC17:AD17"/>
    <mergeCell ref="AC32:AD34"/>
    <mergeCell ref="AC31:AD31"/>
    <mergeCell ref="X68:Y68"/>
    <mergeCell ref="U67:V67"/>
    <mergeCell ref="X21:Y21"/>
    <mergeCell ref="X30:Y30"/>
    <mergeCell ref="X33:Y33"/>
    <mergeCell ref="X35:Y35"/>
  </mergeCells>
  <phoneticPr fontId="0" type="noConversion"/>
  <pageMargins left="0.36" right="0.09" top="0" bottom="0" header="0" footer="0"/>
  <pageSetup paperSize="17" scale="8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142"/>
  <sheetViews>
    <sheetView tabSelected="1" topLeftCell="D1" zoomScale="75" zoomScaleNormal="75" zoomScalePageLayoutView="55" workbookViewId="0">
      <selection activeCell="AB25" sqref="AB25"/>
    </sheetView>
  </sheetViews>
  <sheetFormatPr baseColWidth="10" defaultColWidth="4.6640625" defaultRowHeight="13" x14ac:dyDescent="0.15"/>
  <cols>
    <col min="1" max="1" width="21.83203125" customWidth="1"/>
    <col min="2" max="4" width="21.6640625" customWidth="1"/>
    <col min="5" max="11" width="7" customWidth="1"/>
    <col min="12" max="12" width="7.1640625" bestFit="1" customWidth="1"/>
    <col min="13" max="30" width="7" customWidth="1"/>
    <col min="31" max="36" width="5.6640625" customWidth="1"/>
    <col min="42" max="42" width="4.6640625" customWidth="1"/>
  </cols>
  <sheetData>
    <row r="1" spans="1:30" ht="18" x14ac:dyDescent="0.2">
      <c r="A1" s="208" t="s">
        <v>16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</row>
    <row r="2" spans="1:30" ht="15" customHeight="1" thickBot="1" x14ac:dyDescent="0.25">
      <c r="B2" s="36"/>
      <c r="C2" s="36"/>
      <c r="D2" s="36"/>
      <c r="E2" s="36"/>
      <c r="F2" s="36"/>
      <c r="G2" s="36"/>
      <c r="H2" s="19" t="s">
        <v>14</v>
      </c>
      <c r="I2" s="36"/>
      <c r="J2" s="36"/>
      <c r="K2" s="36"/>
      <c r="L2" s="36"/>
      <c r="M2" s="36"/>
      <c r="N2" s="36"/>
      <c r="O2" s="41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spans="1:30" ht="15" customHeight="1" x14ac:dyDescent="0.15">
      <c r="A3" s="217" t="s">
        <v>20</v>
      </c>
      <c r="B3" s="217"/>
      <c r="C3" s="217"/>
      <c r="D3" s="217"/>
      <c r="E3" s="43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1:30" ht="15" customHeight="1" thickBot="1" x14ac:dyDescent="0.2">
      <c r="A4" s="13" t="s">
        <v>39</v>
      </c>
      <c r="B4" s="13" t="s">
        <v>0</v>
      </c>
      <c r="C4" s="13" t="s">
        <v>1</v>
      </c>
      <c r="D4" s="13" t="s">
        <v>5</v>
      </c>
      <c r="E4" s="4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V4" s="2"/>
      <c r="W4" s="2"/>
      <c r="X4" s="2"/>
      <c r="Y4" s="2"/>
      <c r="Z4" s="2"/>
      <c r="AA4" s="2"/>
      <c r="AB4" s="2"/>
      <c r="AC4" s="2"/>
      <c r="AD4" s="47"/>
    </row>
    <row r="5" spans="1:30" ht="15" customHeight="1" thickBot="1" x14ac:dyDescent="0.2">
      <c r="A5" s="7" t="s">
        <v>80</v>
      </c>
      <c r="B5" s="244" t="s">
        <v>89</v>
      </c>
      <c r="C5" s="21">
        <f>450/80</f>
        <v>5.625</v>
      </c>
      <c r="D5" s="38" t="s">
        <v>55</v>
      </c>
      <c r="E5" s="4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V5" s="2"/>
      <c r="W5" s="2"/>
      <c r="X5" s="2"/>
      <c r="Y5" s="2"/>
      <c r="Z5" s="2"/>
      <c r="AA5" s="2"/>
      <c r="AB5" s="2"/>
      <c r="AC5" s="2"/>
      <c r="AD5" s="47"/>
    </row>
    <row r="6" spans="1:30" ht="15" customHeight="1" thickBot="1" x14ac:dyDescent="0.2">
      <c r="A6" s="20" t="s">
        <v>87</v>
      </c>
      <c r="B6" s="244" t="s">
        <v>89</v>
      </c>
      <c r="C6" s="21">
        <f>1350/100</f>
        <v>13.5</v>
      </c>
      <c r="D6" s="39" t="s">
        <v>55</v>
      </c>
      <c r="E6" s="4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V6" s="2"/>
      <c r="W6" s="2"/>
      <c r="X6" s="2"/>
      <c r="Y6" s="2"/>
      <c r="Z6" s="2"/>
      <c r="AA6" s="2"/>
      <c r="AB6" s="2"/>
      <c r="AC6" s="2"/>
      <c r="AD6" s="47"/>
    </row>
    <row r="7" spans="1:30" ht="15" customHeight="1" thickBot="1" x14ac:dyDescent="0.2">
      <c r="A7" s="67" t="s">
        <v>88</v>
      </c>
      <c r="B7" s="244" t="s">
        <v>89</v>
      </c>
      <c r="C7" s="21">
        <f>900/80</f>
        <v>11.25</v>
      </c>
      <c r="D7" s="68" t="s">
        <v>55</v>
      </c>
      <c r="E7" s="4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V7" s="2"/>
      <c r="W7" s="2"/>
      <c r="X7" s="2"/>
      <c r="Y7" s="2"/>
      <c r="Z7" s="2"/>
      <c r="AA7" s="2"/>
      <c r="AB7" s="2"/>
      <c r="AC7" s="2"/>
      <c r="AD7" s="47"/>
    </row>
    <row r="8" spans="1:30" ht="15" customHeight="1" thickBot="1" x14ac:dyDescent="0.2">
      <c r="A8" s="67"/>
      <c r="B8" s="21"/>
      <c r="C8" s="21"/>
      <c r="D8" s="68"/>
      <c r="E8" s="4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V8" s="2"/>
      <c r="W8" s="2"/>
      <c r="X8" s="2"/>
      <c r="Y8" s="2"/>
      <c r="Z8" s="2"/>
      <c r="AA8" s="2"/>
      <c r="AB8" s="2"/>
      <c r="AC8" s="2"/>
      <c r="AD8" s="47"/>
    </row>
    <row r="9" spans="1:30" ht="15" customHeight="1" thickBot="1" x14ac:dyDescent="0.2">
      <c r="A9" s="22"/>
      <c r="B9" s="21"/>
      <c r="C9" s="21"/>
      <c r="D9" s="40"/>
      <c r="E9" s="46"/>
      <c r="F9" s="2"/>
      <c r="G9" s="2"/>
      <c r="H9" s="2"/>
      <c r="I9" s="2"/>
      <c r="J9" s="2"/>
      <c r="K9" s="2"/>
      <c r="L9" s="2"/>
      <c r="M9" s="2"/>
      <c r="N9" s="2"/>
      <c r="O9" s="2"/>
      <c r="P9" s="205" t="s">
        <v>50</v>
      </c>
      <c r="Q9" s="206"/>
      <c r="R9" s="207"/>
      <c r="S9" s="2"/>
      <c r="V9" s="2"/>
      <c r="W9" s="2"/>
      <c r="X9" s="2"/>
      <c r="Y9" s="2"/>
      <c r="Z9" s="2"/>
      <c r="AA9" s="2"/>
      <c r="AB9" s="2"/>
      <c r="AC9" s="2"/>
      <c r="AD9" s="47"/>
    </row>
    <row r="10" spans="1:30" ht="15" customHeight="1" x14ac:dyDescent="0.15">
      <c r="A10" s="11"/>
      <c r="B10" s="11"/>
      <c r="C10" s="11"/>
      <c r="D10" s="11"/>
      <c r="E10" s="46"/>
      <c r="F10" s="2"/>
      <c r="G10" s="2"/>
      <c r="H10" s="2"/>
      <c r="I10" s="2"/>
      <c r="J10" s="2"/>
      <c r="K10" s="2"/>
      <c r="L10" s="287" t="s">
        <v>139</v>
      </c>
      <c r="M10" s="2"/>
      <c r="N10" s="2"/>
      <c r="O10" s="2"/>
      <c r="P10" s="188"/>
      <c r="Q10" s="189"/>
      <c r="R10" s="190"/>
      <c r="S10" s="2"/>
      <c r="V10" s="2"/>
      <c r="W10" s="2"/>
      <c r="X10" s="2"/>
      <c r="Y10" s="2"/>
      <c r="Z10" s="2"/>
      <c r="AA10" s="56"/>
      <c r="AB10" s="111"/>
      <c r="AC10" s="2"/>
      <c r="AD10" s="47"/>
    </row>
    <row r="11" spans="1:30" ht="15" customHeight="1" thickBot="1" x14ac:dyDescent="0.2">
      <c r="A11" s="217" t="s">
        <v>17</v>
      </c>
      <c r="B11" s="217"/>
      <c r="C11" s="217"/>
      <c r="D11" s="217"/>
      <c r="E11" s="46"/>
      <c r="F11" s="2"/>
      <c r="G11" s="2"/>
      <c r="H11" s="2"/>
      <c r="I11" s="2"/>
      <c r="J11" s="2"/>
      <c r="K11" s="2"/>
      <c r="L11" s="287" t="s">
        <v>140</v>
      </c>
      <c r="M11" s="2"/>
      <c r="N11" s="2"/>
      <c r="O11" s="2"/>
      <c r="P11" s="191"/>
      <c r="Q11" s="192"/>
      <c r="R11" s="193"/>
      <c r="S11" s="2"/>
      <c r="V11" s="2"/>
      <c r="W11" s="287" t="s">
        <v>138</v>
      </c>
      <c r="X11" s="2"/>
      <c r="Y11" s="2"/>
      <c r="Z11" s="2"/>
      <c r="AA11" s="106"/>
      <c r="AB11" s="110"/>
      <c r="AD11" s="47"/>
    </row>
    <row r="12" spans="1:30" ht="15" customHeight="1" thickBot="1" x14ac:dyDescent="0.2">
      <c r="A12" s="12" t="s">
        <v>18</v>
      </c>
      <c r="B12" s="32" t="s">
        <v>90</v>
      </c>
      <c r="C12" s="33"/>
      <c r="D12" s="33"/>
      <c r="E12" s="46"/>
      <c r="F12" s="2"/>
      <c r="G12" s="2"/>
      <c r="H12" s="2"/>
      <c r="I12" s="2"/>
      <c r="J12" s="2"/>
      <c r="K12" s="2"/>
      <c r="L12" s="2"/>
      <c r="M12" s="2"/>
      <c r="N12" s="2"/>
      <c r="O12" s="2"/>
      <c r="P12" s="194"/>
      <c r="Q12" s="195"/>
      <c r="R12" s="196"/>
      <c r="S12" s="2"/>
      <c r="T12" s="2"/>
      <c r="U12" s="2"/>
      <c r="V12" s="2"/>
      <c r="W12" s="2"/>
      <c r="X12" s="2"/>
      <c r="Y12" s="2"/>
      <c r="Z12" s="2"/>
      <c r="AA12" s="58"/>
      <c r="AB12" s="60"/>
      <c r="AD12" s="47"/>
    </row>
    <row r="13" spans="1:30" ht="15" customHeight="1" thickBot="1" x14ac:dyDescent="0.2">
      <c r="A13" s="5" t="s">
        <v>19</v>
      </c>
      <c r="B13" s="245" t="s">
        <v>91</v>
      </c>
      <c r="C13" s="245"/>
      <c r="D13" s="246"/>
      <c r="E13" s="4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79" t="s">
        <v>51</v>
      </c>
      <c r="AB13" s="180"/>
      <c r="AD13" s="47"/>
    </row>
    <row r="14" spans="1:30" ht="15" customHeight="1" thickBot="1" x14ac:dyDescent="0.2">
      <c r="A14" s="12"/>
      <c r="B14" s="247"/>
      <c r="C14" s="247"/>
      <c r="D14" s="248"/>
      <c r="E14" s="4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12" t="s">
        <v>49</v>
      </c>
      <c r="AB14" s="113"/>
      <c r="AD14" s="47"/>
    </row>
    <row r="15" spans="1:30" ht="15" customHeight="1" thickBot="1" x14ac:dyDescent="0.2">
      <c r="A15" s="5"/>
      <c r="B15" s="249" t="s">
        <v>93</v>
      </c>
      <c r="C15" s="250"/>
      <c r="D15" s="251"/>
      <c r="E15" s="4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22"/>
      <c r="AB15" s="223"/>
      <c r="AD15" s="47"/>
    </row>
    <row r="16" spans="1:30" ht="15" customHeight="1" thickBot="1" x14ac:dyDescent="0.2">
      <c r="A16" s="11"/>
      <c r="B16" s="252" t="s">
        <v>92</v>
      </c>
      <c r="C16" s="253"/>
      <c r="D16" s="254"/>
      <c r="E16" s="4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05" t="s">
        <v>48</v>
      </c>
      <c r="AB16" s="114"/>
      <c r="AD16" s="47"/>
    </row>
    <row r="17" spans="1:30" ht="15" customHeight="1" thickBot="1" x14ac:dyDescent="0.2">
      <c r="A17" s="11"/>
      <c r="B17" s="218"/>
      <c r="C17" s="219"/>
      <c r="D17" s="220"/>
      <c r="E17" s="4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87" t="s">
        <v>136</v>
      </c>
      <c r="V17" s="2"/>
      <c r="W17" s="2"/>
      <c r="X17" s="2"/>
      <c r="Y17" s="2"/>
      <c r="Z17" s="2"/>
      <c r="AA17" s="198"/>
      <c r="AB17" s="199"/>
      <c r="AD17" s="47"/>
    </row>
    <row r="18" spans="1:30" ht="15" customHeight="1" x14ac:dyDescent="0.15">
      <c r="A18" s="11"/>
      <c r="B18" s="34"/>
      <c r="C18" s="34"/>
      <c r="D18" s="34"/>
      <c r="E18" s="4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D18" s="47"/>
    </row>
    <row r="19" spans="1:30" ht="15" customHeight="1" x14ac:dyDescent="0.15">
      <c r="A19" s="217" t="s">
        <v>21</v>
      </c>
      <c r="B19" s="217"/>
      <c r="C19" s="217"/>
      <c r="D19" s="217"/>
      <c r="E19" s="4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47"/>
    </row>
    <row r="20" spans="1:30" ht="15" customHeight="1" thickBot="1" x14ac:dyDescent="0.2">
      <c r="A20" s="35"/>
      <c r="B20" s="35" t="s">
        <v>94</v>
      </c>
      <c r="C20" s="35"/>
      <c r="D20" s="35"/>
      <c r="E20" s="46"/>
      <c r="F20" s="2"/>
      <c r="G20" s="2"/>
      <c r="H20" s="74"/>
      <c r="I20" s="7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47"/>
    </row>
    <row r="21" spans="1:30" ht="15" customHeight="1" thickBot="1" x14ac:dyDescent="0.2">
      <c r="A21" s="14" t="s">
        <v>33</v>
      </c>
      <c r="B21" s="11"/>
      <c r="C21" s="11"/>
      <c r="D21" s="11"/>
      <c r="E21" s="46"/>
      <c r="F21" s="2"/>
      <c r="G21" s="72"/>
      <c r="H21" s="283" t="s">
        <v>71</v>
      </c>
      <c r="I21" s="221"/>
      <c r="J21" s="7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47"/>
    </row>
    <row r="22" spans="1:30" ht="15" customHeight="1" thickBot="1" x14ac:dyDescent="0.2">
      <c r="A22" s="12" t="s">
        <v>22</v>
      </c>
      <c r="B22" s="255" t="s">
        <v>118</v>
      </c>
      <c r="C22" s="256"/>
      <c r="D22" s="9"/>
      <c r="E22" s="46"/>
      <c r="F22" s="2"/>
      <c r="G22" s="2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29"/>
      <c r="AB22" s="2"/>
      <c r="AC22" s="2"/>
      <c r="AD22" s="47"/>
    </row>
    <row r="23" spans="1:30" ht="15" customHeight="1" thickBot="1" x14ac:dyDescent="0.2">
      <c r="A23" s="11"/>
      <c r="C23" s="11"/>
      <c r="D23" s="11"/>
      <c r="E23" s="4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29"/>
      <c r="AB23" s="74"/>
      <c r="AC23" s="74"/>
      <c r="AD23" s="47"/>
    </row>
    <row r="24" spans="1:30" ht="15" customHeight="1" thickBot="1" x14ac:dyDescent="0.2">
      <c r="A24" s="13" t="s">
        <v>15</v>
      </c>
      <c r="B24" s="13" t="s">
        <v>0</v>
      </c>
      <c r="C24" s="13" t="s">
        <v>1</v>
      </c>
      <c r="D24" s="13" t="s">
        <v>5</v>
      </c>
      <c r="E24" s="4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29"/>
      <c r="AB24" s="283" t="s">
        <v>141</v>
      </c>
      <c r="AC24" s="221"/>
      <c r="AD24" s="142"/>
    </row>
    <row r="25" spans="1:30" ht="15" customHeight="1" x14ac:dyDescent="0.15">
      <c r="A25" s="81" t="s">
        <v>11</v>
      </c>
      <c r="B25" s="258" t="s">
        <v>95</v>
      </c>
      <c r="C25" s="257">
        <v>2</v>
      </c>
      <c r="D25" s="81" t="s">
        <v>96</v>
      </c>
      <c r="E25" s="7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29"/>
      <c r="AB25" s="1"/>
      <c r="AC25" s="1"/>
      <c r="AD25" s="47"/>
    </row>
    <row r="26" spans="1:30" ht="15" customHeight="1" thickBot="1" x14ac:dyDescent="0.2">
      <c r="A26" s="79" t="s">
        <v>2</v>
      </c>
      <c r="B26" s="80" t="s">
        <v>98</v>
      </c>
      <c r="C26" s="80">
        <v>7</v>
      </c>
      <c r="D26" s="259" t="s">
        <v>97</v>
      </c>
      <c r="E26" s="4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26"/>
      <c r="AA26" s="124"/>
      <c r="AB26" s="2"/>
      <c r="AC26" s="2"/>
      <c r="AD26" s="47"/>
    </row>
    <row r="27" spans="1:30" ht="15" customHeight="1" thickBot="1" x14ac:dyDescent="0.2">
      <c r="A27" s="20" t="s">
        <v>3</v>
      </c>
      <c r="B27" s="6" t="s">
        <v>99</v>
      </c>
      <c r="C27" s="6">
        <v>15</v>
      </c>
      <c r="D27" s="39"/>
      <c r="E27" s="46"/>
      <c r="F27" s="2"/>
      <c r="G27" s="2"/>
      <c r="H27" s="2"/>
      <c r="I27" s="2"/>
      <c r="J27" s="2"/>
      <c r="K27" s="2"/>
      <c r="L27" s="182" t="s">
        <v>53</v>
      </c>
      <c r="M27" s="183"/>
      <c r="N27" s="130"/>
      <c r="O27" s="126"/>
      <c r="P27" s="2"/>
      <c r="Q27" s="2"/>
      <c r="R27" s="2"/>
      <c r="S27" s="2"/>
      <c r="T27" s="126"/>
      <c r="U27" s="2"/>
      <c r="V27" s="269" t="s">
        <v>119</v>
      </c>
      <c r="W27" s="270"/>
      <c r="X27" s="144"/>
      <c r="Y27" s="156"/>
      <c r="Z27" s="126"/>
      <c r="AA27" s="126"/>
      <c r="AB27" s="2"/>
      <c r="AC27" s="2"/>
      <c r="AD27" s="47"/>
    </row>
    <row r="28" spans="1:30" ht="15" customHeight="1" thickBot="1" x14ac:dyDescent="0.2">
      <c r="A28" s="20" t="s">
        <v>4</v>
      </c>
      <c r="B28" s="6" t="s">
        <v>100</v>
      </c>
      <c r="C28" s="6">
        <f>0.9*0.95*1</f>
        <v>0.85499999999999998</v>
      </c>
      <c r="D28" s="39"/>
      <c r="E28" s="46"/>
      <c r="F28" s="2"/>
      <c r="G28" s="2"/>
      <c r="H28" s="2"/>
      <c r="I28" s="2"/>
      <c r="J28" s="2"/>
      <c r="K28" s="2"/>
      <c r="L28" s="224" t="s">
        <v>54</v>
      </c>
      <c r="M28" s="88">
        <v>1</v>
      </c>
      <c r="N28" s="130"/>
      <c r="O28" s="126"/>
      <c r="P28" s="2"/>
      <c r="Q28" s="2"/>
      <c r="R28" s="2"/>
      <c r="S28" s="2"/>
      <c r="T28" s="126"/>
      <c r="U28" s="2"/>
      <c r="V28" s="87"/>
      <c r="W28" s="88"/>
      <c r="X28" s="130"/>
      <c r="Y28" s="126"/>
      <c r="Z28" s="126"/>
      <c r="AA28" s="205" t="s">
        <v>46</v>
      </c>
      <c r="AB28" s="180"/>
      <c r="AC28" s="2"/>
      <c r="AD28" s="47"/>
    </row>
    <row r="29" spans="1:30" ht="15" customHeight="1" thickBot="1" x14ac:dyDescent="0.2">
      <c r="A29" s="22" t="s">
        <v>12</v>
      </c>
      <c r="B29" s="23" t="s">
        <v>101</v>
      </c>
      <c r="C29" s="23">
        <v>2</v>
      </c>
      <c r="D29" s="40"/>
      <c r="E29" s="46"/>
      <c r="F29" s="2"/>
      <c r="G29" s="2"/>
      <c r="H29" s="131"/>
      <c r="I29" s="285" t="s">
        <v>4</v>
      </c>
      <c r="J29" s="2"/>
      <c r="K29" s="74"/>
      <c r="L29" s="89"/>
      <c r="M29" s="90"/>
      <c r="N29" s="130"/>
      <c r="O29" s="126"/>
      <c r="P29" s="2"/>
      <c r="Q29" s="2"/>
      <c r="R29" s="2"/>
      <c r="S29" s="2"/>
      <c r="T29" s="126"/>
      <c r="U29" s="2"/>
      <c r="V29" s="89"/>
      <c r="W29" s="90">
        <v>2</v>
      </c>
      <c r="X29" s="130"/>
      <c r="Y29" s="126"/>
      <c r="Z29" s="126"/>
      <c r="AA29" s="188" t="s">
        <v>47</v>
      </c>
      <c r="AB29" s="200"/>
      <c r="AC29" s="2"/>
      <c r="AD29" s="47"/>
    </row>
    <row r="30" spans="1:30" ht="15" customHeight="1" thickBot="1" x14ac:dyDescent="0.2">
      <c r="A30" s="14"/>
      <c r="B30" s="11"/>
      <c r="C30" s="11"/>
      <c r="D30" s="11"/>
      <c r="E30" s="46"/>
      <c r="F30" s="2"/>
      <c r="G30" s="2"/>
      <c r="H30" s="132"/>
      <c r="I30" s="133">
        <v>800</v>
      </c>
      <c r="J30" s="280" t="s">
        <v>86</v>
      </c>
      <c r="L30" s="184" t="s">
        <v>42</v>
      </c>
      <c r="M30" s="185"/>
      <c r="N30" s="130"/>
      <c r="O30" s="126"/>
      <c r="P30" s="2"/>
      <c r="Q30" s="2"/>
      <c r="R30" s="2"/>
      <c r="S30" s="2"/>
      <c r="T30" s="126"/>
      <c r="U30" s="2"/>
      <c r="V30" s="184" t="s">
        <v>42</v>
      </c>
      <c r="W30" s="185"/>
      <c r="X30" s="145"/>
      <c r="Y30" s="157"/>
      <c r="Z30" s="126"/>
      <c r="AA30" s="201"/>
      <c r="AB30" s="202"/>
      <c r="AC30" s="2"/>
      <c r="AD30" s="47"/>
    </row>
    <row r="31" spans="1:30" ht="15" customHeight="1" thickBot="1" x14ac:dyDescent="0.2">
      <c r="A31" s="37" t="s">
        <v>7</v>
      </c>
      <c r="B31" s="84"/>
      <c r="C31" s="11"/>
      <c r="D31" s="11"/>
      <c r="E31" s="46"/>
      <c r="F31" s="2"/>
      <c r="G31" s="2"/>
      <c r="H31" s="2"/>
      <c r="I31" s="284"/>
      <c r="J31" s="2"/>
      <c r="K31" s="1"/>
      <c r="L31" s="93" t="s">
        <v>55</v>
      </c>
      <c r="M31" s="94">
        <v>5</v>
      </c>
      <c r="N31" s="130"/>
      <c r="O31" s="126"/>
      <c r="P31" s="2"/>
      <c r="Q31" s="2"/>
      <c r="R31" s="2"/>
      <c r="S31" s="2"/>
      <c r="T31" s="126"/>
      <c r="U31" s="2"/>
      <c r="V31" s="93"/>
      <c r="W31" s="94">
        <v>7</v>
      </c>
      <c r="X31" s="146"/>
      <c r="Y31" s="148"/>
      <c r="Z31" s="126"/>
      <c r="AA31" s="203"/>
      <c r="AB31" s="204"/>
      <c r="AC31" s="2"/>
      <c r="AD31" s="47"/>
    </row>
    <row r="32" spans="1:30" ht="15" customHeight="1" thickBot="1" x14ac:dyDescent="0.2">
      <c r="A32" s="12" t="s">
        <v>8</v>
      </c>
      <c r="B32" s="8" t="s">
        <v>102</v>
      </c>
      <c r="C32" s="9"/>
      <c r="D32" s="82"/>
      <c r="E32" s="46"/>
      <c r="F32" s="2"/>
      <c r="G32" s="2"/>
      <c r="H32" s="2"/>
      <c r="I32" s="2"/>
      <c r="J32" s="2"/>
      <c r="K32" s="2"/>
      <c r="L32" s="186" t="s">
        <v>43</v>
      </c>
      <c r="M32" s="187"/>
      <c r="N32" s="130"/>
      <c r="O32" s="126"/>
      <c r="P32" s="2"/>
      <c r="Q32" s="2"/>
      <c r="R32" s="2"/>
      <c r="S32" s="2"/>
      <c r="T32" s="126"/>
      <c r="U32" s="2"/>
      <c r="V32" s="186" t="s">
        <v>43</v>
      </c>
      <c r="W32" s="187"/>
      <c r="X32" s="145"/>
      <c r="Y32" s="157"/>
      <c r="Z32" s="2"/>
      <c r="AA32" s="2"/>
      <c r="AB32" s="2"/>
      <c r="AC32" s="2"/>
      <c r="AD32" s="47"/>
    </row>
    <row r="33" spans="1:35" ht="15" customHeight="1" thickBot="1" x14ac:dyDescent="0.2">
      <c r="A33" s="12" t="s">
        <v>9</v>
      </c>
      <c r="B33" s="8" t="s">
        <v>103</v>
      </c>
      <c r="C33" s="78" t="s">
        <v>104</v>
      </c>
      <c r="D33" s="82"/>
      <c r="E33" s="46"/>
      <c r="F33" s="2"/>
      <c r="H33" s="2"/>
      <c r="I33" s="2"/>
      <c r="J33" s="2"/>
      <c r="K33" s="2"/>
      <c r="L33" s="93" t="s">
        <v>55</v>
      </c>
      <c r="M33" s="94">
        <v>10</v>
      </c>
      <c r="N33" s="130"/>
      <c r="O33" s="126"/>
      <c r="P33" s="2"/>
      <c r="Q33" s="2"/>
      <c r="R33" s="2"/>
      <c r="S33" s="2"/>
      <c r="T33" s="126"/>
      <c r="U33" s="2"/>
      <c r="V33" s="93"/>
      <c r="W33" s="94">
        <v>1.23</v>
      </c>
      <c r="X33" s="146"/>
      <c r="Y33" s="148"/>
      <c r="Z33" s="2"/>
      <c r="AA33" s="2"/>
      <c r="AB33" s="2"/>
      <c r="AC33" s="2"/>
      <c r="AD33" s="47"/>
    </row>
    <row r="34" spans="1:35" ht="15" customHeight="1" thickBot="1" x14ac:dyDescent="0.2">
      <c r="A34" s="12" t="s">
        <v>10</v>
      </c>
      <c r="B34" s="8" t="s">
        <v>105</v>
      </c>
      <c r="C34" s="78" t="s">
        <v>106</v>
      </c>
      <c r="D34" s="82"/>
      <c r="E34" s="46"/>
      <c r="F34" s="2"/>
      <c r="G34" s="2"/>
      <c r="H34" s="2"/>
      <c r="I34" s="2"/>
      <c r="J34" s="2"/>
      <c r="K34" s="2"/>
      <c r="L34" s="186" t="s">
        <v>45</v>
      </c>
      <c r="M34" s="187"/>
      <c r="N34" s="130"/>
      <c r="O34" s="126"/>
      <c r="P34" s="2"/>
      <c r="Q34" s="2"/>
      <c r="R34" s="2"/>
      <c r="S34" s="2"/>
      <c r="T34" s="126"/>
      <c r="U34" s="2"/>
      <c r="V34" s="186" t="s">
        <v>45</v>
      </c>
      <c r="W34" s="187"/>
      <c r="X34" s="145"/>
      <c r="Y34" s="157"/>
      <c r="Z34" s="2"/>
      <c r="AA34" s="2"/>
      <c r="AB34" s="2"/>
      <c r="AC34" s="2"/>
      <c r="AD34" s="47"/>
    </row>
    <row r="35" spans="1:35" ht="15" customHeight="1" thickBot="1" x14ac:dyDescent="0.2">
      <c r="A35" s="12" t="s">
        <v>13</v>
      </c>
      <c r="B35" s="8"/>
      <c r="C35" s="9"/>
      <c r="D35" s="82"/>
      <c r="E35" s="46"/>
      <c r="F35" s="2"/>
      <c r="G35" s="2"/>
      <c r="H35" s="2"/>
      <c r="I35" s="2"/>
      <c r="J35" s="2"/>
      <c r="K35" s="2"/>
      <c r="L35" s="93"/>
      <c r="M35" s="225">
        <v>1</v>
      </c>
      <c r="N35" s="130"/>
      <c r="O35" s="126"/>
      <c r="P35" s="2"/>
      <c r="Q35" s="2"/>
      <c r="R35" s="2"/>
      <c r="S35" s="2"/>
      <c r="T35" s="126"/>
      <c r="U35" s="2"/>
      <c r="V35" s="93"/>
      <c r="W35" s="271">
        <v>0.85499999999999998</v>
      </c>
      <c r="X35" s="146"/>
      <c r="Y35" s="148" t="s">
        <v>132</v>
      </c>
      <c r="Z35" s="2">
        <v>160</v>
      </c>
      <c r="AA35" s="287" t="s">
        <v>86</v>
      </c>
      <c r="AB35" s="2"/>
      <c r="AC35" s="2"/>
      <c r="AD35" s="47"/>
    </row>
    <row r="36" spans="1:35" ht="15" customHeight="1" x14ac:dyDescent="0.15">
      <c r="A36" s="12"/>
      <c r="B36" s="69" t="s">
        <v>107</v>
      </c>
      <c r="C36" s="18"/>
      <c r="D36" s="16"/>
      <c r="E36" s="120"/>
      <c r="F36" s="121"/>
      <c r="G36" s="122"/>
      <c r="H36" s="2"/>
      <c r="I36" s="2"/>
      <c r="J36" s="2"/>
      <c r="K36" s="2"/>
      <c r="L36" s="186" t="s">
        <v>44</v>
      </c>
      <c r="M36" s="187"/>
      <c r="N36" s="130"/>
      <c r="O36" s="126"/>
      <c r="P36" s="2"/>
      <c r="Q36" s="287" t="s">
        <v>126</v>
      </c>
      <c r="R36" s="2">
        <v>120</v>
      </c>
      <c r="S36" s="287" t="s">
        <v>86</v>
      </c>
      <c r="T36" s="126"/>
      <c r="U36" s="2"/>
      <c r="V36" s="186" t="s">
        <v>44</v>
      </c>
      <c r="W36" s="187"/>
      <c r="X36" s="145"/>
      <c r="Y36" s="154"/>
      <c r="Z36" s="73"/>
      <c r="AA36" s="2"/>
      <c r="AB36" s="2"/>
      <c r="AC36" s="2"/>
      <c r="AD36" s="47"/>
    </row>
    <row r="37" spans="1:35" ht="15" customHeight="1" x14ac:dyDescent="0.15">
      <c r="A37" s="12"/>
      <c r="B37" s="69" t="s">
        <v>108</v>
      </c>
      <c r="C37" s="263">
        <f>C40/(C41-C39)</f>
        <v>12.24343675417661</v>
      </c>
      <c r="D37" s="264" t="s">
        <v>112</v>
      </c>
      <c r="E37" s="158"/>
      <c r="F37" s="159"/>
      <c r="G37" s="159"/>
      <c r="H37" s="160"/>
      <c r="I37" s="2"/>
      <c r="J37" s="2"/>
      <c r="K37" s="2"/>
      <c r="L37" s="93"/>
      <c r="M37" s="225">
        <v>1</v>
      </c>
      <c r="N37" s="130"/>
      <c r="O37" s="126"/>
      <c r="P37" s="2"/>
      <c r="Q37" s="2"/>
      <c r="R37" s="2"/>
      <c r="S37" s="2"/>
      <c r="T37" s="126"/>
      <c r="U37" s="2"/>
      <c r="V37" s="91"/>
      <c r="W37" s="95">
        <v>1</v>
      </c>
      <c r="X37" s="146"/>
      <c r="Y37" s="155"/>
      <c r="Z37" s="73"/>
      <c r="AA37" s="2"/>
      <c r="AB37" s="2"/>
      <c r="AC37" s="2"/>
      <c r="AD37" s="47"/>
    </row>
    <row r="38" spans="1:35" ht="15" customHeight="1" x14ac:dyDescent="0.15">
      <c r="A38" s="12"/>
      <c r="B38" s="260" t="s">
        <v>109</v>
      </c>
      <c r="C38" s="261"/>
      <c r="D38" s="16"/>
      <c r="E38" s="161"/>
      <c r="F38" s="162"/>
      <c r="G38" s="162"/>
      <c r="H38" s="163"/>
      <c r="I38" s="2"/>
      <c r="J38" s="2"/>
      <c r="K38" s="2"/>
      <c r="L38" s="186" t="s">
        <v>52</v>
      </c>
      <c r="M38" s="187"/>
      <c r="N38" s="130"/>
      <c r="O38" s="126"/>
      <c r="P38" s="2"/>
      <c r="Q38" s="2"/>
      <c r="R38" s="2"/>
      <c r="S38" s="2"/>
      <c r="T38" s="126"/>
      <c r="U38" s="2"/>
      <c r="V38" s="186" t="s">
        <v>52</v>
      </c>
      <c r="W38" s="187"/>
      <c r="X38" s="145"/>
      <c r="Y38" s="154"/>
      <c r="Z38" s="73"/>
      <c r="AA38" s="2"/>
      <c r="AB38" s="2"/>
      <c r="AC38" s="2"/>
      <c r="AD38" s="47"/>
    </row>
    <row r="39" spans="1:35" ht="15" customHeight="1" x14ac:dyDescent="0.15">
      <c r="A39" s="12"/>
      <c r="B39" s="69" t="s">
        <v>111</v>
      </c>
      <c r="C39" s="262">
        <f>80*7/C28</f>
        <v>654.9707602339181</v>
      </c>
      <c r="D39" s="70"/>
      <c r="E39" s="161"/>
      <c r="F39" s="162"/>
      <c r="G39" s="162"/>
      <c r="H39" s="163"/>
      <c r="I39" s="2"/>
      <c r="J39" s="2"/>
      <c r="K39" s="2"/>
      <c r="L39" s="115"/>
      <c r="M39" s="116">
        <v>1</v>
      </c>
      <c r="N39" s="130"/>
      <c r="O39" s="126"/>
      <c r="P39" s="2"/>
      <c r="Q39" s="2"/>
      <c r="R39" s="2"/>
      <c r="S39" s="2"/>
      <c r="T39" s="126"/>
      <c r="U39" s="2"/>
      <c r="V39" s="115"/>
      <c r="W39" s="116">
        <v>2</v>
      </c>
      <c r="X39" s="130"/>
      <c r="Y39" s="129"/>
      <c r="Z39" s="73"/>
      <c r="AA39" s="2"/>
      <c r="AB39" s="2"/>
      <c r="AC39" s="2"/>
      <c r="AD39" s="47"/>
    </row>
    <row r="40" spans="1:35" ht="15" customHeight="1" x14ac:dyDescent="0.15">
      <c r="A40" s="14"/>
      <c r="B40" s="69" t="s">
        <v>110</v>
      </c>
      <c r="C40" s="261">
        <f>200*15</f>
        <v>3000</v>
      </c>
      <c r="D40" s="18"/>
      <c r="E40" s="161"/>
      <c r="F40" s="162"/>
      <c r="G40" s="162"/>
      <c r="H40" s="163"/>
      <c r="I40" s="2"/>
      <c r="J40" s="2"/>
      <c r="K40" s="2"/>
      <c r="L40" s="2"/>
      <c r="M40" s="123"/>
      <c r="N40" s="148"/>
      <c r="O40" s="2"/>
      <c r="P40" s="2"/>
      <c r="Q40" s="2"/>
      <c r="R40" s="2"/>
      <c r="S40" s="2"/>
      <c r="T40" s="126"/>
      <c r="U40" s="2"/>
      <c r="V40" s="2"/>
      <c r="W40" s="2"/>
      <c r="X40" s="2"/>
      <c r="Y40" s="2"/>
      <c r="Z40" s="2"/>
      <c r="AA40" s="2"/>
      <c r="AB40" s="2"/>
      <c r="AC40" s="2"/>
      <c r="AD40" s="47"/>
    </row>
    <row r="41" spans="1:35" ht="15" customHeight="1" x14ac:dyDescent="0.15">
      <c r="A41" s="14"/>
      <c r="B41" s="69" t="s">
        <v>59</v>
      </c>
      <c r="C41" s="261">
        <v>900</v>
      </c>
      <c r="D41" s="18"/>
      <c r="E41" s="161"/>
      <c r="F41" s="162"/>
      <c r="G41" s="162"/>
      <c r="H41" s="163"/>
      <c r="I41" s="72"/>
      <c r="J41" s="122"/>
      <c r="K41" s="74"/>
      <c r="L41" s="74"/>
      <c r="M41" s="266"/>
      <c r="N41" s="267"/>
      <c r="O41" s="74"/>
      <c r="P41" s="2"/>
      <c r="Q41" s="2"/>
      <c r="R41" s="2"/>
      <c r="S41" s="2"/>
      <c r="T41" s="147"/>
      <c r="U41" s="2"/>
      <c r="V41" s="2"/>
      <c r="W41" s="2"/>
      <c r="X41" s="74"/>
      <c r="Y41" s="74"/>
      <c r="Z41" s="2"/>
      <c r="AA41" s="72"/>
      <c r="AB41" s="268"/>
      <c r="AC41" s="268"/>
      <c r="AD41" s="47"/>
    </row>
    <row r="42" spans="1:35" ht="15" customHeight="1" x14ac:dyDescent="0.15">
      <c r="A42" s="14"/>
      <c r="B42" s="69"/>
      <c r="C42" s="261"/>
      <c r="D42" s="18"/>
      <c r="E42" s="161"/>
      <c r="F42" s="162"/>
      <c r="G42" s="162"/>
      <c r="H42" s="163"/>
      <c r="I42" s="72"/>
      <c r="J42" s="122"/>
      <c r="K42" s="74"/>
      <c r="L42" s="74"/>
      <c r="M42" s="266"/>
      <c r="N42" s="267"/>
      <c r="O42" s="74"/>
      <c r="P42" s="2"/>
      <c r="Q42" s="2"/>
      <c r="R42" s="2"/>
      <c r="S42" s="2"/>
      <c r="T42" s="147"/>
      <c r="U42" s="2"/>
      <c r="V42" s="2"/>
      <c r="W42" s="2"/>
      <c r="X42" s="74"/>
      <c r="Y42" s="74"/>
      <c r="Z42" s="2"/>
      <c r="AA42" s="72"/>
      <c r="AB42" s="268"/>
      <c r="AC42" s="268"/>
      <c r="AD42" s="47"/>
    </row>
    <row r="43" spans="1:35" ht="15" customHeight="1" thickBot="1" x14ac:dyDescent="0.2">
      <c r="A43" s="14"/>
      <c r="B43" s="69"/>
      <c r="C43" s="261"/>
      <c r="D43" s="18"/>
      <c r="E43" s="161"/>
      <c r="F43" s="162"/>
      <c r="G43" s="162"/>
      <c r="H43" s="163"/>
      <c r="I43" s="72"/>
      <c r="J43" s="122"/>
      <c r="K43" s="74"/>
      <c r="L43" s="74"/>
      <c r="M43" s="266"/>
      <c r="N43" s="267"/>
      <c r="O43" s="74"/>
      <c r="P43" s="2"/>
      <c r="Q43" s="2"/>
      <c r="R43" s="2"/>
      <c r="S43" s="2"/>
      <c r="T43" s="147"/>
      <c r="U43" s="2"/>
      <c r="V43" s="2"/>
      <c r="W43" s="2"/>
      <c r="X43" s="74"/>
      <c r="Y43" s="74"/>
      <c r="Z43" s="2"/>
      <c r="AA43" s="72"/>
      <c r="AB43" s="268"/>
      <c r="AC43" s="268"/>
      <c r="AD43" s="47"/>
    </row>
    <row r="44" spans="1:35" ht="15" customHeight="1" thickBot="1" x14ac:dyDescent="0.2">
      <c r="A44" s="14"/>
      <c r="B44" s="69" t="s">
        <v>113</v>
      </c>
      <c r="C44" s="261"/>
      <c r="D44" s="18"/>
      <c r="E44" s="161"/>
      <c r="F44" s="162"/>
      <c r="G44" s="162"/>
      <c r="H44" s="163"/>
      <c r="I44" s="286" t="s">
        <v>27</v>
      </c>
      <c r="J44" s="122"/>
      <c r="K44" s="74"/>
      <c r="L44" s="182" t="s">
        <v>60</v>
      </c>
      <c r="M44" s="183"/>
      <c r="N44" s="267"/>
      <c r="O44" s="74"/>
      <c r="P44" s="147"/>
      <c r="Q44" s="147"/>
      <c r="R44" s="74"/>
      <c r="S44" s="147"/>
      <c r="T44" s="147"/>
      <c r="U44" s="2"/>
      <c r="V44" s="2"/>
      <c r="W44" s="2"/>
      <c r="X44" s="74"/>
      <c r="Y44" s="74"/>
      <c r="Z44" s="2"/>
      <c r="AA44" s="72"/>
      <c r="AB44" s="268"/>
      <c r="AC44" s="268"/>
      <c r="AD44" s="47"/>
    </row>
    <row r="45" spans="1:35" ht="15" customHeight="1" thickBot="1" x14ac:dyDescent="0.2">
      <c r="A45" s="14"/>
      <c r="B45" s="69" t="s">
        <v>114</v>
      </c>
      <c r="C45" s="261"/>
      <c r="D45" s="18"/>
      <c r="E45" s="161"/>
      <c r="F45" s="162"/>
      <c r="G45" s="162"/>
      <c r="H45" s="163"/>
      <c r="I45" s="281">
        <v>1000</v>
      </c>
      <c r="J45" s="280" t="s">
        <v>86</v>
      </c>
      <c r="K45" s="74"/>
      <c r="L45" s="87"/>
      <c r="M45" s="88"/>
      <c r="N45" s="267"/>
      <c r="O45" s="74"/>
      <c r="P45" s="147"/>
      <c r="Q45" s="147"/>
      <c r="R45" s="74"/>
      <c r="S45" s="147"/>
      <c r="T45" s="147"/>
      <c r="U45" s="2"/>
      <c r="V45" s="2"/>
      <c r="W45" s="2"/>
      <c r="X45" s="74"/>
      <c r="Y45" s="74"/>
      <c r="Z45" s="2"/>
      <c r="AA45" s="72"/>
      <c r="AB45" s="268"/>
      <c r="AC45" s="268"/>
      <c r="AD45" s="47"/>
    </row>
    <row r="46" spans="1:35" ht="15" customHeight="1" thickBot="1" x14ac:dyDescent="0.2">
      <c r="A46" s="14"/>
      <c r="B46" s="69" t="s">
        <v>115</v>
      </c>
      <c r="C46" s="18"/>
      <c r="D46" s="18"/>
      <c r="E46" s="161"/>
      <c r="F46" s="162"/>
      <c r="G46" s="162"/>
      <c r="H46" s="163"/>
      <c r="I46" s="72">
        <f>I45*13</f>
        <v>13000</v>
      </c>
      <c r="J46" s="282" t="s">
        <v>76</v>
      </c>
      <c r="K46" s="74"/>
      <c r="L46" s="89"/>
      <c r="M46" s="90">
        <v>1</v>
      </c>
      <c r="N46" s="267"/>
      <c r="O46" s="74"/>
      <c r="P46" s="147"/>
      <c r="Q46" s="147"/>
      <c r="R46" s="74"/>
      <c r="S46" s="147"/>
      <c r="T46" s="147"/>
      <c r="U46" s="2"/>
      <c r="V46" s="2"/>
      <c r="W46" s="2"/>
      <c r="X46" s="74"/>
      <c r="Y46" s="74"/>
      <c r="Z46" s="2"/>
      <c r="AA46" s="72"/>
      <c r="AB46" s="268"/>
      <c r="AC46" s="268"/>
      <c r="AD46" s="47"/>
    </row>
    <row r="47" spans="1:35" ht="15" customHeight="1" x14ac:dyDescent="0.15">
      <c r="A47" s="14"/>
      <c r="B47" s="17"/>
      <c r="C47" s="18"/>
      <c r="D47" s="18"/>
      <c r="E47" s="161"/>
      <c r="F47" s="162"/>
      <c r="G47" s="162"/>
      <c r="H47" s="163"/>
      <c r="I47" s="72"/>
      <c r="J47" s="122"/>
      <c r="K47" s="74"/>
      <c r="L47" s="184" t="s">
        <v>61</v>
      </c>
      <c r="M47" s="185"/>
      <c r="N47" s="267"/>
      <c r="O47" s="74"/>
      <c r="P47" s="147"/>
      <c r="Q47" s="147"/>
      <c r="R47" s="74"/>
      <c r="S47" s="147"/>
      <c r="T47" s="147"/>
      <c r="U47" s="2"/>
      <c r="V47" s="2"/>
      <c r="W47" s="2"/>
      <c r="X47" s="74"/>
      <c r="Y47" s="74"/>
      <c r="Z47" s="2"/>
      <c r="AA47" s="72"/>
      <c r="AB47" s="268"/>
      <c r="AC47" s="268"/>
      <c r="AD47" s="47"/>
      <c r="AI47" s="10"/>
    </row>
    <row r="48" spans="1:35" ht="15" customHeight="1" thickBot="1" x14ac:dyDescent="0.2">
      <c r="A48" s="15"/>
      <c r="B48" s="69" t="s">
        <v>116</v>
      </c>
      <c r="C48" s="71"/>
      <c r="D48" s="16"/>
      <c r="E48" s="161"/>
      <c r="F48" s="162"/>
      <c r="G48" s="162"/>
      <c r="H48" s="163"/>
      <c r="I48" s="72"/>
      <c r="J48" s="122"/>
      <c r="K48" s="74"/>
      <c r="L48" s="93" t="s">
        <v>55</v>
      </c>
      <c r="M48" s="94">
        <f>3*13/60</f>
        <v>0.65</v>
      </c>
      <c r="N48" s="267"/>
      <c r="O48" s="74"/>
      <c r="P48" s="147"/>
      <c r="Q48" s="147"/>
      <c r="R48" s="74"/>
      <c r="S48" s="147"/>
      <c r="T48" s="147"/>
      <c r="U48" s="2"/>
      <c r="V48" s="2"/>
      <c r="W48" s="2"/>
      <c r="X48" s="74"/>
      <c r="Y48" s="74"/>
      <c r="Z48" s="2"/>
      <c r="AA48" s="72"/>
      <c r="AB48" s="268"/>
      <c r="AC48" s="268"/>
      <c r="AD48" s="47"/>
      <c r="AI48" s="10"/>
    </row>
    <row r="49" spans="1:30" ht="15" customHeight="1" thickBot="1" x14ac:dyDescent="0.2">
      <c r="A49" s="12" t="s">
        <v>23</v>
      </c>
      <c r="B49" s="265">
        <f>(C41-C39)/200</f>
        <v>1.2251461988304095</v>
      </c>
      <c r="C49" s="78" t="s">
        <v>117</v>
      </c>
      <c r="D49" s="9"/>
      <c r="E49" s="161"/>
      <c r="F49" s="162"/>
      <c r="G49" s="162"/>
      <c r="H49" s="163"/>
      <c r="I49" s="72"/>
      <c r="J49" s="122"/>
      <c r="K49" s="74"/>
      <c r="L49" s="186" t="s">
        <v>43</v>
      </c>
      <c r="M49" s="187"/>
      <c r="N49" s="267"/>
      <c r="O49" s="74"/>
      <c r="P49" s="147"/>
      <c r="Q49" s="147"/>
      <c r="R49" s="74"/>
      <c r="S49" s="147"/>
      <c r="T49" s="147"/>
      <c r="U49" s="2"/>
      <c r="V49" s="2"/>
      <c r="W49" s="2"/>
      <c r="X49" s="74"/>
      <c r="Y49" s="74"/>
      <c r="Z49" s="2"/>
      <c r="AA49" s="72"/>
      <c r="AB49" s="268"/>
      <c r="AC49" s="268"/>
      <c r="AD49" s="47"/>
    </row>
    <row r="50" spans="1:30" ht="15" customHeight="1" x14ac:dyDescent="0.15">
      <c r="A50" s="12"/>
      <c r="B50" s="4"/>
      <c r="C50" s="3"/>
      <c r="D50" s="3"/>
      <c r="E50" s="161"/>
      <c r="F50" s="162"/>
      <c r="G50" s="162"/>
      <c r="H50" s="163"/>
      <c r="I50" s="72"/>
      <c r="J50" s="122"/>
      <c r="K50" s="74"/>
      <c r="L50" s="93" t="s">
        <v>55</v>
      </c>
      <c r="M50" s="94">
        <v>20</v>
      </c>
      <c r="N50" s="267"/>
      <c r="O50" s="74"/>
      <c r="P50" s="147"/>
      <c r="Q50" s="147"/>
      <c r="R50" s="74"/>
      <c r="S50" s="147"/>
      <c r="T50" s="147"/>
      <c r="U50" s="2"/>
      <c r="V50" s="2"/>
      <c r="W50" s="2"/>
      <c r="X50" s="74"/>
      <c r="Y50" s="74"/>
      <c r="Z50" s="2"/>
      <c r="AA50" s="72"/>
      <c r="AB50" s="268"/>
      <c r="AC50" s="268"/>
      <c r="AD50" s="47"/>
    </row>
    <row r="51" spans="1:30" ht="15" customHeight="1" thickBot="1" x14ac:dyDescent="0.2">
      <c r="A51" s="14" t="s">
        <v>34</v>
      </c>
      <c r="B51" s="11"/>
      <c r="C51" s="11"/>
      <c r="D51" s="11"/>
      <c r="E51" s="161"/>
      <c r="F51" s="162"/>
      <c r="G51" s="162"/>
      <c r="H51" s="163"/>
      <c r="I51" s="72"/>
      <c r="J51" s="122"/>
      <c r="K51" s="74"/>
      <c r="L51" s="186" t="s">
        <v>45</v>
      </c>
      <c r="M51" s="187"/>
      <c r="N51" s="267"/>
      <c r="O51" s="74"/>
      <c r="P51" s="147"/>
      <c r="Q51" s="147"/>
      <c r="R51" s="74"/>
      <c r="S51" s="147"/>
      <c r="T51" s="147"/>
      <c r="U51" s="2"/>
      <c r="V51" s="2"/>
      <c r="W51" s="2"/>
      <c r="X51" s="74"/>
      <c r="Y51" s="74"/>
      <c r="Z51" s="2"/>
      <c r="AA51" s="72"/>
      <c r="AB51" s="268"/>
      <c r="AC51" s="268"/>
      <c r="AD51" s="47"/>
    </row>
    <row r="52" spans="1:30" ht="15" customHeight="1" thickBot="1" x14ac:dyDescent="0.2">
      <c r="A52" s="24" t="s">
        <v>22</v>
      </c>
      <c r="B52" s="8" t="s">
        <v>53</v>
      </c>
      <c r="C52" s="9"/>
      <c r="D52" s="9"/>
      <c r="E52" s="161"/>
      <c r="F52" s="162"/>
      <c r="G52" s="162"/>
      <c r="H52" s="163"/>
      <c r="I52" s="72"/>
      <c r="J52" s="122"/>
      <c r="K52" s="74"/>
      <c r="L52" s="93"/>
      <c r="M52" s="225">
        <v>0.75</v>
      </c>
      <c r="N52" s="267"/>
      <c r="O52" s="74"/>
      <c r="P52" s="147"/>
      <c r="Q52" s="147"/>
      <c r="R52" s="74"/>
      <c r="S52" s="147"/>
      <c r="T52" s="147"/>
      <c r="U52" s="2"/>
      <c r="V52" s="2"/>
      <c r="W52" s="2"/>
      <c r="X52" s="74"/>
      <c r="Y52" s="74"/>
      <c r="Z52" s="2"/>
      <c r="AA52" s="72"/>
      <c r="AB52" s="268"/>
      <c r="AC52" s="268"/>
      <c r="AD52" s="47"/>
    </row>
    <row r="53" spans="1:30" ht="15" customHeight="1" x14ac:dyDescent="0.15">
      <c r="A53" s="11"/>
      <c r="B53" s="11"/>
      <c r="C53" s="11"/>
      <c r="D53" s="11"/>
      <c r="E53" s="161"/>
      <c r="F53" s="162"/>
      <c r="G53" s="162"/>
      <c r="H53" s="163"/>
      <c r="I53" s="72"/>
      <c r="J53" s="122"/>
      <c r="K53" s="74"/>
      <c r="L53" s="186" t="s">
        <v>44</v>
      </c>
      <c r="M53" s="187"/>
      <c r="N53" s="267"/>
      <c r="O53" s="74"/>
      <c r="P53" s="289" t="s">
        <v>129</v>
      </c>
      <c r="Q53" s="289" t="s">
        <v>133</v>
      </c>
      <c r="R53" s="74"/>
      <c r="S53" s="147"/>
      <c r="T53" s="147"/>
      <c r="U53" s="2"/>
      <c r="V53" s="2"/>
      <c r="W53" s="2"/>
      <c r="X53" s="74"/>
      <c r="Y53" s="74"/>
      <c r="Z53" s="2"/>
      <c r="AA53" s="72"/>
      <c r="AB53" s="268"/>
      <c r="AC53" s="268"/>
      <c r="AD53" s="47"/>
    </row>
    <row r="54" spans="1:30" ht="15" customHeight="1" thickBot="1" x14ac:dyDescent="0.2">
      <c r="A54" s="13" t="s">
        <v>15</v>
      </c>
      <c r="B54" s="13" t="s">
        <v>0</v>
      </c>
      <c r="C54" s="13" t="s">
        <v>1</v>
      </c>
      <c r="D54" s="13" t="s">
        <v>5</v>
      </c>
      <c r="E54" s="161"/>
      <c r="F54" s="162"/>
      <c r="G54" s="162"/>
      <c r="H54" s="163"/>
      <c r="I54" s="72"/>
      <c r="J54" s="122"/>
      <c r="K54" s="74"/>
      <c r="L54" s="91"/>
      <c r="M54" s="95">
        <v>1</v>
      </c>
      <c r="N54" s="267"/>
      <c r="O54" s="74"/>
      <c r="P54" s="147"/>
      <c r="Q54" s="147">
        <f>13*120</f>
        <v>1560</v>
      </c>
      <c r="R54" s="285" t="s">
        <v>76</v>
      </c>
      <c r="S54" s="147"/>
      <c r="T54" s="147"/>
      <c r="U54" s="2"/>
      <c r="V54" s="2"/>
      <c r="W54" s="2"/>
      <c r="X54" s="74"/>
      <c r="Y54" s="74"/>
      <c r="Z54" s="2"/>
      <c r="AA54" s="72"/>
      <c r="AB54" s="268"/>
      <c r="AC54" s="268"/>
      <c r="AD54" s="47"/>
    </row>
    <row r="55" spans="1:30" ht="15" customHeight="1" x14ac:dyDescent="0.15">
      <c r="A55" s="7" t="s">
        <v>11</v>
      </c>
      <c r="B55" s="21"/>
      <c r="C55" s="21">
        <v>1</v>
      </c>
      <c r="D55" s="38"/>
      <c r="E55" s="161"/>
      <c r="F55" s="162"/>
      <c r="G55" s="162"/>
      <c r="H55" s="163"/>
      <c r="I55" s="72"/>
      <c r="J55" s="122"/>
      <c r="K55" s="74"/>
      <c r="L55" s="186" t="s">
        <v>52</v>
      </c>
      <c r="M55" s="187"/>
      <c r="N55" s="267"/>
      <c r="O55" s="74"/>
      <c r="P55" s="147"/>
      <c r="Q55" s="147"/>
      <c r="R55" s="74"/>
      <c r="S55" s="147"/>
      <c r="T55" s="147"/>
      <c r="U55" s="2"/>
      <c r="V55" s="2"/>
      <c r="W55" s="2"/>
      <c r="X55" s="74"/>
      <c r="Y55" s="74"/>
      <c r="Z55" s="2"/>
      <c r="AA55" s="72"/>
      <c r="AB55" s="268"/>
      <c r="AC55" s="268"/>
      <c r="AD55" s="47"/>
    </row>
    <row r="56" spans="1:30" ht="15" customHeight="1" x14ac:dyDescent="0.15">
      <c r="A56" s="20" t="s">
        <v>2</v>
      </c>
      <c r="B56" s="6"/>
      <c r="C56" s="6">
        <v>5</v>
      </c>
      <c r="D56" s="39"/>
      <c r="E56" s="161"/>
      <c r="F56" s="162"/>
      <c r="G56" s="162"/>
      <c r="H56" s="163"/>
      <c r="I56" s="72"/>
      <c r="J56" s="122"/>
      <c r="K56" s="74"/>
      <c r="L56" s="115"/>
      <c r="M56" s="116">
        <v>3</v>
      </c>
      <c r="N56" s="267"/>
      <c r="O56" s="74"/>
      <c r="P56" s="147"/>
      <c r="Q56" s="147"/>
      <c r="R56" s="74"/>
      <c r="S56" s="147"/>
      <c r="T56" s="147"/>
      <c r="U56" s="2"/>
      <c r="V56" s="2"/>
      <c r="W56" s="2"/>
      <c r="X56" s="74"/>
      <c r="Y56" s="74"/>
      <c r="Z56" s="2"/>
      <c r="AA56" s="72"/>
      <c r="AB56" s="268"/>
      <c r="AC56" s="268"/>
      <c r="AD56" s="47"/>
    </row>
    <row r="57" spans="1:30" x14ac:dyDescent="0.15">
      <c r="A57" s="20" t="s">
        <v>3</v>
      </c>
      <c r="B57" s="6"/>
      <c r="C57" s="6">
        <v>10</v>
      </c>
      <c r="D57" s="39"/>
      <c r="E57" s="161"/>
      <c r="F57" s="162"/>
      <c r="G57" s="162"/>
      <c r="H57" s="163"/>
      <c r="I57" s="72"/>
      <c r="J57" s="122"/>
      <c r="K57" s="74"/>
      <c r="L57" s="74"/>
      <c r="M57" s="266"/>
      <c r="N57" s="267"/>
      <c r="O57" s="74"/>
      <c r="P57" s="147"/>
      <c r="Q57" s="147"/>
      <c r="R57" s="74"/>
      <c r="S57" s="147"/>
      <c r="T57" s="147"/>
      <c r="U57" s="2"/>
      <c r="V57" s="2"/>
      <c r="W57" s="2"/>
      <c r="X57" s="74"/>
      <c r="Y57" s="74"/>
      <c r="Z57" s="2"/>
      <c r="AA57" s="72"/>
      <c r="AB57" s="268"/>
      <c r="AC57" s="268"/>
      <c r="AD57" s="47"/>
    </row>
    <row r="58" spans="1:30" x14ac:dyDescent="0.15">
      <c r="A58" s="20" t="s">
        <v>4</v>
      </c>
      <c r="B58" s="6"/>
      <c r="C58" s="6">
        <v>100</v>
      </c>
      <c r="D58" s="39"/>
      <c r="E58" s="161"/>
      <c r="F58" s="162"/>
      <c r="G58" s="162"/>
      <c r="H58" s="163"/>
      <c r="I58" s="72"/>
      <c r="J58" s="122"/>
      <c r="K58" s="74"/>
      <c r="L58" s="74"/>
      <c r="M58" s="266"/>
      <c r="N58" s="267"/>
      <c r="O58" s="74"/>
      <c r="P58" s="147"/>
      <c r="Q58" s="147"/>
      <c r="R58" s="147"/>
      <c r="S58" s="147"/>
      <c r="T58" s="2"/>
      <c r="U58" s="2"/>
      <c r="V58" s="2"/>
      <c r="W58" s="2"/>
      <c r="X58" s="74"/>
      <c r="Y58" s="74"/>
      <c r="Z58" s="2"/>
      <c r="AA58" s="72"/>
      <c r="AB58" s="268"/>
      <c r="AC58" s="268"/>
      <c r="AD58" s="47"/>
    </row>
    <row r="59" spans="1:30" ht="15" customHeight="1" thickBot="1" x14ac:dyDescent="0.2">
      <c r="A59" s="22" t="s">
        <v>12</v>
      </c>
      <c r="B59" s="23"/>
      <c r="C59" s="23">
        <v>1</v>
      </c>
      <c r="D59" s="40"/>
      <c r="E59" s="161"/>
      <c r="F59" s="162"/>
      <c r="G59" s="162"/>
      <c r="H59" s="163"/>
      <c r="I59" s="72"/>
      <c r="J59" s="122"/>
      <c r="K59" s="74"/>
      <c r="L59" s="74"/>
      <c r="M59" s="266"/>
      <c r="N59" s="267"/>
      <c r="O59" s="74"/>
      <c r="P59" s="147"/>
      <c r="Q59" s="147"/>
      <c r="R59" s="147"/>
      <c r="S59" s="147"/>
      <c r="T59" s="2"/>
      <c r="U59" s="2"/>
      <c r="V59" s="2"/>
      <c r="W59" s="2"/>
      <c r="X59" s="74"/>
      <c r="Y59" s="74"/>
      <c r="Z59" s="2"/>
      <c r="AA59" s="72"/>
      <c r="AB59" s="268"/>
      <c r="AC59" s="268"/>
      <c r="AD59" s="47"/>
    </row>
    <row r="60" spans="1:30" ht="15" customHeight="1" thickBot="1" x14ac:dyDescent="0.2">
      <c r="A60" s="14"/>
      <c r="B60" s="11"/>
      <c r="C60" s="11"/>
      <c r="D60" s="11"/>
      <c r="E60" s="161"/>
      <c r="F60" s="162"/>
      <c r="G60" s="164"/>
      <c r="H60" s="165"/>
      <c r="I60" s="134"/>
      <c r="J60" s="149"/>
      <c r="K60" s="147"/>
      <c r="L60" s="147"/>
      <c r="M60" s="147"/>
      <c r="N60" s="147"/>
      <c r="O60" s="147"/>
      <c r="P60" s="147"/>
      <c r="Q60" s="147"/>
      <c r="R60" s="74"/>
      <c r="S60" s="147"/>
      <c r="T60" s="147"/>
      <c r="U60" s="2"/>
      <c r="V60" s="125"/>
      <c r="W60" s="125"/>
      <c r="X60" s="136"/>
      <c r="Y60" s="136"/>
      <c r="Z60" s="125"/>
      <c r="AA60" s="127"/>
      <c r="AB60" s="56"/>
      <c r="AC60" s="65" t="s">
        <v>38</v>
      </c>
      <c r="AD60" s="47"/>
    </row>
    <row r="61" spans="1:30" ht="15" customHeight="1" thickBot="1" x14ac:dyDescent="0.2">
      <c r="A61" s="12" t="s">
        <v>7</v>
      </c>
      <c r="B61" s="11"/>
      <c r="C61" s="11"/>
      <c r="D61" s="11"/>
      <c r="E61" s="215" t="s">
        <v>35</v>
      </c>
      <c r="F61" s="216"/>
      <c r="G61" s="164"/>
      <c r="H61" s="165"/>
      <c r="I61" s="125"/>
      <c r="J61" s="179">
        <f>I30/80</f>
        <v>10</v>
      </c>
      <c r="K61" s="180"/>
      <c r="L61" s="139"/>
      <c r="M61" s="137"/>
      <c r="N61" s="182">
        <f>120/80</f>
        <v>1.5</v>
      </c>
      <c r="O61" s="183"/>
      <c r="P61" s="134"/>
      <c r="Q61" s="74"/>
      <c r="R61" s="74"/>
      <c r="S61" s="147"/>
      <c r="T61" s="147"/>
      <c r="U61" s="2"/>
      <c r="V61" s="136"/>
      <c r="W61" s="141"/>
      <c r="X61" s="179">
        <f>160/80</f>
        <v>2</v>
      </c>
      <c r="Y61" s="180"/>
      <c r="Z61" s="128"/>
      <c r="AA61" s="129"/>
      <c r="AB61" s="64" t="s">
        <v>36</v>
      </c>
      <c r="AC61" s="62">
        <f>SUM(J61:Z61)</f>
        <v>13.5</v>
      </c>
      <c r="AD61" s="47"/>
    </row>
    <row r="62" spans="1:30" ht="15" customHeight="1" thickBot="1" x14ac:dyDescent="0.2">
      <c r="A62" s="12" t="s">
        <v>8</v>
      </c>
      <c r="B62" s="8"/>
      <c r="C62" s="9"/>
      <c r="D62" s="83"/>
      <c r="E62" s="161"/>
      <c r="F62" s="162"/>
      <c r="G62" s="164"/>
      <c r="H62" s="165"/>
      <c r="I62" s="125"/>
      <c r="J62" s="135"/>
      <c r="K62" s="140"/>
      <c r="L62" s="179">
        <f>M31</f>
        <v>5</v>
      </c>
      <c r="M62" s="180"/>
      <c r="N62" s="138"/>
      <c r="O62" s="135"/>
      <c r="P62" s="125"/>
      <c r="Q62" s="74"/>
      <c r="R62" s="74"/>
      <c r="S62" s="147"/>
      <c r="T62" s="147"/>
      <c r="U62" s="2"/>
      <c r="V62" s="179">
        <v>7</v>
      </c>
      <c r="W62" s="180"/>
      <c r="X62" s="138"/>
      <c r="Y62" s="135"/>
      <c r="Z62" s="125"/>
      <c r="AA62" s="129"/>
      <c r="AB62" s="64" t="s">
        <v>37</v>
      </c>
      <c r="AC62" s="62">
        <f>SUM(J62:Z62)</f>
        <v>12</v>
      </c>
      <c r="AD62" s="47"/>
    </row>
    <row r="63" spans="1:30" ht="15" customHeight="1" thickBot="1" x14ac:dyDescent="0.2">
      <c r="A63" s="12" t="s">
        <v>9</v>
      </c>
      <c r="B63" s="8"/>
      <c r="C63" s="9"/>
      <c r="D63" s="83"/>
      <c r="E63" s="166"/>
      <c r="F63" s="164"/>
      <c r="G63" s="167"/>
      <c r="H63" s="168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4"/>
      <c r="W63" s="124"/>
      <c r="X63" s="126"/>
      <c r="Y63" s="126"/>
      <c r="Z63" s="126"/>
      <c r="AA63" s="129"/>
      <c r="AD63" s="47"/>
    </row>
    <row r="64" spans="1:30" ht="15" customHeight="1" thickBot="1" x14ac:dyDescent="0.2">
      <c r="A64" s="12" t="s">
        <v>10</v>
      </c>
      <c r="B64" s="8"/>
      <c r="C64" s="9"/>
      <c r="D64" s="83"/>
      <c r="E64" s="169"/>
      <c r="F64" s="164"/>
      <c r="G64" s="167"/>
      <c r="H64" s="168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9"/>
      <c r="AD64" s="47"/>
    </row>
    <row r="65" spans="1:30" ht="15" customHeight="1" x14ac:dyDescent="0.15">
      <c r="A65" s="12" t="s">
        <v>13</v>
      </c>
      <c r="B65" s="272" t="s">
        <v>94</v>
      </c>
      <c r="C65" s="18"/>
      <c r="D65" s="85"/>
      <c r="E65" s="166"/>
      <c r="F65" s="164"/>
      <c r="G65" s="167"/>
      <c r="H65" s="168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9"/>
      <c r="AD65" s="47"/>
    </row>
    <row r="66" spans="1:30" ht="15" customHeight="1" x14ac:dyDescent="0.15">
      <c r="A66" s="14"/>
      <c r="B66" s="69" t="s">
        <v>107</v>
      </c>
      <c r="C66" s="18"/>
      <c r="D66" s="85"/>
      <c r="E66" s="161"/>
      <c r="F66" s="162"/>
      <c r="G66" s="162"/>
      <c r="H66" s="163">
        <f>I30/80</f>
        <v>10</v>
      </c>
      <c r="I66" s="2"/>
      <c r="J66" s="2">
        <v>5</v>
      </c>
      <c r="K66" s="2"/>
      <c r="L66" s="287">
        <f>120/80</f>
        <v>1.5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7"/>
    </row>
    <row r="67" spans="1:30" x14ac:dyDescent="0.15">
      <c r="A67" s="14"/>
      <c r="B67" s="69" t="s">
        <v>108</v>
      </c>
      <c r="C67" s="276">
        <f>C70/(C71-C69)</f>
        <v>0.11210762331838565</v>
      </c>
      <c r="D67" s="277" t="s">
        <v>120</v>
      </c>
      <c r="E67" s="161"/>
      <c r="F67" s="162"/>
      <c r="G67" s="162"/>
      <c r="H67" s="163">
        <f>I45/100</f>
        <v>10</v>
      </c>
      <c r="I67" s="2"/>
      <c r="J67" s="2">
        <v>0.65</v>
      </c>
      <c r="K67" s="2"/>
      <c r="L67" s="2">
        <v>1.5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8"/>
    </row>
    <row r="68" spans="1:30" x14ac:dyDescent="0.15">
      <c r="A68" s="14"/>
      <c r="B68" s="260" t="s">
        <v>109</v>
      </c>
      <c r="C68" s="261"/>
      <c r="D68" s="85"/>
      <c r="E68" s="161"/>
      <c r="F68" s="162"/>
      <c r="G68" s="162"/>
      <c r="H68" s="163"/>
      <c r="I68" s="2"/>
      <c r="J68" s="2"/>
      <c r="K68" s="126"/>
      <c r="L68" s="126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7"/>
    </row>
    <row r="69" spans="1:30" x14ac:dyDescent="0.15">
      <c r="A69" s="14"/>
      <c r="B69" s="69" t="s">
        <v>111</v>
      </c>
      <c r="C69" s="262">
        <f>80*C56/C58</f>
        <v>4</v>
      </c>
      <c r="D69" s="85"/>
      <c r="E69" s="170"/>
      <c r="F69" s="171"/>
      <c r="G69" s="171"/>
      <c r="H69" s="172"/>
      <c r="I69" s="2"/>
      <c r="J69" s="2"/>
      <c r="K69" s="126"/>
      <c r="L69" s="126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7"/>
    </row>
    <row r="70" spans="1:30" x14ac:dyDescent="0.15">
      <c r="A70" s="14"/>
      <c r="B70" s="69" t="s">
        <v>110</v>
      </c>
      <c r="C70" s="261">
        <f>5*C57</f>
        <v>50</v>
      </c>
      <c r="D70" s="85"/>
      <c r="E70" s="46"/>
      <c r="F70" s="2"/>
      <c r="G70" s="2"/>
      <c r="I70" s="2"/>
      <c r="J70" s="2"/>
      <c r="K70" s="126"/>
      <c r="L70" s="126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7"/>
    </row>
    <row r="71" spans="1:30" x14ac:dyDescent="0.15">
      <c r="A71" s="14"/>
      <c r="B71" s="69" t="s">
        <v>59</v>
      </c>
      <c r="C71" s="261">
        <v>450</v>
      </c>
      <c r="D71" s="85"/>
      <c r="E71" s="46"/>
      <c r="F71" s="2"/>
      <c r="G71" s="2"/>
      <c r="H71" s="2"/>
      <c r="I71" s="2"/>
      <c r="J71" s="2"/>
      <c r="K71" s="126"/>
      <c r="L71" s="126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7"/>
    </row>
    <row r="72" spans="1:30" x14ac:dyDescent="0.15">
      <c r="A72" s="14"/>
      <c r="B72" s="69"/>
      <c r="C72" s="261"/>
      <c r="D72" s="85"/>
      <c r="E72" s="46"/>
      <c r="F72" s="2"/>
      <c r="G72" s="2"/>
      <c r="H72" s="2"/>
      <c r="I72" s="2"/>
      <c r="J72" s="2"/>
      <c r="K72" s="126"/>
      <c r="L72" s="126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7"/>
    </row>
    <row r="73" spans="1:30" x14ac:dyDescent="0.15">
      <c r="A73" s="14"/>
      <c r="B73" s="69"/>
      <c r="C73" s="261"/>
      <c r="D73" s="85"/>
      <c r="E73" s="46"/>
      <c r="F73" s="2"/>
      <c r="G73" s="2"/>
      <c r="H73" s="2"/>
      <c r="I73" s="2"/>
      <c r="J73" s="2"/>
      <c r="K73" s="126"/>
      <c r="L73" s="126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7"/>
    </row>
    <row r="74" spans="1:30" x14ac:dyDescent="0.15">
      <c r="A74" s="14"/>
      <c r="B74" s="69"/>
      <c r="C74" s="261"/>
      <c r="D74" s="85"/>
      <c r="E74" s="46"/>
      <c r="F74" s="2"/>
      <c r="G74" s="2"/>
      <c r="H74" s="2"/>
      <c r="I74" s="2"/>
      <c r="J74" s="2"/>
      <c r="K74" s="126"/>
      <c r="L74" s="126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7"/>
    </row>
    <row r="75" spans="1:30" ht="14" thickBot="1" x14ac:dyDescent="0.2">
      <c r="A75" s="14" t="s">
        <v>121</v>
      </c>
      <c r="B75" s="11"/>
      <c r="C75" s="11"/>
      <c r="D75" s="11"/>
      <c r="E75" s="46"/>
      <c r="F75" s="2"/>
      <c r="G75" s="2"/>
      <c r="H75" s="2"/>
      <c r="I75" s="2"/>
      <c r="J75" s="2"/>
      <c r="K75" s="126"/>
      <c r="L75" s="126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7"/>
    </row>
    <row r="76" spans="1:30" ht="14" thickBot="1" x14ac:dyDescent="0.2">
      <c r="A76" s="24" t="s">
        <v>22</v>
      </c>
      <c r="B76" s="8" t="s">
        <v>122</v>
      </c>
      <c r="C76" s="9"/>
      <c r="D76" s="9"/>
      <c r="E76" s="46"/>
      <c r="F76" s="2"/>
      <c r="G76" s="2"/>
      <c r="H76" s="2"/>
      <c r="I76" s="74"/>
      <c r="J76" s="74"/>
      <c r="K76" s="147"/>
      <c r="L76" s="147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2"/>
      <c r="AA76" s="2"/>
      <c r="AB76" s="2"/>
      <c r="AC76" s="2"/>
      <c r="AD76" s="47"/>
    </row>
    <row r="77" spans="1:30" ht="30" x14ac:dyDescent="0.3">
      <c r="A77" s="11"/>
      <c r="B77" s="11"/>
      <c r="C77" s="11"/>
      <c r="D77" s="11"/>
      <c r="E77" s="46"/>
      <c r="F77" s="2"/>
      <c r="G77" s="2"/>
      <c r="H77" s="72"/>
      <c r="I77" s="174"/>
      <c r="J77" s="36"/>
      <c r="K77" s="36"/>
      <c r="L77" s="11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73"/>
      <c r="AA77" s="2"/>
      <c r="AB77" s="2"/>
      <c r="AC77" s="2"/>
      <c r="AD77" s="47"/>
    </row>
    <row r="78" spans="1:30" ht="14" thickBot="1" x14ac:dyDescent="0.2">
      <c r="A78" s="13" t="s">
        <v>15</v>
      </c>
      <c r="B78" s="13" t="s">
        <v>0</v>
      </c>
      <c r="C78" s="13" t="s">
        <v>1</v>
      </c>
      <c r="D78" s="13" t="s">
        <v>5</v>
      </c>
      <c r="E78" s="46"/>
      <c r="F78" s="2"/>
      <c r="G78" s="2"/>
      <c r="H78" s="72"/>
      <c r="I78" s="175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73"/>
      <c r="AA78" s="2"/>
      <c r="AB78" s="2"/>
      <c r="AC78" s="2"/>
      <c r="AD78" s="47"/>
    </row>
    <row r="79" spans="1:30" x14ac:dyDescent="0.15">
      <c r="A79" s="7" t="s">
        <v>11</v>
      </c>
      <c r="B79" s="21"/>
      <c r="C79" s="21">
        <v>1</v>
      </c>
      <c r="D79" s="38"/>
      <c r="E79" s="46"/>
      <c r="F79" s="2"/>
      <c r="G79" s="2"/>
      <c r="H79" s="72"/>
      <c r="I79" s="17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73"/>
      <c r="AA79" s="2"/>
      <c r="AB79" s="2"/>
      <c r="AC79" s="2"/>
      <c r="AD79" s="47"/>
    </row>
    <row r="80" spans="1:30" x14ac:dyDescent="0.15">
      <c r="A80" s="20" t="s">
        <v>2</v>
      </c>
      <c r="B80" s="6"/>
      <c r="C80" s="6">
        <v>0.65</v>
      </c>
      <c r="D80" s="39"/>
      <c r="E80" s="46"/>
      <c r="F80" s="2"/>
      <c r="G80" s="2"/>
      <c r="H80" s="72"/>
      <c r="I80" s="17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73"/>
      <c r="AA80" s="2"/>
      <c r="AB80" s="2"/>
      <c r="AC80" s="2"/>
      <c r="AD80" s="47"/>
    </row>
    <row r="81" spans="1:30" x14ac:dyDescent="0.15">
      <c r="A81" s="20" t="s">
        <v>3</v>
      </c>
      <c r="B81" s="6"/>
      <c r="C81" s="6">
        <v>20</v>
      </c>
      <c r="D81" s="39"/>
      <c r="E81" s="46"/>
      <c r="F81" s="2"/>
      <c r="G81" s="2"/>
      <c r="H81" s="72"/>
      <c r="I81" s="17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73"/>
      <c r="AA81" s="2"/>
      <c r="AB81" s="2"/>
      <c r="AC81" s="2"/>
      <c r="AD81" s="47"/>
    </row>
    <row r="82" spans="1:30" x14ac:dyDescent="0.15">
      <c r="A82" s="20" t="s">
        <v>4</v>
      </c>
      <c r="B82" s="6"/>
      <c r="C82" s="6">
        <v>0.75</v>
      </c>
      <c r="D82" s="39"/>
      <c r="E82" s="46"/>
      <c r="F82" s="2"/>
      <c r="G82" s="2"/>
      <c r="H82" s="72"/>
      <c r="I82" s="17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73"/>
      <c r="AA82" s="2"/>
      <c r="AB82" s="2"/>
      <c r="AC82" s="2"/>
      <c r="AD82" s="47"/>
    </row>
    <row r="83" spans="1:30" ht="14" thickBot="1" x14ac:dyDescent="0.2">
      <c r="A83" s="22" t="s">
        <v>12</v>
      </c>
      <c r="B83" s="23"/>
      <c r="C83" s="23">
        <v>3</v>
      </c>
      <c r="D83" s="40"/>
      <c r="E83" s="46"/>
      <c r="F83" s="2"/>
      <c r="G83" s="2"/>
      <c r="H83" s="72"/>
      <c r="I83" s="17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73"/>
      <c r="AA83" s="2"/>
      <c r="AB83" s="2"/>
      <c r="AC83" s="2"/>
      <c r="AD83" s="47"/>
    </row>
    <row r="84" spans="1:30" x14ac:dyDescent="0.15">
      <c r="A84" s="14"/>
      <c r="B84" s="11"/>
      <c r="C84" s="11"/>
      <c r="D84" s="11"/>
      <c r="E84" s="46"/>
      <c r="F84" s="2"/>
      <c r="G84" s="2"/>
      <c r="H84" s="72"/>
      <c r="I84" s="17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73"/>
      <c r="AA84" s="2"/>
      <c r="AB84" s="2"/>
      <c r="AC84" s="2"/>
      <c r="AD84" s="47"/>
    </row>
    <row r="85" spans="1:30" ht="14" thickBot="1" x14ac:dyDescent="0.2">
      <c r="A85" s="12" t="s">
        <v>7</v>
      </c>
      <c r="B85" s="11"/>
      <c r="C85" s="11"/>
      <c r="D85" s="11"/>
      <c r="E85" s="46"/>
      <c r="F85" s="2"/>
      <c r="G85" s="2"/>
      <c r="H85" s="72"/>
      <c r="I85" s="17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73"/>
      <c r="AA85" s="2"/>
      <c r="AB85" s="2"/>
      <c r="AC85" s="2"/>
      <c r="AD85" s="47"/>
    </row>
    <row r="86" spans="1:30" ht="14" thickBot="1" x14ac:dyDescent="0.2">
      <c r="A86" s="12" t="s">
        <v>8</v>
      </c>
      <c r="B86" s="8"/>
      <c r="C86" s="9"/>
      <c r="D86" s="83"/>
      <c r="E86" s="46"/>
      <c r="F86" s="2"/>
      <c r="G86" s="2"/>
      <c r="H86" s="72"/>
      <c r="I86" s="175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73"/>
      <c r="AA86" s="2"/>
      <c r="AB86" s="2"/>
      <c r="AC86" s="2"/>
      <c r="AD86" s="47"/>
    </row>
    <row r="87" spans="1:30" ht="14" thickBot="1" x14ac:dyDescent="0.2">
      <c r="A87" s="12" t="s">
        <v>9</v>
      </c>
      <c r="B87" s="8"/>
      <c r="C87" s="9"/>
      <c r="D87" s="83"/>
      <c r="E87" s="46"/>
      <c r="F87" s="2"/>
      <c r="G87" s="2"/>
      <c r="H87" s="72"/>
      <c r="I87" s="175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73"/>
      <c r="AA87" s="2"/>
      <c r="AB87" s="2"/>
      <c r="AC87" s="2"/>
      <c r="AD87" s="47"/>
    </row>
    <row r="88" spans="1:30" ht="14" thickBot="1" x14ac:dyDescent="0.2">
      <c r="A88" s="12" t="s">
        <v>10</v>
      </c>
      <c r="B88" s="8"/>
      <c r="C88" s="9"/>
      <c r="D88" s="83"/>
      <c r="E88" s="46"/>
      <c r="F88" s="2"/>
      <c r="G88" s="2"/>
      <c r="H88" s="72"/>
      <c r="I88" s="175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73"/>
      <c r="AA88" s="2"/>
      <c r="AB88" s="2"/>
      <c r="AC88" s="2"/>
      <c r="AD88" s="47"/>
    </row>
    <row r="89" spans="1:30" x14ac:dyDescent="0.15">
      <c r="A89" s="12" t="s">
        <v>13</v>
      </c>
      <c r="B89" s="272" t="s">
        <v>94</v>
      </c>
      <c r="C89" s="18"/>
      <c r="D89" s="85"/>
      <c r="E89" s="46"/>
      <c r="F89" s="2"/>
      <c r="G89" s="2"/>
      <c r="H89" s="72"/>
      <c r="I89" s="175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73"/>
      <c r="AA89" s="2"/>
      <c r="AB89" s="2"/>
      <c r="AC89" s="2"/>
      <c r="AD89" s="47"/>
    </row>
    <row r="90" spans="1:30" x14ac:dyDescent="0.15">
      <c r="A90" s="14"/>
      <c r="B90" s="69" t="s">
        <v>107</v>
      </c>
      <c r="C90" s="18"/>
      <c r="D90" s="85"/>
      <c r="E90" s="46"/>
      <c r="F90" s="2"/>
      <c r="G90" s="2"/>
      <c r="H90" s="72"/>
      <c r="I90" s="175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73"/>
      <c r="AA90" s="2"/>
      <c r="AB90" s="2"/>
      <c r="AC90" s="2"/>
      <c r="AD90" s="47"/>
    </row>
    <row r="91" spans="1:30" x14ac:dyDescent="0.15">
      <c r="A91" s="14"/>
      <c r="B91" s="69" t="s">
        <v>108</v>
      </c>
      <c r="C91" s="276">
        <f>C94/(C95-C93)</f>
        <v>0.18997361477572561</v>
      </c>
      <c r="D91" s="277" t="s">
        <v>120</v>
      </c>
      <c r="E91" s="46"/>
      <c r="F91" s="2"/>
      <c r="G91" s="2"/>
      <c r="H91" s="72"/>
      <c r="I91" s="175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73"/>
      <c r="AA91" s="2"/>
      <c r="AB91" s="2"/>
      <c r="AC91" s="2"/>
      <c r="AD91" s="47"/>
    </row>
    <row r="92" spans="1:30" x14ac:dyDescent="0.15">
      <c r="A92" s="14"/>
      <c r="B92" s="260" t="s">
        <v>109</v>
      </c>
      <c r="C92" s="261"/>
      <c r="D92" s="85"/>
      <c r="E92" s="46"/>
      <c r="F92" s="2"/>
      <c r="G92" s="2"/>
      <c r="H92" s="72"/>
      <c r="I92" s="175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73"/>
      <c r="AA92" s="2"/>
      <c r="AB92" s="2"/>
      <c r="AC92" s="2"/>
      <c r="AD92" s="47"/>
    </row>
    <row r="93" spans="1:30" x14ac:dyDescent="0.15">
      <c r="A93" s="14"/>
      <c r="B93" s="69" t="s">
        <v>111</v>
      </c>
      <c r="C93" s="262">
        <f>100*C80/C82</f>
        <v>86.666666666666671</v>
      </c>
      <c r="D93" s="85"/>
      <c r="E93" s="46"/>
      <c r="F93" s="2"/>
      <c r="G93" s="2"/>
      <c r="H93" s="72"/>
      <c r="I93" s="175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73"/>
      <c r="AA93" s="2"/>
      <c r="AB93" s="2"/>
      <c r="AC93" s="2"/>
      <c r="AD93" s="47"/>
    </row>
    <row r="94" spans="1:30" x14ac:dyDescent="0.15">
      <c r="A94" s="14"/>
      <c r="B94" s="69" t="s">
        <v>110</v>
      </c>
      <c r="C94" s="261">
        <f>12*C81</f>
        <v>240</v>
      </c>
      <c r="D94" s="85"/>
      <c r="E94" s="46"/>
      <c r="F94" s="2"/>
      <c r="G94" s="2"/>
      <c r="H94" s="72"/>
      <c r="I94" s="175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73"/>
      <c r="AA94" s="2"/>
      <c r="AB94" s="2"/>
      <c r="AC94" s="2"/>
      <c r="AD94" s="47"/>
    </row>
    <row r="95" spans="1:30" x14ac:dyDescent="0.15">
      <c r="A95" s="14"/>
      <c r="B95" s="69" t="s">
        <v>59</v>
      </c>
      <c r="C95" s="261">
        <f>3*450</f>
        <v>1350</v>
      </c>
      <c r="D95" s="85"/>
      <c r="E95" s="46"/>
      <c r="F95" s="2"/>
      <c r="G95" s="2"/>
      <c r="H95" s="72"/>
      <c r="I95" s="175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73"/>
      <c r="AA95" s="2"/>
      <c r="AB95" s="2"/>
      <c r="AC95" s="2"/>
      <c r="AD95" s="47"/>
    </row>
    <row r="96" spans="1:30" x14ac:dyDescent="0.15">
      <c r="A96" s="14"/>
      <c r="B96" s="69"/>
      <c r="C96" s="261"/>
      <c r="D96" s="85"/>
      <c r="E96" s="46"/>
      <c r="F96" s="2"/>
      <c r="G96" s="2"/>
      <c r="H96" s="72"/>
      <c r="I96" s="175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73"/>
      <c r="AA96" s="2"/>
      <c r="AB96" s="2"/>
      <c r="AC96" s="2"/>
      <c r="AD96" s="47"/>
    </row>
    <row r="97" spans="1:30" x14ac:dyDescent="0.15">
      <c r="A97" s="12"/>
      <c r="B97" s="278"/>
      <c r="C97" s="279"/>
      <c r="D97" s="279"/>
      <c r="E97" s="46"/>
      <c r="F97" s="2"/>
      <c r="G97" s="2"/>
      <c r="H97" s="72"/>
      <c r="I97" s="175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73"/>
      <c r="AA97" s="2"/>
      <c r="AB97" s="2"/>
      <c r="AC97" s="2"/>
      <c r="AD97" s="47"/>
    </row>
    <row r="98" spans="1:30" x14ac:dyDescent="0.15">
      <c r="A98" s="12"/>
      <c r="B98" s="278"/>
      <c r="C98" s="279"/>
      <c r="D98" s="279"/>
      <c r="E98" s="46"/>
      <c r="F98" s="2"/>
      <c r="G98" s="2"/>
      <c r="H98" s="72"/>
      <c r="I98" s="175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73"/>
      <c r="AA98" s="2"/>
      <c r="AB98" s="2"/>
      <c r="AC98" s="2"/>
      <c r="AD98" s="47"/>
    </row>
    <row r="99" spans="1:30" x14ac:dyDescent="0.15">
      <c r="A99" s="12"/>
      <c r="B99" s="278"/>
      <c r="C99" s="279"/>
      <c r="D99" s="279"/>
      <c r="E99" s="46"/>
      <c r="F99" s="2"/>
      <c r="G99" s="2"/>
      <c r="H99" s="72"/>
      <c r="I99" s="175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73"/>
      <c r="AA99" s="2"/>
      <c r="AB99" s="2"/>
      <c r="AC99" s="2"/>
      <c r="AD99" s="47"/>
    </row>
    <row r="100" spans="1:30" x14ac:dyDescent="0.15">
      <c r="A100" s="12"/>
      <c r="B100" s="278"/>
      <c r="C100" s="279"/>
      <c r="D100" s="279"/>
      <c r="E100" s="46"/>
      <c r="F100" s="2"/>
      <c r="G100" s="2"/>
      <c r="H100" s="72"/>
      <c r="I100" s="17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73"/>
      <c r="AA100" s="2"/>
      <c r="AB100" s="2"/>
      <c r="AC100" s="2"/>
      <c r="AD100" s="47"/>
    </row>
    <row r="101" spans="1:30" x14ac:dyDescent="0.15">
      <c r="A101" s="12"/>
      <c r="B101" s="278"/>
      <c r="C101" s="279"/>
      <c r="D101" s="279"/>
      <c r="E101" s="46"/>
      <c r="F101" s="2"/>
      <c r="G101" s="2"/>
      <c r="H101" s="72"/>
      <c r="I101" s="17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73"/>
      <c r="AA101" s="2"/>
      <c r="AB101" s="2"/>
      <c r="AC101" s="2"/>
      <c r="AD101" s="47"/>
    </row>
    <row r="102" spans="1:30" ht="14" thickBot="1" x14ac:dyDescent="0.2">
      <c r="A102" s="11"/>
      <c r="B102" s="11"/>
      <c r="C102" s="11"/>
      <c r="D102" s="11"/>
      <c r="E102" s="46"/>
      <c r="F102" s="2"/>
      <c r="G102" s="2"/>
      <c r="H102" s="72"/>
      <c r="I102" s="175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73"/>
      <c r="AA102" s="2"/>
      <c r="AB102" s="2"/>
      <c r="AC102" s="2"/>
      <c r="AD102" s="47"/>
    </row>
    <row r="103" spans="1:30" x14ac:dyDescent="0.15">
      <c r="A103" s="24" t="s">
        <v>6</v>
      </c>
      <c r="B103" s="25"/>
      <c r="C103" s="26"/>
      <c r="D103" s="26"/>
      <c r="E103" s="46"/>
      <c r="F103" s="2"/>
      <c r="G103" s="2"/>
      <c r="H103" s="72"/>
      <c r="I103" s="175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73"/>
      <c r="AA103" s="2"/>
      <c r="AB103" s="2"/>
      <c r="AC103" s="2"/>
      <c r="AD103" s="47"/>
    </row>
    <row r="104" spans="1:30" x14ac:dyDescent="0.15">
      <c r="A104" s="27"/>
      <c r="B104" s="28"/>
      <c r="C104" s="29"/>
      <c r="D104" s="29"/>
      <c r="E104" s="46"/>
      <c r="F104" s="2"/>
      <c r="G104" s="2"/>
      <c r="H104" s="72"/>
      <c r="I104" s="175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73"/>
      <c r="AA104" s="2"/>
      <c r="AB104" s="2"/>
      <c r="AC104" s="2"/>
      <c r="AD104" s="47"/>
    </row>
    <row r="105" spans="1:30" x14ac:dyDescent="0.15">
      <c r="A105" s="27"/>
      <c r="B105" s="28"/>
      <c r="C105" s="29"/>
      <c r="D105" s="29"/>
      <c r="E105" s="46"/>
      <c r="F105" s="2"/>
      <c r="G105" s="2"/>
      <c r="H105" s="72"/>
      <c r="I105" s="175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73"/>
      <c r="AA105" s="2"/>
      <c r="AB105" s="2"/>
      <c r="AC105" s="2"/>
      <c r="AD105" s="47"/>
    </row>
    <row r="106" spans="1:30" x14ac:dyDescent="0.15">
      <c r="A106" s="27"/>
      <c r="B106" s="28"/>
      <c r="C106" s="29"/>
      <c r="D106" s="29"/>
      <c r="E106" s="46"/>
      <c r="F106" s="2"/>
      <c r="G106" s="2"/>
      <c r="H106" s="72"/>
      <c r="I106" s="17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73"/>
      <c r="AA106" s="2"/>
      <c r="AB106" s="2"/>
      <c r="AC106" s="2"/>
      <c r="AD106" s="47"/>
    </row>
    <row r="107" spans="1:30" x14ac:dyDescent="0.15">
      <c r="A107" s="27"/>
      <c r="B107" s="28"/>
      <c r="C107" s="29"/>
      <c r="D107" s="29"/>
      <c r="E107" s="46"/>
      <c r="F107" s="2"/>
      <c r="G107" s="2"/>
      <c r="H107" s="72"/>
      <c r="I107" s="17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73"/>
      <c r="AA107" s="2"/>
      <c r="AB107" s="2"/>
      <c r="AD107" s="47"/>
    </row>
    <row r="108" spans="1:30" x14ac:dyDescent="0.15">
      <c r="A108" s="27"/>
      <c r="B108" s="28"/>
      <c r="C108" s="29"/>
      <c r="D108" s="29"/>
      <c r="E108" s="46"/>
      <c r="F108" s="2"/>
      <c r="G108" s="2"/>
      <c r="H108" s="72"/>
      <c r="I108" s="175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73"/>
      <c r="AA108" s="2"/>
      <c r="AB108" s="2"/>
      <c r="AC108" s="2"/>
      <c r="AD108" s="47"/>
    </row>
    <row r="109" spans="1:30" x14ac:dyDescent="0.15">
      <c r="A109" s="27"/>
      <c r="B109" s="28"/>
      <c r="C109" s="29"/>
      <c r="D109" s="29"/>
      <c r="E109" s="46"/>
      <c r="F109" s="2"/>
      <c r="G109" s="2"/>
      <c r="H109" s="72"/>
      <c r="I109" s="175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73"/>
      <c r="AA109" s="2"/>
      <c r="AB109" s="2"/>
      <c r="AC109" s="2"/>
      <c r="AD109" s="47"/>
    </row>
    <row r="110" spans="1:30" ht="14" thickBot="1" x14ac:dyDescent="0.2">
      <c r="A110" s="27"/>
      <c r="B110" s="30"/>
      <c r="C110" s="31"/>
      <c r="D110" s="31"/>
      <c r="E110" s="46"/>
      <c r="F110" s="2"/>
      <c r="G110" s="2"/>
      <c r="H110" s="72"/>
      <c r="I110" s="175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73"/>
      <c r="AA110" s="2"/>
      <c r="AB110" s="2"/>
      <c r="AC110" s="2"/>
      <c r="AD110" s="47"/>
    </row>
    <row r="111" spans="1:30" x14ac:dyDescent="0.15">
      <c r="A111" s="11"/>
      <c r="B111" s="11"/>
      <c r="C111" s="11"/>
      <c r="D111" s="11"/>
      <c r="E111" s="46"/>
      <c r="F111" s="2"/>
      <c r="G111" s="2"/>
      <c r="H111" s="72"/>
      <c r="I111" s="17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73"/>
      <c r="AA111" s="2"/>
      <c r="AB111" s="2"/>
      <c r="AC111" s="2"/>
      <c r="AD111" s="47"/>
    </row>
    <row r="112" spans="1:30" x14ac:dyDescent="0.15">
      <c r="A112" s="212" t="s">
        <v>24</v>
      </c>
      <c r="B112" s="212"/>
      <c r="C112" s="212"/>
      <c r="D112" s="275"/>
      <c r="E112" s="46"/>
      <c r="F112" s="2"/>
      <c r="G112" s="2"/>
      <c r="H112" s="72"/>
      <c r="I112" s="175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73"/>
      <c r="AA112" s="2"/>
      <c r="AB112" s="2"/>
      <c r="AC112" s="2"/>
      <c r="AD112" s="47"/>
    </row>
    <row r="113" spans="1:30" x14ac:dyDescent="0.15">
      <c r="A113" s="11"/>
      <c r="B113" s="11"/>
      <c r="C113" s="11"/>
      <c r="D113" s="11"/>
      <c r="E113" s="46"/>
      <c r="F113" s="2"/>
      <c r="G113" s="2"/>
      <c r="H113" s="72"/>
      <c r="I113" s="175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73"/>
      <c r="AA113" s="2"/>
      <c r="AB113" s="2"/>
      <c r="AC113" s="2"/>
      <c r="AD113" s="47"/>
    </row>
    <row r="114" spans="1:30" x14ac:dyDescent="0.15">
      <c r="A114" s="213" t="s">
        <v>25</v>
      </c>
      <c r="B114" s="213"/>
      <c r="C114" s="213"/>
      <c r="D114" s="274"/>
      <c r="E114" s="46"/>
      <c r="F114" s="2"/>
      <c r="G114" s="2"/>
      <c r="H114" s="72"/>
      <c r="I114" s="175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73"/>
      <c r="AA114" s="2"/>
      <c r="AB114" s="2"/>
      <c r="AC114" s="2"/>
      <c r="AD114" s="47"/>
    </row>
    <row r="115" spans="1:30" x14ac:dyDescent="0.15">
      <c r="A115" s="211" t="s">
        <v>26</v>
      </c>
      <c r="B115" s="211"/>
      <c r="C115" s="211"/>
      <c r="D115" s="273"/>
      <c r="E115" s="46"/>
      <c r="F115" s="2"/>
      <c r="G115" s="2"/>
      <c r="H115" s="72"/>
      <c r="I115" s="175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73"/>
      <c r="AA115" s="2"/>
      <c r="AB115" s="2"/>
      <c r="AC115" s="2"/>
      <c r="AD115" s="47"/>
    </row>
    <row r="116" spans="1:30" x14ac:dyDescent="0.15">
      <c r="A116" s="11"/>
      <c r="B116" s="11"/>
      <c r="C116" s="11"/>
      <c r="D116" s="11"/>
      <c r="E116" s="46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"/>
      <c r="AA116" s="2"/>
      <c r="AB116" s="2"/>
      <c r="AC116" s="2"/>
      <c r="AD116" s="47"/>
    </row>
    <row r="117" spans="1:30" ht="14" thickBot="1" x14ac:dyDescent="0.2">
      <c r="A117" s="13" t="s">
        <v>28</v>
      </c>
      <c r="B117" s="13" t="s">
        <v>0</v>
      </c>
      <c r="C117" s="13" t="s">
        <v>1</v>
      </c>
      <c r="D117" s="13" t="s">
        <v>5</v>
      </c>
      <c r="E117" s="4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7"/>
    </row>
    <row r="118" spans="1:30" ht="14" thickBot="1" x14ac:dyDescent="0.2">
      <c r="A118" s="7" t="s">
        <v>124</v>
      </c>
      <c r="B118" s="244" t="s">
        <v>123</v>
      </c>
      <c r="C118" s="21">
        <f>2*5*80</f>
        <v>800</v>
      </c>
      <c r="D118" s="38" t="s">
        <v>86</v>
      </c>
      <c r="E118" s="4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7"/>
    </row>
    <row r="119" spans="1:30" x14ac:dyDescent="0.15">
      <c r="A119" s="7" t="s">
        <v>125</v>
      </c>
      <c r="B119" s="244" t="s">
        <v>123</v>
      </c>
      <c r="C119" s="21">
        <f>2*5*100</f>
        <v>1000</v>
      </c>
      <c r="D119" s="39" t="s">
        <v>86</v>
      </c>
      <c r="E119" s="4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7"/>
    </row>
    <row r="120" spans="1:30" x14ac:dyDescent="0.15">
      <c r="A120" s="20" t="s">
        <v>127</v>
      </c>
      <c r="B120" s="288" t="s">
        <v>128</v>
      </c>
      <c r="C120" s="6">
        <f>1.5*1*80</f>
        <v>120</v>
      </c>
      <c r="D120" s="39" t="s">
        <v>86</v>
      </c>
      <c r="E120" s="4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7"/>
    </row>
    <row r="121" spans="1:30" x14ac:dyDescent="0.15">
      <c r="A121" s="20" t="s">
        <v>130</v>
      </c>
      <c r="B121" s="288" t="s">
        <v>128</v>
      </c>
      <c r="C121" s="6">
        <f>1.5*1*80</f>
        <v>120</v>
      </c>
      <c r="D121" s="39" t="s">
        <v>135</v>
      </c>
      <c r="E121" s="4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7"/>
    </row>
    <row r="122" spans="1:30" x14ac:dyDescent="0.15">
      <c r="A122" s="20" t="s">
        <v>134</v>
      </c>
      <c r="B122" s="288" t="s">
        <v>131</v>
      </c>
      <c r="C122" s="6">
        <f>2*1*80</f>
        <v>160</v>
      </c>
      <c r="D122" s="39" t="s">
        <v>86</v>
      </c>
      <c r="E122" s="4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7"/>
    </row>
    <row r="123" spans="1:30" ht="14" thickBot="1" x14ac:dyDescent="0.2">
      <c r="E123" s="4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51"/>
    </row>
    <row r="124" spans="1:30" x14ac:dyDescent="0.15">
      <c r="A124" s="213" t="s">
        <v>32</v>
      </c>
      <c r="B124" s="213"/>
      <c r="C124" s="213"/>
      <c r="D124" s="274"/>
      <c r="E124" s="4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30" x14ac:dyDescent="0.15">
      <c r="A125" s="4" t="s">
        <v>40</v>
      </c>
      <c r="B125" s="290" t="s">
        <v>137</v>
      </c>
      <c r="C125" s="214"/>
      <c r="E125" s="4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30" x14ac:dyDescent="0.15">
      <c r="A126" s="211" t="s">
        <v>31</v>
      </c>
      <c r="B126" s="211"/>
      <c r="C126" s="211"/>
      <c r="D126" s="273"/>
      <c r="E126" s="4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30" x14ac:dyDescent="0.15">
      <c r="A127" s="213" t="s">
        <v>30</v>
      </c>
      <c r="B127" s="213"/>
      <c r="C127" s="213"/>
      <c r="D127" s="274"/>
      <c r="E127" s="4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30" x14ac:dyDescent="0.15">
      <c r="A128" t="s">
        <v>41</v>
      </c>
      <c r="B128" s="214"/>
      <c r="C128" s="214"/>
      <c r="E128" s="4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15">
      <c r="A129" s="211" t="s">
        <v>31</v>
      </c>
      <c r="B129" s="211"/>
      <c r="C129" s="211"/>
      <c r="D129" s="273"/>
      <c r="E129" s="4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15">
      <c r="E130" s="4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15">
      <c r="A131" s="11"/>
      <c r="B131" s="11"/>
      <c r="C131" s="11"/>
      <c r="D131" s="11"/>
      <c r="E131" s="4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15">
      <c r="A132" s="11"/>
      <c r="B132" s="11"/>
      <c r="C132" s="11"/>
      <c r="D132" s="11"/>
      <c r="E132" s="4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15">
      <c r="A133" s="173"/>
      <c r="B133" s="11"/>
      <c r="C133" s="11"/>
      <c r="D133" s="11"/>
      <c r="E133" s="4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15">
      <c r="E134" s="4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15">
      <c r="E135" s="4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15">
      <c r="E136" s="4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15">
      <c r="E137" s="4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15">
      <c r="E138" s="4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15">
      <c r="E139" s="4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15">
      <c r="E140" s="4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15">
      <c r="E141" s="4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4" thickBot="1" x14ac:dyDescent="0.2">
      <c r="E142" s="49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</row>
  </sheetData>
  <mergeCells count="53">
    <mergeCell ref="A129:D129"/>
    <mergeCell ref="AA28:AB28"/>
    <mergeCell ref="AA29:AB31"/>
    <mergeCell ref="B13:D14"/>
    <mergeCell ref="B22:C22"/>
    <mergeCell ref="V62:W62"/>
    <mergeCell ref="X61:Y61"/>
    <mergeCell ref="AB24:AC24"/>
    <mergeCell ref="N61:O61"/>
    <mergeCell ref="L49:M49"/>
    <mergeCell ref="L51:M51"/>
    <mergeCell ref="L53:M53"/>
    <mergeCell ref="L55:M55"/>
    <mergeCell ref="L32:M32"/>
    <mergeCell ref="AA13:AB13"/>
    <mergeCell ref="AA15:AB15"/>
    <mergeCell ref="AA17:AB17"/>
    <mergeCell ref="J61:K61"/>
    <mergeCell ref="V38:W38"/>
    <mergeCell ref="V27:W27"/>
    <mergeCell ref="V30:W30"/>
    <mergeCell ref="V32:W32"/>
    <mergeCell ref="V34:W34"/>
    <mergeCell ref="V36:W36"/>
    <mergeCell ref="L34:M34"/>
    <mergeCell ref="L36:M36"/>
    <mergeCell ref="L38:M38"/>
    <mergeCell ref="L44:M44"/>
    <mergeCell ref="L47:M47"/>
    <mergeCell ref="E61:F61"/>
    <mergeCell ref="A1:AD1"/>
    <mergeCell ref="A3:D3"/>
    <mergeCell ref="A11:D11"/>
    <mergeCell ref="B15:D15"/>
    <mergeCell ref="B16:D16"/>
    <mergeCell ref="B17:D17"/>
    <mergeCell ref="A19:D19"/>
    <mergeCell ref="P9:R9"/>
    <mergeCell ref="P10:R10"/>
    <mergeCell ref="P11:R11"/>
    <mergeCell ref="P12:R12"/>
    <mergeCell ref="H21:I21"/>
    <mergeCell ref="L27:M27"/>
    <mergeCell ref="L30:M30"/>
    <mergeCell ref="L62:M62"/>
    <mergeCell ref="A112:D112"/>
    <mergeCell ref="A114:D114"/>
    <mergeCell ref="A115:D115"/>
    <mergeCell ref="B125:C125"/>
    <mergeCell ref="B128:C128"/>
    <mergeCell ref="A124:D124"/>
    <mergeCell ref="A126:D126"/>
    <mergeCell ref="A127:D127"/>
  </mergeCells>
  <pageMargins left="0.36" right="0.09" top="0" bottom="0" header="0" footer="0"/>
  <pageSetup paperSize="17"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State</vt:lpstr>
      <vt:lpstr>Future State</vt:lpstr>
      <vt:lpstr>'Current State'!Print_Area</vt:lpstr>
      <vt:lpstr>'Future State'!Print_Area</vt:lpstr>
    </vt:vector>
  </TitlesOfParts>
  <Company>VPMEP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Zbell</dc:creator>
  <cp:lastModifiedBy>Amirhossein Jandaghian</cp:lastModifiedBy>
  <cp:lastPrinted>2002-05-14T13:15:44Z</cp:lastPrinted>
  <dcterms:created xsi:type="dcterms:W3CDTF">2001-01-12T17:34:01Z</dcterms:created>
  <dcterms:modified xsi:type="dcterms:W3CDTF">2024-01-12T09:55:01Z</dcterms:modified>
</cp:coreProperties>
</file>