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edericacosta/Dropbox (DIG)/_New Operations Management/_2021-2022/_Slide/Queue/"/>
    </mc:Choice>
  </mc:AlternateContent>
  <bookViews>
    <workbookView xWindow="0" yWindow="460" windowWidth="25600" windowHeight="14760"/>
  </bookViews>
  <sheets>
    <sheet name="QUEUE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6" i="1" l="1"/>
  <c r="M89" i="1"/>
  <c r="D66" i="1"/>
  <c r="F66" i="1"/>
  <c r="E66" i="1"/>
  <c r="J83" i="1"/>
  <c r="C75" i="1"/>
  <c r="J84" i="1"/>
  <c r="J85" i="1"/>
  <c r="J86" i="1"/>
  <c r="K83" i="1"/>
  <c r="K84" i="1"/>
  <c r="M85" i="1"/>
  <c r="M84" i="1"/>
  <c r="M83" i="1"/>
  <c r="F63" i="1"/>
  <c r="E51" i="1"/>
  <c r="E53" i="1"/>
  <c r="E52" i="1"/>
  <c r="E54" i="1"/>
  <c r="D63" i="1"/>
  <c r="E63" i="1"/>
  <c r="K87" i="1"/>
  <c r="J87" i="1"/>
  <c r="F68" i="1"/>
  <c r="D68" i="1"/>
  <c r="E68" i="1"/>
</calcChain>
</file>

<file path=xl/sharedStrings.xml><?xml version="1.0" encoding="utf-8"?>
<sst xmlns="http://schemas.openxmlformats.org/spreadsheetml/2006/main" count="87" uniqueCount="64">
  <si>
    <t>µ</t>
  </si>
  <si>
    <t>INSERT YOUR COMPUTATION</t>
  </si>
  <si>
    <t>Value</t>
  </si>
  <si>
    <t>stage 1</t>
  </si>
  <si>
    <t>stage 2</t>
  </si>
  <si>
    <t>…</t>
  </si>
  <si>
    <t>OCCURRENCES</t>
  </si>
  <si>
    <t>n</t>
  </si>
  <si>
    <t>Text</t>
  </si>
  <si>
    <t>Notes (optional)</t>
  </si>
  <si>
    <t>Frequency result</t>
  </si>
  <si>
    <t>PATHS ID</t>
  </si>
  <si>
    <t>Ws result</t>
  </si>
  <si>
    <t>Ws computation</t>
  </si>
  <si>
    <t>Queue Type</t>
  </si>
  <si>
    <t>NOTE</t>
  </si>
  <si>
    <t>MAKE SURE TO SAVE CONTINUOUSLY</t>
  </si>
  <si>
    <t>Frequency/ (Occurency) computation</t>
  </si>
  <si>
    <t>stage3</t>
  </si>
  <si>
    <t>QUESTION 1 OF QUEUEING THEORY</t>
  </si>
  <si>
    <t>COMPUTE FOR QUESTION 2 OF QUEUEING THEORY</t>
  </si>
  <si>
    <t>OPTION 1</t>
  </si>
  <si>
    <t>OPTION 2</t>
  </si>
  <si>
    <t>OPTION 3</t>
  </si>
  <si>
    <t>OPTION 4</t>
  </si>
  <si>
    <t xml:space="preserve">Please insert as many raws and columns you need to compute all the paths and insert the names of the stages </t>
  </si>
  <si>
    <t>COMPUTE FOR QUESTION 3 OF QUEUEING THEORY</t>
  </si>
  <si>
    <t>YOU CAN 
PERFORM NODES CALCULATION HERE</t>
  </si>
  <si>
    <t>computation</t>
  </si>
  <si>
    <t>Total WS</t>
  </si>
  <si>
    <t>Which option di 
you choose?
Write it in the next cell</t>
  </si>
  <si>
    <t>Ws minutes</t>
  </si>
  <si>
    <t>PLEASE INDICATE
 THE VALUE OF TH OUTPUT  TO THE SYSTEM</t>
  </si>
  <si>
    <t>Option 1</t>
  </si>
  <si>
    <t xml:space="preserve">Input </t>
  </si>
  <si>
    <t>A</t>
  </si>
  <si>
    <t>B</t>
  </si>
  <si>
    <t>C</t>
  </si>
  <si>
    <t>D</t>
  </si>
  <si>
    <t>M/M/1</t>
  </si>
  <si>
    <t>M/M/2</t>
  </si>
  <si>
    <t>2M/M/1</t>
  </si>
  <si>
    <t>Stage 3</t>
  </si>
  <si>
    <t>x</t>
  </si>
  <si>
    <t>S1+S2+S3</t>
  </si>
  <si>
    <t>S1+S2</t>
  </si>
  <si>
    <t>Scrap</t>
  </si>
  <si>
    <t>Frequency  Adj</t>
  </si>
  <si>
    <t xml:space="preserve">stage 1- rework </t>
  </si>
  <si>
    <t>S1+S1+S2+S3</t>
  </si>
  <si>
    <t>I-C</t>
  </si>
  <si>
    <t>200/0,92</t>
  </si>
  <si>
    <t>0,08*A</t>
  </si>
  <si>
    <t>S1+S1+S2</t>
  </si>
  <si>
    <r>
      <t>1/(µ-</t>
    </r>
    <r>
      <rPr>
        <sz val="12"/>
        <color theme="1"/>
        <rFont val="Calibri"/>
        <family val="2"/>
      </rPr>
      <t>λ</t>
    </r>
    <r>
      <rPr>
        <sz val="12"/>
        <color theme="1"/>
        <rFont val="Calibri"/>
        <family val="2"/>
        <scheme val="minor"/>
      </rPr>
      <t>)</t>
    </r>
  </si>
  <si>
    <t>Lq=0.951 or 1.345 with no extrapolation, c=2, rho=1.333</t>
  </si>
  <si>
    <t>200+0.08A=A</t>
  </si>
  <si>
    <t xml:space="preserve"> 0,05*(200-0.08A)+ 0,15*0,08*A</t>
  </si>
  <si>
    <t>(Input-0.08A-0.05*(200-0.08*A))/200</t>
  </si>
  <si>
    <t>(0.85*0.08A)/200</t>
  </si>
  <si>
    <t>(0.15*0.08A)/200</t>
  </si>
  <si>
    <t>(0.05*(200-0.08*A))/200</t>
  </si>
  <si>
    <r>
      <t xml:space="preserve">the ones registered once = all the ones that enter the system </t>
    </r>
    <r>
      <rPr>
        <b/>
        <sz val="18"/>
        <color rgb="FFFF0000"/>
        <rFont val="Calibri"/>
        <family val="2"/>
        <scheme val="minor"/>
      </rPr>
      <t xml:space="preserve">- </t>
    </r>
    <r>
      <rPr>
        <b/>
        <sz val="14"/>
        <color rgb="FFFF0000"/>
        <rFont val="Calibri"/>
        <family val="2"/>
        <scheme val="minor"/>
      </rPr>
      <t>the ones registered twice = 200 - 0.08*A</t>
    </r>
  </si>
  <si>
    <t>path 1 would include all customers that have entered the system(200) minus those registered twice(-0.08*A) and those registered once and scraped (-0.05*(200-0.8A))= Input-0.08A-0.05*(200-0.08*A)=173.478. the occurrence =173.478/200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</si>
</sst>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FF0000"/>
      <name val="Calibri (Corpo)_x0000_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2" borderId="0" xfId="0" applyFill="1"/>
    <xf numFmtId="0" fontId="7" fillId="2" borderId="0" xfId="0" applyFont="1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0" fillId="0" borderId="9" xfId="0" applyBorder="1"/>
    <xf numFmtId="0" fontId="0" fillId="0" borderId="0" xfId="0" applyBorder="1"/>
    <xf numFmtId="0" fontId="0" fillId="0" borderId="20" xfId="0" applyBorder="1"/>
    <xf numFmtId="0" fontId="7" fillId="0" borderId="24" xfId="0" applyFont="1" applyBorder="1" applyAlignment="1">
      <alignment horizontal="center"/>
    </xf>
    <xf numFmtId="0" fontId="7" fillId="0" borderId="26" xfId="0" applyFont="1" applyBorder="1"/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9" xfId="0" applyFill="1" applyBorder="1" applyAlignment="1"/>
    <xf numFmtId="0" fontId="0" fillId="2" borderId="0" xfId="0" applyFill="1" applyBorder="1" applyAlignment="1"/>
    <xf numFmtId="0" fontId="0" fillId="2" borderId="10" xfId="0" applyFill="1" applyBorder="1" applyAlignment="1"/>
    <xf numFmtId="0" fontId="0" fillId="2" borderId="11" xfId="0" applyFill="1" applyBorder="1" applyAlignment="1"/>
    <xf numFmtId="0" fontId="0" fillId="2" borderId="12" xfId="0" applyFill="1" applyBorder="1" applyAlignment="1"/>
    <xf numFmtId="0" fontId="0" fillId="2" borderId="13" xfId="0" applyFill="1" applyBorder="1" applyAlignment="1"/>
    <xf numFmtId="2" fontId="0" fillId="0" borderId="0" xfId="0" applyNumberForma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4" borderId="0" xfId="0" applyFill="1"/>
    <xf numFmtId="0" fontId="7" fillId="5" borderId="0" xfId="0" applyFont="1" applyFill="1"/>
    <xf numFmtId="0" fontId="7" fillId="4" borderId="0" xfId="0" applyFont="1" applyFill="1"/>
    <xf numFmtId="0" fontId="7" fillId="0" borderId="0" xfId="0" applyFont="1" applyBorder="1"/>
    <xf numFmtId="0" fontId="0" fillId="0" borderId="0" xfId="0" applyBorder="1" applyAlignment="1">
      <alignment horizontal="center"/>
    </xf>
    <xf numFmtId="0" fontId="7" fillId="0" borderId="6" xfId="0" applyFont="1" applyBorder="1"/>
    <xf numFmtId="0" fontId="0" fillId="0" borderId="7" xfId="0" applyBorder="1"/>
    <xf numFmtId="0" fontId="7" fillId="0" borderId="9" xfId="0" applyFont="1" applyBorder="1"/>
    <xf numFmtId="0" fontId="0" fillId="0" borderId="10" xfId="0" applyBorder="1"/>
    <xf numFmtId="0" fontId="7" fillId="0" borderId="11" xfId="0" applyFont="1" applyBorder="1"/>
    <xf numFmtId="0" fontId="0" fillId="0" borderId="12" xfId="0" applyBorder="1"/>
    <xf numFmtId="0" fontId="0" fillId="0" borderId="13" xfId="0" applyBorder="1"/>
    <xf numFmtId="0" fontId="7" fillId="0" borderId="5" xfId="0" applyFont="1" applyBorder="1"/>
    <xf numFmtId="0" fontId="0" fillId="3" borderId="0" xfId="0" applyFill="1"/>
    <xf numFmtId="0" fontId="0" fillId="3" borderId="0" xfId="0" applyFill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/>
    <xf numFmtId="0" fontId="7" fillId="0" borderId="0" xfId="0" applyFont="1" applyFill="1" applyBorder="1" applyAlignment="1"/>
    <xf numFmtId="0" fontId="0" fillId="0" borderId="0" xfId="0" applyFill="1" applyBorder="1"/>
    <xf numFmtId="0" fontId="7" fillId="6" borderId="5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14" fillId="6" borderId="27" xfId="0" applyFont="1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6" fillId="6" borderId="29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0" fillId="0" borderId="0" xfId="0" quotePrefix="1" applyBorder="1"/>
    <xf numFmtId="0" fontId="0" fillId="0" borderId="0" xfId="0" quotePrefix="1" applyFill="1" applyBorder="1"/>
    <xf numFmtId="0" fontId="7" fillId="7" borderId="5" xfId="0" applyFont="1" applyFill="1" applyBorder="1" applyAlignment="1">
      <alignment horizontal="center" vertical="center"/>
    </xf>
    <xf numFmtId="0" fontId="0" fillId="0" borderId="1" xfId="0" quotePrefix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20" xfId="0" applyFill="1" applyBorder="1"/>
    <xf numFmtId="0" fontId="3" fillId="2" borderId="1" xfId="0" quotePrefix="1" applyFont="1" applyFill="1" applyBorder="1" applyAlignment="1">
      <alignment horizontal="center" vertical="center"/>
    </xf>
    <xf numFmtId="0" fontId="13" fillId="7" borderId="0" xfId="0" applyFont="1" applyFill="1"/>
    <xf numFmtId="164" fontId="5" fillId="0" borderId="1" xfId="0" quotePrefix="1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/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1" fillId="0" borderId="0" xfId="0" applyFont="1" applyBorder="1" applyAlignment="1"/>
    <xf numFmtId="0" fontId="9" fillId="0" borderId="3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13" fillId="0" borderId="0" xfId="0" applyFont="1" applyFill="1" applyAlignment="1">
      <alignment horizontal="left" vertical="top"/>
    </xf>
    <xf numFmtId="0" fontId="7" fillId="2" borderId="6" xfId="0" applyFont="1" applyFill="1" applyBorder="1" applyAlignment="1"/>
    <xf numFmtId="164" fontId="6" fillId="2" borderId="1" xfId="0" applyNumberFormat="1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1" fillId="0" borderId="17" xfId="0" quotePrefix="1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1" fillId="0" borderId="0" xfId="0" applyFont="1" applyFill="1" applyBorder="1" applyAlignment="1"/>
    <xf numFmtId="0" fontId="7" fillId="0" borderId="23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/>
    <xf numFmtId="0" fontId="13" fillId="2" borderId="28" xfId="0" applyFont="1" applyFill="1" applyBorder="1" applyAlignment="1"/>
    <xf numFmtId="0" fontId="13" fillId="2" borderId="29" xfId="0" applyFont="1" applyFill="1" applyBorder="1" applyAlignment="1"/>
    <xf numFmtId="0" fontId="12" fillId="6" borderId="27" xfId="0" applyFont="1" applyFill="1" applyBorder="1" applyAlignment="1"/>
    <xf numFmtId="0" fontId="0" fillId="2" borderId="29" xfId="0" applyFill="1" applyBorder="1"/>
    <xf numFmtId="0" fontId="0" fillId="6" borderId="28" xfId="0" applyFill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6" borderId="30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7" fillId="6" borderId="3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594079</xdr:colOff>
      <xdr:row>62</xdr:row>
      <xdr:rowOff>917</xdr:rowOff>
    </xdr:from>
    <xdr:ext cx="1168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sellaDiTesto 12">
              <a:extLst>
                <a:ext uri="{FF2B5EF4-FFF2-40B4-BE49-F238E27FC236}">
                  <a16:creationId xmlns:a16="http://schemas.microsoft.com/office/drawing/2014/main" xmlns="" id="{00000000-0008-0000-0000-00000D000000}"/>
                </a:ext>
              </a:extLst>
            </xdr:cNvPr>
            <xdr:cNvSpPr txBox="1"/>
          </xdr:nvSpPr>
          <xdr:spPr>
            <a:xfrm rot="10800000">
              <a:off x="1398137" y="11146404"/>
              <a:ext cx="1168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𝜸</m:t>
                    </m:r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13" name="CasellaDiTesto 12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0D000000}"/>
                </a:ext>
              </a:extLst>
            </xdr:cNvPr>
            <xdr:cNvSpPr txBox="1"/>
          </xdr:nvSpPr>
          <xdr:spPr>
            <a:xfrm rot="10800000">
              <a:off x="1398137" y="11146404"/>
              <a:ext cx="1168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𝜸</a:t>
              </a:r>
              <a:endParaRPr lang="it-IT" sz="1100" b="1"/>
            </a:p>
          </xdr:txBody>
        </xdr:sp>
      </mc:Fallback>
    </mc:AlternateContent>
    <xdr:clientData/>
  </xdr:oneCellAnchor>
  <xdr:oneCellAnchor>
    <xdr:from>
      <xdr:col>1</xdr:col>
      <xdr:colOff>543117</xdr:colOff>
      <xdr:row>66</xdr:row>
      <xdr:rowOff>112669</xdr:rowOff>
    </xdr:from>
    <xdr:ext cx="10477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xmlns="" id="{00000000-0008-0000-0000-00000E000000}"/>
                </a:ext>
              </a:extLst>
            </xdr:cNvPr>
            <xdr:cNvSpPr txBox="1"/>
          </xdr:nvSpPr>
          <xdr:spPr>
            <a:xfrm>
              <a:off x="1347175" y="12247766"/>
              <a:ext cx="10477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it-IT" sz="11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𝝆</m:t>
                  </m:r>
                </m:oMath>
              </a14:m>
              <a:r>
                <a:rPr lang="it-IT" sz="1100" b="1"/>
                <a:t> </a:t>
              </a:r>
            </a:p>
          </xdr:txBody>
        </xdr:sp>
      </mc:Choice>
      <mc:Fallback xmlns="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0E000000}"/>
                </a:ext>
              </a:extLst>
            </xdr:cNvPr>
            <xdr:cNvSpPr txBox="1"/>
          </xdr:nvSpPr>
          <xdr:spPr>
            <a:xfrm>
              <a:off x="1347175" y="12247766"/>
              <a:ext cx="10477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𝝆</a:t>
              </a:r>
              <a:r>
                <a:rPr lang="it-IT" sz="1100" b="1"/>
                <a:t> </a:t>
              </a:r>
            </a:p>
          </xdr:txBody>
        </xdr:sp>
      </mc:Fallback>
    </mc:AlternateContent>
    <xdr:clientData/>
  </xdr:oneCellAnchor>
  <xdr:twoCellAnchor>
    <xdr:from>
      <xdr:col>4</xdr:col>
      <xdr:colOff>793861</xdr:colOff>
      <xdr:row>3</xdr:row>
      <xdr:rowOff>33087</xdr:rowOff>
    </xdr:from>
    <xdr:to>
      <xdr:col>5</xdr:col>
      <xdr:colOff>482279</xdr:colOff>
      <xdr:row>5</xdr:row>
      <xdr:rowOff>151805</xdr:rowOff>
    </xdr:to>
    <xdr:sp macro="" textlink="">
      <xdr:nvSpPr>
        <xdr:cNvPr id="134" name="Rettangolo 123"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SpPr/>
      </xdr:nvSpPr>
      <xdr:spPr>
        <a:xfrm>
          <a:off x="3429546" y="1455313"/>
          <a:ext cx="680062" cy="51015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>
              <a:solidFill>
                <a:schemeClr val="tx1"/>
              </a:solidFill>
            </a:rPr>
            <a:t>STAGE 2</a:t>
          </a:r>
        </a:p>
      </xdr:txBody>
    </xdr:sp>
    <xdr:clientData/>
  </xdr:twoCellAnchor>
  <xdr:twoCellAnchor>
    <xdr:from>
      <xdr:col>7</xdr:col>
      <xdr:colOff>645167</xdr:colOff>
      <xdr:row>3</xdr:row>
      <xdr:rowOff>29522</xdr:rowOff>
    </xdr:from>
    <xdr:to>
      <xdr:col>8</xdr:col>
      <xdr:colOff>809038</xdr:colOff>
      <xdr:row>5</xdr:row>
      <xdr:rowOff>148240</xdr:rowOff>
    </xdr:to>
    <xdr:sp macro="" textlink="">
      <xdr:nvSpPr>
        <xdr:cNvPr id="136" name="Rettangolo 124"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SpPr/>
      </xdr:nvSpPr>
      <xdr:spPr>
        <a:xfrm>
          <a:off x="7465537" y="659818"/>
          <a:ext cx="812982" cy="5138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>
              <a:solidFill>
                <a:schemeClr val="tx1"/>
              </a:solidFill>
            </a:rPr>
            <a:t>STAGE 3</a:t>
          </a:r>
        </a:p>
      </xdr:txBody>
    </xdr:sp>
    <xdr:clientData/>
  </xdr:twoCellAnchor>
  <xdr:twoCellAnchor>
    <xdr:from>
      <xdr:col>3</xdr:col>
      <xdr:colOff>244888</xdr:colOff>
      <xdr:row>4</xdr:row>
      <xdr:rowOff>92446</xdr:rowOff>
    </xdr:from>
    <xdr:to>
      <xdr:col>4</xdr:col>
      <xdr:colOff>793861</xdr:colOff>
      <xdr:row>4</xdr:row>
      <xdr:rowOff>94524</xdr:rowOff>
    </xdr:to>
    <xdr:cxnSp macro="">
      <xdr:nvCxnSpPr>
        <xdr:cNvPr id="137" name="Connettore 2 129"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CxnSpPr>
          <a:stCxn id="167" idx="3"/>
          <a:endCxn id="134" idx="1"/>
        </xdr:cNvCxnSpPr>
      </xdr:nvCxnSpPr>
      <xdr:spPr>
        <a:xfrm flipV="1">
          <a:off x="3532374" y="919760"/>
          <a:ext cx="1517801" cy="2078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482279</xdr:colOff>
      <xdr:row>4</xdr:row>
      <xdr:rowOff>88881</xdr:rowOff>
    </xdr:from>
    <xdr:to>
      <xdr:col>7</xdr:col>
      <xdr:colOff>645167</xdr:colOff>
      <xdr:row>4</xdr:row>
      <xdr:rowOff>92446</xdr:rowOff>
    </xdr:to>
    <xdr:cxnSp macro="">
      <xdr:nvCxnSpPr>
        <xdr:cNvPr id="138" name="Connettore 2 131"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CxnSpPr>
          <a:stCxn id="134" idx="3"/>
          <a:endCxn id="136" idx="1"/>
        </xdr:cNvCxnSpPr>
      </xdr:nvCxnSpPr>
      <xdr:spPr>
        <a:xfrm flipV="1">
          <a:off x="5543464" y="916733"/>
          <a:ext cx="1922073" cy="3565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809038</xdr:colOff>
      <xdr:row>4</xdr:row>
      <xdr:rowOff>87097</xdr:rowOff>
    </xdr:from>
    <xdr:to>
      <xdr:col>11</xdr:col>
      <xdr:colOff>227453</xdr:colOff>
      <xdr:row>4</xdr:row>
      <xdr:rowOff>88881</xdr:rowOff>
    </xdr:to>
    <xdr:cxnSp macro="">
      <xdr:nvCxnSpPr>
        <xdr:cNvPr id="148" name="Connettore 2 132"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CxnSpPr>
          <a:stCxn id="136" idx="3"/>
        </xdr:cNvCxnSpPr>
      </xdr:nvCxnSpPr>
      <xdr:spPr>
        <a:xfrm flipV="1">
          <a:off x="8278519" y="914949"/>
          <a:ext cx="6370490" cy="1784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631373</xdr:colOff>
      <xdr:row>4</xdr:row>
      <xdr:rowOff>109086</xdr:rowOff>
    </xdr:from>
    <xdr:to>
      <xdr:col>3</xdr:col>
      <xdr:colOff>685801</xdr:colOff>
      <xdr:row>7</xdr:row>
      <xdr:rowOff>182673</xdr:rowOff>
    </xdr:to>
    <xdr:grpSp>
      <xdr:nvGrpSpPr>
        <xdr:cNvPr id="158" name="Group 37"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GrpSpPr/>
      </xdr:nvGrpSpPr>
      <xdr:grpSpPr>
        <a:xfrm>
          <a:off x="1336929" y="971432"/>
          <a:ext cx="2077020" cy="685068"/>
          <a:chOff x="16236042" y="3599543"/>
          <a:chExt cx="1544616" cy="801585"/>
        </a:xfrm>
      </xdr:grpSpPr>
      <xdr:cxnSp macro="">
        <xdr:nvCxnSpPr>
          <xdr:cNvPr id="159" name="Straight Connector 34">
            <a:extLst>
              <a:ext uri="{FF2B5EF4-FFF2-40B4-BE49-F238E27FC236}">
                <a16:creationId xmlns:a16="http://schemas.microsoft.com/office/drawing/2014/main" xmlns="" id="{00000000-0008-0000-0000-00009F000000}"/>
              </a:ext>
            </a:extLst>
          </xdr:cNvPr>
          <xdr:cNvCxnSpPr/>
        </xdr:nvCxnSpPr>
        <xdr:spPr>
          <a:xfrm>
            <a:off x="16246928" y="4390572"/>
            <a:ext cx="1533072" cy="9071"/>
          </a:xfrm>
          <a:prstGeom prst="line">
            <a:avLst/>
          </a:prstGeom>
          <a:ln>
            <a:tailEnd type="none" w="lg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ttore 2 4">
            <a:extLst>
              <a:ext uri="{FF2B5EF4-FFF2-40B4-BE49-F238E27FC236}">
                <a16:creationId xmlns:a16="http://schemas.microsoft.com/office/drawing/2014/main" xmlns="" id="{00000000-0008-0000-0000-0000A0000000}"/>
              </a:ext>
            </a:extLst>
          </xdr:cNvPr>
          <xdr:cNvCxnSpPr/>
        </xdr:nvCxnSpPr>
        <xdr:spPr>
          <a:xfrm>
            <a:off x="17771423" y="3605153"/>
            <a:ext cx="9235" cy="795975"/>
          </a:xfrm>
          <a:prstGeom prst="straightConnector1">
            <a:avLst/>
          </a:prstGeom>
          <a:ln>
            <a:tailEnd type="none" w="lg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61" name="Connettore 2 4">
            <a:extLst>
              <a:ext uri="{FF2B5EF4-FFF2-40B4-BE49-F238E27FC236}">
                <a16:creationId xmlns:a16="http://schemas.microsoft.com/office/drawing/2014/main" xmlns="" id="{00000000-0008-0000-0000-0000A1000000}"/>
              </a:ext>
            </a:extLst>
          </xdr:cNvPr>
          <xdr:cNvCxnSpPr/>
        </xdr:nvCxnSpPr>
        <xdr:spPr>
          <a:xfrm flipH="1" flipV="1">
            <a:off x="16236042" y="3599543"/>
            <a:ext cx="7258" cy="782454"/>
          </a:xfrm>
          <a:prstGeom prst="straightConnector1">
            <a:avLst/>
          </a:prstGeom>
          <a:ln>
            <a:tailEnd type="triangle" w="lg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188440</xdr:colOff>
      <xdr:row>4</xdr:row>
      <xdr:rowOff>87096</xdr:rowOff>
    </xdr:from>
    <xdr:to>
      <xdr:col>2</xdr:col>
      <xdr:colOff>346451</xdr:colOff>
      <xdr:row>4</xdr:row>
      <xdr:rowOff>94524</xdr:rowOff>
    </xdr:to>
    <xdr:cxnSp macro="">
      <xdr:nvCxnSpPr>
        <xdr:cNvPr id="162" name="Connettore 2 146"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CxnSpPr>
          <a:endCxn id="167" idx="1"/>
        </xdr:cNvCxnSpPr>
      </xdr:nvCxnSpPr>
      <xdr:spPr>
        <a:xfrm>
          <a:off x="188440" y="1705041"/>
          <a:ext cx="1019175" cy="7428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443986</xdr:colOff>
      <xdr:row>8</xdr:row>
      <xdr:rowOff>147514</xdr:rowOff>
    </xdr:from>
    <xdr:to>
      <xdr:col>8</xdr:col>
      <xdr:colOff>1458148</xdr:colOff>
      <xdr:row>11</xdr:row>
      <xdr:rowOff>190499</xdr:rowOff>
    </xdr:to>
    <xdr:sp macro="" textlink="">
      <xdr:nvSpPr>
        <xdr:cNvPr id="163" name="CasellaDiTesto 149"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SpPr txBox="1"/>
      </xdr:nvSpPr>
      <xdr:spPr>
        <a:xfrm>
          <a:off x="6963319" y="1765588"/>
          <a:ext cx="3422459" cy="635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C =0.05*(200-0.08A)+0.15*0.08*A</a:t>
          </a:r>
        </a:p>
      </xdr:txBody>
    </xdr:sp>
    <xdr:clientData/>
  </xdr:twoCellAnchor>
  <xdr:twoCellAnchor>
    <xdr:from>
      <xdr:col>1</xdr:col>
      <xdr:colOff>0</xdr:colOff>
      <xdr:row>2</xdr:row>
      <xdr:rowOff>21779</xdr:rowOff>
    </xdr:from>
    <xdr:to>
      <xdr:col>1</xdr:col>
      <xdr:colOff>778989</xdr:colOff>
      <xdr:row>3</xdr:row>
      <xdr:rowOff>92427</xdr:rowOff>
    </xdr:to>
    <xdr:sp macro="" textlink="">
      <xdr:nvSpPr>
        <xdr:cNvPr id="164" name="CasellaDiTesto 151">
          <a:extLst>
            <a:ext uri="{FF2B5EF4-FFF2-40B4-BE49-F238E27FC236}">
              <a16:creationId xmlns:a16="http://schemas.microsoft.com/office/drawing/2014/main" xmlns="" id="{00000000-0008-0000-0000-0000A4000000}"/>
            </a:ext>
          </a:extLst>
        </xdr:cNvPr>
        <xdr:cNvSpPr txBox="1"/>
      </xdr:nvSpPr>
      <xdr:spPr>
        <a:xfrm>
          <a:off x="0" y="1248286"/>
          <a:ext cx="778989" cy="2663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 baseline="0"/>
            <a:t>200</a:t>
          </a:r>
          <a:endParaRPr lang="it-IT" sz="1400"/>
        </a:p>
      </xdr:txBody>
    </xdr:sp>
    <xdr:clientData/>
  </xdr:twoCellAnchor>
  <xdr:twoCellAnchor>
    <xdr:from>
      <xdr:col>1</xdr:col>
      <xdr:colOff>986429</xdr:colOff>
      <xdr:row>2</xdr:row>
      <xdr:rowOff>23601</xdr:rowOff>
    </xdr:from>
    <xdr:to>
      <xdr:col>2</xdr:col>
      <xdr:colOff>522514</xdr:colOff>
      <xdr:row>3</xdr:row>
      <xdr:rowOff>43545</xdr:rowOff>
    </xdr:to>
    <xdr:sp macro="" textlink="">
      <xdr:nvSpPr>
        <xdr:cNvPr id="165" name="CasellaDiTesto 153"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SpPr txBox="1"/>
      </xdr:nvSpPr>
      <xdr:spPr>
        <a:xfrm>
          <a:off x="2042343" y="459030"/>
          <a:ext cx="875028" cy="215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A</a:t>
          </a:r>
        </a:p>
      </xdr:txBody>
    </xdr:sp>
    <xdr:clientData/>
  </xdr:twoCellAnchor>
  <xdr:twoCellAnchor>
    <xdr:from>
      <xdr:col>5</xdr:col>
      <xdr:colOff>1125431</xdr:colOff>
      <xdr:row>4</xdr:row>
      <xdr:rowOff>89837</xdr:rowOff>
    </xdr:from>
    <xdr:to>
      <xdr:col>5</xdr:col>
      <xdr:colOff>1131666</xdr:colOff>
      <xdr:row>7</xdr:row>
      <xdr:rowOff>184982</xdr:rowOff>
    </xdr:to>
    <xdr:cxnSp macro="">
      <xdr:nvCxnSpPr>
        <xdr:cNvPr id="166" name="Connettore 2 146"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CxnSpPr/>
      </xdr:nvCxnSpPr>
      <xdr:spPr>
        <a:xfrm>
          <a:off x="6513860" y="917151"/>
          <a:ext cx="6235" cy="682974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346451</xdr:colOff>
      <xdr:row>3</xdr:row>
      <xdr:rowOff>35165</xdr:rowOff>
    </xdr:from>
    <xdr:to>
      <xdr:col>3</xdr:col>
      <xdr:colOff>244888</xdr:colOff>
      <xdr:row>5</xdr:row>
      <xdr:rowOff>153883</xdr:rowOff>
    </xdr:to>
    <xdr:sp macro="" textlink="">
      <xdr:nvSpPr>
        <xdr:cNvPr id="167" name="Rettangolo 124">
          <a:extLst>
            <a:ext uri="{FF2B5EF4-FFF2-40B4-BE49-F238E27FC236}">
              <a16:creationId xmlns:a16="http://schemas.microsoft.com/office/drawing/2014/main" xmlns="" id="{00000000-0008-0000-0000-0000A7000000}"/>
            </a:ext>
          </a:extLst>
        </xdr:cNvPr>
        <xdr:cNvSpPr/>
      </xdr:nvSpPr>
      <xdr:spPr>
        <a:xfrm>
          <a:off x="1207615" y="1457391"/>
          <a:ext cx="707410" cy="51015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>
              <a:solidFill>
                <a:schemeClr val="tx1"/>
              </a:solidFill>
            </a:rPr>
            <a:t>STAGE 1</a:t>
          </a:r>
        </a:p>
      </xdr:txBody>
    </xdr:sp>
    <xdr:clientData/>
  </xdr:twoCellAnchor>
  <xdr:twoCellAnchor>
    <xdr:from>
      <xdr:col>1</xdr:col>
      <xdr:colOff>1143656</xdr:colOff>
      <xdr:row>8</xdr:row>
      <xdr:rowOff>23004</xdr:rowOff>
    </xdr:from>
    <xdr:to>
      <xdr:col>3</xdr:col>
      <xdr:colOff>32657</xdr:colOff>
      <xdr:row>9</xdr:row>
      <xdr:rowOff>141514</xdr:rowOff>
    </xdr:to>
    <xdr:sp macro="" textlink="">
      <xdr:nvSpPr>
        <xdr:cNvPr id="168" name="CasellaDiTesto 153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SpPr txBox="1"/>
      </xdr:nvSpPr>
      <xdr:spPr>
        <a:xfrm>
          <a:off x="2199570" y="1634090"/>
          <a:ext cx="1120573" cy="3144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B =0.08A</a:t>
          </a:r>
        </a:p>
      </xdr:txBody>
    </xdr:sp>
    <xdr:clientData/>
  </xdr:twoCellAnchor>
  <xdr:twoCellAnchor>
    <xdr:from>
      <xdr:col>6</xdr:col>
      <xdr:colOff>881672</xdr:colOff>
      <xdr:row>2</xdr:row>
      <xdr:rowOff>95250</xdr:rowOff>
    </xdr:from>
    <xdr:to>
      <xdr:col>7</xdr:col>
      <xdr:colOff>431115</xdr:colOff>
      <xdr:row>3</xdr:row>
      <xdr:rowOff>166399</xdr:rowOff>
    </xdr:to>
    <xdr:sp macro="" textlink="">
      <xdr:nvSpPr>
        <xdr:cNvPr id="170" name="CasellaDiTesto 149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SpPr txBox="1"/>
      </xdr:nvSpPr>
      <xdr:spPr>
        <a:xfrm>
          <a:off x="5409309" y="1321757"/>
          <a:ext cx="593279" cy="2668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</a:t>
          </a:r>
        </a:p>
      </xdr:txBody>
    </xdr:sp>
    <xdr:clientData/>
  </xdr:twoCellAnchor>
  <xdr:twoCellAnchor>
    <xdr:from>
      <xdr:col>8</xdr:col>
      <xdr:colOff>795817</xdr:colOff>
      <xdr:row>2</xdr:row>
      <xdr:rowOff>0</xdr:rowOff>
    </xdr:from>
    <xdr:to>
      <xdr:col>11</xdr:col>
      <xdr:colOff>560828</xdr:colOff>
      <xdr:row>3</xdr:row>
      <xdr:rowOff>71149</xdr:rowOff>
    </xdr:to>
    <xdr:sp macro="" textlink="">
      <xdr:nvSpPr>
        <xdr:cNvPr id="172" name="CasellaDiTesto 149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SpPr txBox="1"/>
      </xdr:nvSpPr>
      <xdr:spPr>
        <a:xfrm>
          <a:off x="7828659" y="1226507"/>
          <a:ext cx="913231" cy="2668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Output=O</a:t>
          </a:r>
        </a:p>
      </xdr:txBody>
    </xdr:sp>
    <xdr:clientData/>
  </xdr:twoCellAnchor>
  <xdr:twoCellAnchor>
    <xdr:from>
      <xdr:col>4</xdr:col>
      <xdr:colOff>793861</xdr:colOff>
      <xdr:row>13</xdr:row>
      <xdr:rowOff>11309</xdr:rowOff>
    </xdr:from>
    <xdr:to>
      <xdr:col>5</xdr:col>
      <xdr:colOff>482279</xdr:colOff>
      <xdr:row>15</xdr:row>
      <xdr:rowOff>130027</xdr:rowOff>
    </xdr:to>
    <xdr:sp macro="" textlink="">
      <xdr:nvSpPr>
        <xdr:cNvPr id="207" name="Rettangolo 123">
          <a:extLst>
            <a:ext uri="{FF2B5EF4-FFF2-40B4-BE49-F238E27FC236}">
              <a16:creationId xmlns:a16="http://schemas.microsoft.com/office/drawing/2014/main" xmlns="" id="{00000000-0008-0000-0000-0000CF000000}"/>
            </a:ext>
          </a:extLst>
        </xdr:cNvPr>
        <xdr:cNvSpPr/>
      </xdr:nvSpPr>
      <xdr:spPr>
        <a:xfrm>
          <a:off x="4721293" y="3403775"/>
          <a:ext cx="680061" cy="51015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>
              <a:solidFill>
                <a:schemeClr val="tx1"/>
              </a:solidFill>
            </a:rPr>
            <a:t>STAGE 2</a:t>
          </a:r>
        </a:p>
      </xdr:txBody>
    </xdr:sp>
    <xdr:clientData/>
  </xdr:twoCellAnchor>
  <xdr:twoCellAnchor>
    <xdr:from>
      <xdr:col>7</xdr:col>
      <xdr:colOff>372397</xdr:colOff>
      <xdr:row>12</xdr:row>
      <xdr:rowOff>195893</xdr:rowOff>
    </xdr:from>
    <xdr:to>
      <xdr:col>8</xdr:col>
      <xdr:colOff>291630</xdr:colOff>
      <xdr:row>15</xdr:row>
      <xdr:rowOff>117055</xdr:rowOff>
    </xdr:to>
    <xdr:sp macro="" textlink="">
      <xdr:nvSpPr>
        <xdr:cNvPr id="208" name="Rettangolo 124">
          <a:extLst>
            <a:ext uri="{FF2B5EF4-FFF2-40B4-BE49-F238E27FC236}">
              <a16:creationId xmlns:a16="http://schemas.microsoft.com/office/drawing/2014/main" xmlns="" id="{00000000-0008-0000-0000-0000D0000000}"/>
            </a:ext>
          </a:extLst>
        </xdr:cNvPr>
        <xdr:cNvSpPr/>
      </xdr:nvSpPr>
      <xdr:spPr>
        <a:xfrm flipH="1">
          <a:off x="7192767" y="2745300"/>
          <a:ext cx="568344" cy="5138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>
              <a:solidFill>
                <a:schemeClr val="tx1"/>
              </a:solidFill>
            </a:rPr>
            <a:t>STAGE 3</a:t>
          </a:r>
        </a:p>
      </xdr:txBody>
    </xdr:sp>
    <xdr:clientData/>
  </xdr:twoCellAnchor>
  <xdr:twoCellAnchor>
    <xdr:from>
      <xdr:col>3</xdr:col>
      <xdr:colOff>244888</xdr:colOff>
      <xdr:row>14</xdr:row>
      <xdr:rowOff>70668</xdr:rowOff>
    </xdr:from>
    <xdr:to>
      <xdr:col>4</xdr:col>
      <xdr:colOff>793861</xdr:colOff>
      <xdr:row>14</xdr:row>
      <xdr:rowOff>72746</xdr:rowOff>
    </xdr:to>
    <xdr:cxnSp macro="">
      <xdr:nvCxnSpPr>
        <xdr:cNvPr id="209" name="Connettore 2 129"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CxnSpPr>
          <a:stCxn id="225" idx="3"/>
          <a:endCxn id="207" idx="1"/>
        </xdr:cNvCxnSpPr>
      </xdr:nvCxnSpPr>
      <xdr:spPr>
        <a:xfrm flipV="1">
          <a:off x="3206772" y="3658853"/>
          <a:ext cx="1514521" cy="2078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482279</xdr:colOff>
      <xdr:row>14</xdr:row>
      <xdr:rowOff>57696</xdr:rowOff>
    </xdr:from>
    <xdr:to>
      <xdr:col>8</xdr:col>
      <xdr:colOff>291630</xdr:colOff>
      <xdr:row>14</xdr:row>
      <xdr:rowOff>70668</xdr:rowOff>
    </xdr:to>
    <xdr:cxnSp macro="">
      <xdr:nvCxnSpPr>
        <xdr:cNvPr id="210" name="Connettore 2 131">
          <a:extLst>
            <a:ext uri="{FF2B5EF4-FFF2-40B4-BE49-F238E27FC236}">
              <a16:creationId xmlns:a16="http://schemas.microsoft.com/office/drawing/2014/main" xmlns="" id="{00000000-0008-0000-0000-0000D2000000}"/>
            </a:ext>
          </a:extLst>
        </xdr:cNvPr>
        <xdr:cNvCxnSpPr>
          <a:stCxn id="207" idx="3"/>
          <a:endCxn id="208" idx="1"/>
        </xdr:cNvCxnSpPr>
      </xdr:nvCxnSpPr>
      <xdr:spPr>
        <a:xfrm flipV="1">
          <a:off x="5543464" y="3002215"/>
          <a:ext cx="2217647" cy="12972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372397</xdr:colOff>
      <xdr:row>14</xdr:row>
      <xdr:rowOff>55912</xdr:rowOff>
    </xdr:from>
    <xdr:to>
      <xdr:col>10</xdr:col>
      <xdr:colOff>1045898</xdr:colOff>
      <xdr:row>14</xdr:row>
      <xdr:rowOff>57696</xdr:rowOff>
    </xdr:to>
    <xdr:cxnSp macro="">
      <xdr:nvCxnSpPr>
        <xdr:cNvPr id="211" name="Connettore 2 132">
          <a:extLst>
            <a:ext uri="{FF2B5EF4-FFF2-40B4-BE49-F238E27FC236}">
              <a16:creationId xmlns:a16="http://schemas.microsoft.com/office/drawing/2014/main" xmlns="" id="{00000000-0008-0000-0000-0000D3000000}"/>
            </a:ext>
          </a:extLst>
        </xdr:cNvPr>
        <xdr:cNvCxnSpPr>
          <a:stCxn id="208" idx="3"/>
        </xdr:cNvCxnSpPr>
      </xdr:nvCxnSpPr>
      <xdr:spPr>
        <a:xfrm flipV="1">
          <a:off x="7192767" y="3000431"/>
          <a:ext cx="7174020" cy="1784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861164</xdr:colOff>
      <xdr:row>14</xdr:row>
      <xdr:rowOff>87308</xdr:rowOff>
    </xdr:from>
    <xdr:to>
      <xdr:col>6</xdr:col>
      <xdr:colOff>54429</xdr:colOff>
      <xdr:row>17</xdr:row>
      <xdr:rowOff>160895</xdr:rowOff>
    </xdr:to>
    <xdr:grpSp>
      <xdr:nvGrpSpPr>
        <xdr:cNvPr id="216" name="Group 37"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GrpSpPr/>
      </xdr:nvGrpSpPr>
      <xdr:grpSpPr>
        <a:xfrm>
          <a:off x="3589312" y="3129036"/>
          <a:ext cx="3740179" cy="685069"/>
          <a:chOff x="16236042" y="3599543"/>
          <a:chExt cx="1544616" cy="801585"/>
        </a:xfrm>
      </xdr:grpSpPr>
      <xdr:cxnSp macro="">
        <xdr:nvCxnSpPr>
          <xdr:cNvPr id="217" name="Straight Connector 34">
            <a:extLst>
              <a:ext uri="{FF2B5EF4-FFF2-40B4-BE49-F238E27FC236}">
                <a16:creationId xmlns:a16="http://schemas.microsoft.com/office/drawing/2014/main" xmlns="" id="{00000000-0008-0000-0000-0000D9000000}"/>
              </a:ext>
            </a:extLst>
          </xdr:cNvPr>
          <xdr:cNvCxnSpPr/>
        </xdr:nvCxnSpPr>
        <xdr:spPr>
          <a:xfrm>
            <a:off x="16246928" y="4390572"/>
            <a:ext cx="1533072" cy="9071"/>
          </a:xfrm>
          <a:prstGeom prst="line">
            <a:avLst/>
          </a:prstGeom>
          <a:ln>
            <a:tailEnd type="none" w="lg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18" name="Connettore 2 4">
            <a:extLst>
              <a:ext uri="{FF2B5EF4-FFF2-40B4-BE49-F238E27FC236}">
                <a16:creationId xmlns:a16="http://schemas.microsoft.com/office/drawing/2014/main" xmlns="" id="{00000000-0008-0000-0000-0000DA000000}"/>
              </a:ext>
            </a:extLst>
          </xdr:cNvPr>
          <xdr:cNvCxnSpPr/>
        </xdr:nvCxnSpPr>
        <xdr:spPr>
          <a:xfrm>
            <a:off x="17771423" y="3605153"/>
            <a:ext cx="9235" cy="795975"/>
          </a:xfrm>
          <a:prstGeom prst="straightConnector1">
            <a:avLst/>
          </a:prstGeom>
          <a:ln>
            <a:tailEnd type="none" w="lg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19" name="Connettore 2 4">
            <a:extLst>
              <a:ext uri="{FF2B5EF4-FFF2-40B4-BE49-F238E27FC236}">
                <a16:creationId xmlns:a16="http://schemas.microsoft.com/office/drawing/2014/main" xmlns="" id="{00000000-0008-0000-0000-0000DB000000}"/>
              </a:ext>
            </a:extLst>
          </xdr:cNvPr>
          <xdr:cNvCxnSpPr/>
        </xdr:nvCxnSpPr>
        <xdr:spPr>
          <a:xfrm flipH="1" flipV="1">
            <a:off x="16236042" y="3599543"/>
            <a:ext cx="7258" cy="782454"/>
          </a:xfrm>
          <a:prstGeom prst="straightConnector1">
            <a:avLst/>
          </a:prstGeom>
          <a:ln>
            <a:tailEnd type="triangle" w="lg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188440</xdr:colOff>
      <xdr:row>14</xdr:row>
      <xdr:rowOff>65318</xdr:rowOff>
    </xdr:from>
    <xdr:to>
      <xdr:col>2</xdr:col>
      <xdr:colOff>346451</xdr:colOff>
      <xdr:row>14</xdr:row>
      <xdr:rowOff>72746</xdr:rowOff>
    </xdr:to>
    <xdr:cxnSp macro="">
      <xdr:nvCxnSpPr>
        <xdr:cNvPr id="220" name="Connettore 2 146">
          <a:extLst>
            <a:ext uri="{FF2B5EF4-FFF2-40B4-BE49-F238E27FC236}">
              <a16:creationId xmlns:a16="http://schemas.microsoft.com/office/drawing/2014/main" xmlns="" id="{00000000-0008-0000-0000-0000DC000000}"/>
            </a:ext>
          </a:extLst>
        </xdr:cNvPr>
        <xdr:cNvCxnSpPr>
          <a:endCxn id="225" idx="1"/>
        </xdr:cNvCxnSpPr>
      </xdr:nvCxnSpPr>
      <xdr:spPr>
        <a:xfrm>
          <a:off x="997413" y="3653503"/>
          <a:ext cx="1501949" cy="7428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778989</xdr:colOff>
      <xdr:row>13</xdr:row>
      <xdr:rowOff>70649</xdr:rowOff>
    </xdr:to>
    <xdr:sp macro="" textlink="">
      <xdr:nvSpPr>
        <xdr:cNvPr id="222" name="CasellaDiTesto 151">
          <a:extLst>
            <a:ext uri="{FF2B5EF4-FFF2-40B4-BE49-F238E27FC236}">
              <a16:creationId xmlns:a16="http://schemas.microsoft.com/office/drawing/2014/main" xmlns="" id="{00000000-0008-0000-0000-0000DE000000}"/>
            </a:ext>
          </a:extLst>
        </xdr:cNvPr>
        <xdr:cNvSpPr txBox="1"/>
      </xdr:nvSpPr>
      <xdr:spPr>
        <a:xfrm>
          <a:off x="808973" y="3196747"/>
          <a:ext cx="778989" cy="2663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Input=I</a:t>
          </a:r>
        </a:p>
      </xdr:txBody>
    </xdr:sp>
    <xdr:clientData/>
  </xdr:twoCellAnchor>
  <xdr:twoCellAnchor>
    <xdr:from>
      <xdr:col>3</xdr:col>
      <xdr:colOff>936171</xdr:colOff>
      <xdr:row>12</xdr:row>
      <xdr:rowOff>152400</xdr:rowOff>
    </xdr:from>
    <xdr:to>
      <xdr:col>4</xdr:col>
      <xdr:colOff>576370</xdr:colOff>
      <xdr:row>14</xdr:row>
      <xdr:rowOff>18263</xdr:rowOff>
    </xdr:to>
    <xdr:sp macro="" textlink="">
      <xdr:nvSpPr>
        <xdr:cNvPr id="223" name="CasellaDiTesto 153">
          <a:extLst>
            <a:ext uri="{FF2B5EF4-FFF2-40B4-BE49-F238E27FC236}">
              <a16:creationId xmlns:a16="http://schemas.microsoft.com/office/drawing/2014/main" xmlns="" id="{00000000-0008-0000-0000-0000DF000000}"/>
            </a:ext>
          </a:extLst>
        </xdr:cNvPr>
        <xdr:cNvSpPr txBox="1"/>
      </xdr:nvSpPr>
      <xdr:spPr>
        <a:xfrm>
          <a:off x="4223657" y="2699657"/>
          <a:ext cx="609027" cy="257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B</a:t>
          </a:r>
        </a:p>
      </xdr:txBody>
    </xdr:sp>
    <xdr:clientData/>
  </xdr:twoCellAnchor>
  <xdr:twoCellAnchor>
    <xdr:from>
      <xdr:col>2</xdr:col>
      <xdr:colOff>346451</xdr:colOff>
      <xdr:row>13</xdr:row>
      <xdr:rowOff>13387</xdr:rowOff>
    </xdr:from>
    <xdr:to>
      <xdr:col>3</xdr:col>
      <xdr:colOff>244888</xdr:colOff>
      <xdr:row>15</xdr:row>
      <xdr:rowOff>132105</xdr:rowOff>
    </xdr:to>
    <xdr:sp macro="" textlink="">
      <xdr:nvSpPr>
        <xdr:cNvPr id="225" name="Rettangolo 124">
          <a:extLst>
            <a:ext uri="{FF2B5EF4-FFF2-40B4-BE49-F238E27FC236}">
              <a16:creationId xmlns:a16="http://schemas.microsoft.com/office/drawing/2014/main" xmlns="" id="{00000000-0008-0000-0000-0000E1000000}"/>
            </a:ext>
          </a:extLst>
        </xdr:cNvPr>
        <xdr:cNvSpPr/>
      </xdr:nvSpPr>
      <xdr:spPr>
        <a:xfrm>
          <a:off x="2499362" y="3405853"/>
          <a:ext cx="707410" cy="51015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>
              <a:solidFill>
                <a:schemeClr val="tx1"/>
              </a:solidFill>
            </a:rPr>
            <a:t>STAGE 1</a:t>
          </a:r>
        </a:p>
      </xdr:txBody>
    </xdr:sp>
    <xdr:clientData/>
  </xdr:twoCellAnchor>
  <xdr:twoCellAnchor>
    <xdr:from>
      <xdr:col>4</xdr:col>
      <xdr:colOff>697342</xdr:colOff>
      <xdr:row>18</xdr:row>
      <xdr:rowOff>175173</xdr:rowOff>
    </xdr:from>
    <xdr:to>
      <xdr:col>5</xdr:col>
      <xdr:colOff>849085</xdr:colOff>
      <xdr:row>20</xdr:row>
      <xdr:rowOff>108857</xdr:rowOff>
    </xdr:to>
    <xdr:sp macro="" textlink="">
      <xdr:nvSpPr>
        <xdr:cNvPr id="226" name="CasellaDiTesto 153">
          <a:extLst>
            <a:ext uri="{FF2B5EF4-FFF2-40B4-BE49-F238E27FC236}">
              <a16:creationId xmlns:a16="http://schemas.microsoft.com/office/drawing/2014/main" xmlns="" id="{00000000-0008-0000-0000-0000E2000000}"/>
            </a:ext>
          </a:extLst>
        </xdr:cNvPr>
        <xdr:cNvSpPr txBox="1"/>
      </xdr:nvSpPr>
      <xdr:spPr>
        <a:xfrm>
          <a:off x="4953656" y="3898087"/>
          <a:ext cx="1283858" cy="3255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C</a:t>
          </a:r>
        </a:p>
      </xdr:txBody>
    </xdr:sp>
    <xdr:clientData/>
  </xdr:twoCellAnchor>
  <xdr:twoCellAnchor>
    <xdr:from>
      <xdr:col>8</xdr:col>
      <xdr:colOff>609106</xdr:colOff>
      <xdr:row>14</xdr:row>
      <xdr:rowOff>84368</xdr:rowOff>
    </xdr:from>
    <xdr:to>
      <xdr:col>8</xdr:col>
      <xdr:colOff>628156</xdr:colOff>
      <xdr:row>21</xdr:row>
      <xdr:rowOff>104984</xdr:rowOff>
    </xdr:to>
    <xdr:cxnSp macro="">
      <xdr:nvCxnSpPr>
        <xdr:cNvPr id="227" name="Connettore 2 146">
          <a:extLst>
            <a:ext uri="{FF2B5EF4-FFF2-40B4-BE49-F238E27FC236}">
              <a16:creationId xmlns:a16="http://schemas.microsoft.com/office/drawing/2014/main" xmlns="" id="{00000000-0008-0000-0000-0000E3000000}"/>
            </a:ext>
          </a:extLst>
        </xdr:cNvPr>
        <xdr:cNvCxnSpPr/>
      </xdr:nvCxnSpPr>
      <xdr:spPr>
        <a:xfrm>
          <a:off x="8933695" y="3672553"/>
          <a:ext cx="19050" cy="1390650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913230</xdr:colOff>
      <xdr:row>13</xdr:row>
      <xdr:rowOff>71150</xdr:rowOff>
    </xdr:to>
    <xdr:sp macro="" textlink="">
      <xdr:nvSpPr>
        <xdr:cNvPr id="228" name="CasellaDiTesto 149"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SpPr txBox="1"/>
      </xdr:nvSpPr>
      <xdr:spPr>
        <a:xfrm>
          <a:off x="9472808" y="3196747"/>
          <a:ext cx="913230" cy="2668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Output=O</a:t>
          </a:r>
        </a:p>
      </xdr:txBody>
    </xdr:sp>
    <xdr:clientData/>
  </xdr:twoCellAnchor>
  <xdr:twoCellAnchor>
    <xdr:from>
      <xdr:col>7</xdr:col>
      <xdr:colOff>968830</xdr:colOff>
      <xdr:row>20</xdr:row>
      <xdr:rowOff>0</xdr:rowOff>
    </xdr:from>
    <xdr:to>
      <xdr:col>8</xdr:col>
      <xdr:colOff>593280</xdr:colOff>
      <xdr:row>21</xdr:row>
      <xdr:rowOff>152400</xdr:rowOff>
    </xdr:to>
    <xdr:sp macro="" textlink="">
      <xdr:nvSpPr>
        <xdr:cNvPr id="230" name="CasellaDiTesto 149"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SpPr txBox="1"/>
      </xdr:nvSpPr>
      <xdr:spPr>
        <a:xfrm>
          <a:off x="8577944" y="4114800"/>
          <a:ext cx="1083136" cy="3483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E</a:t>
          </a:r>
        </a:p>
      </xdr:txBody>
    </xdr:sp>
    <xdr:clientData/>
  </xdr:twoCellAnchor>
  <xdr:twoCellAnchor>
    <xdr:from>
      <xdr:col>4</xdr:col>
      <xdr:colOff>793861</xdr:colOff>
      <xdr:row>24</xdr:row>
      <xdr:rowOff>11309</xdr:rowOff>
    </xdr:from>
    <xdr:to>
      <xdr:col>5</xdr:col>
      <xdr:colOff>482279</xdr:colOff>
      <xdr:row>26</xdr:row>
      <xdr:rowOff>130027</xdr:rowOff>
    </xdr:to>
    <xdr:sp macro="" textlink="">
      <xdr:nvSpPr>
        <xdr:cNvPr id="250" name="Rettangolo 123">
          <a:extLst>
            <a:ext uri="{FF2B5EF4-FFF2-40B4-BE49-F238E27FC236}">
              <a16:creationId xmlns:a16="http://schemas.microsoft.com/office/drawing/2014/main" xmlns="" id="{00000000-0008-0000-0000-0000FA000000}"/>
            </a:ext>
          </a:extLst>
        </xdr:cNvPr>
        <xdr:cNvSpPr/>
      </xdr:nvSpPr>
      <xdr:spPr>
        <a:xfrm>
          <a:off x="4721293" y="2947097"/>
          <a:ext cx="680061" cy="51015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>
              <a:solidFill>
                <a:schemeClr val="tx1"/>
              </a:solidFill>
            </a:rPr>
            <a:t>STAGE 2</a:t>
          </a:r>
        </a:p>
      </xdr:txBody>
    </xdr:sp>
    <xdr:clientData/>
  </xdr:twoCellAnchor>
  <xdr:twoCellAnchor>
    <xdr:from>
      <xdr:col>7</xdr:col>
      <xdr:colOff>645167</xdr:colOff>
      <xdr:row>24</xdr:row>
      <xdr:rowOff>7744</xdr:rowOff>
    </xdr:from>
    <xdr:to>
      <xdr:col>8</xdr:col>
      <xdr:colOff>545630</xdr:colOff>
      <xdr:row>26</xdr:row>
      <xdr:rowOff>103481</xdr:rowOff>
    </xdr:to>
    <xdr:sp macro="" textlink="">
      <xdr:nvSpPr>
        <xdr:cNvPr id="251" name="Rettangolo 124">
          <a:extLst>
            <a:ext uri="{FF2B5EF4-FFF2-40B4-BE49-F238E27FC236}">
              <a16:creationId xmlns:a16="http://schemas.microsoft.com/office/drawing/2014/main" xmlns="" id="{00000000-0008-0000-0000-0000FB000000}"/>
            </a:ext>
          </a:extLst>
        </xdr:cNvPr>
        <xdr:cNvSpPr/>
      </xdr:nvSpPr>
      <xdr:spPr>
        <a:xfrm>
          <a:off x="7465537" y="4937225"/>
          <a:ext cx="549574" cy="49084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>
              <a:solidFill>
                <a:schemeClr val="tx1"/>
              </a:solidFill>
            </a:rPr>
            <a:t>STAGE 3</a:t>
          </a:r>
        </a:p>
      </xdr:txBody>
    </xdr:sp>
    <xdr:clientData/>
  </xdr:twoCellAnchor>
  <xdr:twoCellAnchor>
    <xdr:from>
      <xdr:col>3</xdr:col>
      <xdr:colOff>244888</xdr:colOff>
      <xdr:row>25</xdr:row>
      <xdr:rowOff>70668</xdr:rowOff>
    </xdr:from>
    <xdr:to>
      <xdr:col>4</xdr:col>
      <xdr:colOff>793861</xdr:colOff>
      <xdr:row>25</xdr:row>
      <xdr:rowOff>72746</xdr:rowOff>
    </xdr:to>
    <xdr:cxnSp macro="">
      <xdr:nvCxnSpPr>
        <xdr:cNvPr id="252" name="Connettore 2 129">
          <a:extLst>
            <a:ext uri="{FF2B5EF4-FFF2-40B4-BE49-F238E27FC236}">
              <a16:creationId xmlns:a16="http://schemas.microsoft.com/office/drawing/2014/main" xmlns="" id="{00000000-0008-0000-0000-0000FC000000}"/>
            </a:ext>
          </a:extLst>
        </xdr:cNvPr>
        <xdr:cNvCxnSpPr>
          <a:stCxn id="264" idx="3"/>
          <a:endCxn id="250" idx="1"/>
        </xdr:cNvCxnSpPr>
      </xdr:nvCxnSpPr>
      <xdr:spPr>
        <a:xfrm flipV="1">
          <a:off x="3206772" y="3202175"/>
          <a:ext cx="1514521" cy="2078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482279</xdr:colOff>
      <xdr:row>25</xdr:row>
      <xdr:rowOff>55613</xdr:rowOff>
    </xdr:from>
    <xdr:to>
      <xdr:col>7</xdr:col>
      <xdr:colOff>645167</xdr:colOff>
      <xdr:row>25</xdr:row>
      <xdr:rowOff>70668</xdr:rowOff>
    </xdr:to>
    <xdr:cxnSp macro="">
      <xdr:nvCxnSpPr>
        <xdr:cNvPr id="253" name="Connettore 2 131">
          <a:extLst>
            <a:ext uri="{FF2B5EF4-FFF2-40B4-BE49-F238E27FC236}">
              <a16:creationId xmlns:a16="http://schemas.microsoft.com/office/drawing/2014/main" xmlns="" id="{00000000-0008-0000-0000-0000FD000000}"/>
            </a:ext>
          </a:extLst>
        </xdr:cNvPr>
        <xdr:cNvCxnSpPr>
          <a:stCxn id="250" idx="3"/>
          <a:endCxn id="251" idx="1"/>
        </xdr:cNvCxnSpPr>
      </xdr:nvCxnSpPr>
      <xdr:spPr>
        <a:xfrm flipV="1">
          <a:off x="5543464" y="5182650"/>
          <a:ext cx="1922073" cy="15055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545630</xdr:colOff>
      <xdr:row>25</xdr:row>
      <xdr:rowOff>55613</xdr:rowOff>
    </xdr:from>
    <xdr:to>
      <xdr:col>11</xdr:col>
      <xdr:colOff>227453</xdr:colOff>
      <xdr:row>25</xdr:row>
      <xdr:rowOff>65319</xdr:rowOff>
    </xdr:to>
    <xdr:cxnSp macro="">
      <xdr:nvCxnSpPr>
        <xdr:cNvPr id="254" name="Connettore 2 132">
          <a:extLst>
            <a:ext uri="{FF2B5EF4-FFF2-40B4-BE49-F238E27FC236}">
              <a16:creationId xmlns:a16="http://schemas.microsoft.com/office/drawing/2014/main" xmlns="" id="{00000000-0008-0000-0000-0000FE000000}"/>
            </a:ext>
          </a:extLst>
        </xdr:cNvPr>
        <xdr:cNvCxnSpPr>
          <a:stCxn id="251" idx="3"/>
        </xdr:cNvCxnSpPr>
      </xdr:nvCxnSpPr>
      <xdr:spPr>
        <a:xfrm>
          <a:off x="8015111" y="5182650"/>
          <a:ext cx="6633898" cy="9706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965697</xdr:colOff>
      <xdr:row>25</xdr:row>
      <xdr:rowOff>65536</xdr:rowOff>
    </xdr:from>
    <xdr:to>
      <xdr:col>3</xdr:col>
      <xdr:colOff>783771</xdr:colOff>
      <xdr:row>28</xdr:row>
      <xdr:rowOff>139123</xdr:rowOff>
    </xdr:to>
    <xdr:grpSp>
      <xdr:nvGrpSpPr>
        <xdr:cNvPr id="255" name="Group 37">
          <a:extLst>
            <a:ext uri="{FF2B5EF4-FFF2-40B4-BE49-F238E27FC236}">
              <a16:creationId xmlns:a16="http://schemas.microsoft.com/office/drawing/2014/main" xmlns="" id="{00000000-0008-0000-0000-0000FF000000}"/>
            </a:ext>
          </a:extLst>
        </xdr:cNvPr>
        <xdr:cNvGrpSpPr/>
      </xdr:nvGrpSpPr>
      <xdr:grpSpPr>
        <a:xfrm>
          <a:off x="1671253" y="5365042"/>
          <a:ext cx="1840666" cy="685069"/>
          <a:chOff x="16236042" y="3599543"/>
          <a:chExt cx="1544616" cy="801585"/>
        </a:xfrm>
      </xdr:grpSpPr>
      <xdr:cxnSp macro="">
        <xdr:nvCxnSpPr>
          <xdr:cNvPr id="256" name="Straight Connector 34">
            <a:extLst>
              <a:ext uri="{FF2B5EF4-FFF2-40B4-BE49-F238E27FC236}">
                <a16:creationId xmlns:a16="http://schemas.microsoft.com/office/drawing/2014/main" xmlns="" id="{00000000-0008-0000-0000-000000010000}"/>
              </a:ext>
            </a:extLst>
          </xdr:cNvPr>
          <xdr:cNvCxnSpPr/>
        </xdr:nvCxnSpPr>
        <xdr:spPr>
          <a:xfrm>
            <a:off x="16246928" y="4390572"/>
            <a:ext cx="1533072" cy="9071"/>
          </a:xfrm>
          <a:prstGeom prst="line">
            <a:avLst/>
          </a:prstGeom>
          <a:ln>
            <a:tailEnd type="none" w="lg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57" name="Connettore 2 4">
            <a:extLst>
              <a:ext uri="{FF2B5EF4-FFF2-40B4-BE49-F238E27FC236}">
                <a16:creationId xmlns:a16="http://schemas.microsoft.com/office/drawing/2014/main" xmlns="" id="{00000000-0008-0000-0000-000001010000}"/>
              </a:ext>
            </a:extLst>
          </xdr:cNvPr>
          <xdr:cNvCxnSpPr/>
        </xdr:nvCxnSpPr>
        <xdr:spPr>
          <a:xfrm>
            <a:off x="17771423" y="3605153"/>
            <a:ext cx="9235" cy="795975"/>
          </a:xfrm>
          <a:prstGeom prst="straightConnector1">
            <a:avLst/>
          </a:prstGeom>
          <a:ln>
            <a:tailEnd type="none" w="lg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58" name="Connettore 2 4">
            <a:extLst>
              <a:ext uri="{FF2B5EF4-FFF2-40B4-BE49-F238E27FC236}">
                <a16:creationId xmlns:a16="http://schemas.microsoft.com/office/drawing/2014/main" xmlns="" id="{00000000-0008-0000-0000-000002010000}"/>
              </a:ext>
            </a:extLst>
          </xdr:cNvPr>
          <xdr:cNvCxnSpPr/>
        </xdr:nvCxnSpPr>
        <xdr:spPr>
          <a:xfrm flipH="1" flipV="1">
            <a:off x="16236042" y="3599543"/>
            <a:ext cx="7258" cy="782454"/>
          </a:xfrm>
          <a:prstGeom prst="straightConnector1">
            <a:avLst/>
          </a:prstGeom>
          <a:ln>
            <a:tailEnd type="triangle" w="lg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188440</xdr:colOff>
      <xdr:row>25</xdr:row>
      <xdr:rowOff>65318</xdr:rowOff>
    </xdr:from>
    <xdr:to>
      <xdr:col>2</xdr:col>
      <xdr:colOff>346451</xdr:colOff>
      <xdr:row>25</xdr:row>
      <xdr:rowOff>72746</xdr:rowOff>
    </xdr:to>
    <xdr:cxnSp macro="">
      <xdr:nvCxnSpPr>
        <xdr:cNvPr id="259" name="Connettore 2 146">
          <a:extLst>
            <a:ext uri="{FF2B5EF4-FFF2-40B4-BE49-F238E27FC236}">
              <a16:creationId xmlns:a16="http://schemas.microsoft.com/office/drawing/2014/main" xmlns="" id="{00000000-0008-0000-0000-000003010000}"/>
            </a:ext>
          </a:extLst>
        </xdr:cNvPr>
        <xdr:cNvCxnSpPr>
          <a:endCxn id="264" idx="1"/>
        </xdr:cNvCxnSpPr>
      </xdr:nvCxnSpPr>
      <xdr:spPr>
        <a:xfrm>
          <a:off x="997413" y="3196825"/>
          <a:ext cx="1501949" cy="7428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848920</xdr:colOff>
      <xdr:row>32</xdr:row>
      <xdr:rowOff>38728</xdr:rowOff>
    </xdr:from>
    <xdr:to>
      <xdr:col>4</xdr:col>
      <xdr:colOff>1099457</xdr:colOff>
      <xdr:row>33</xdr:row>
      <xdr:rowOff>76201</xdr:rowOff>
    </xdr:to>
    <xdr:sp macro="" textlink="">
      <xdr:nvSpPr>
        <xdr:cNvPr id="260" name="CasellaDiTesto 149">
          <a:extLst>
            <a:ext uri="{FF2B5EF4-FFF2-40B4-BE49-F238E27FC236}">
              <a16:creationId xmlns:a16="http://schemas.microsoft.com/office/drawing/2014/main" xmlns="" id="{00000000-0008-0000-0000-000004010000}"/>
            </a:ext>
          </a:extLst>
        </xdr:cNvPr>
        <xdr:cNvSpPr txBox="1"/>
      </xdr:nvSpPr>
      <xdr:spPr>
        <a:xfrm>
          <a:off x="4136406" y="6515728"/>
          <a:ext cx="1219365" cy="233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C</a:t>
          </a:r>
        </a:p>
      </xdr:txBody>
    </xdr:sp>
    <xdr:clientData/>
  </xdr:twoCellAnchor>
  <xdr:twoCellAnchor>
    <xdr:from>
      <xdr:col>1</xdr:col>
      <xdr:colOff>0</xdr:colOff>
      <xdr:row>23</xdr:row>
      <xdr:rowOff>0</xdr:rowOff>
    </xdr:from>
    <xdr:to>
      <xdr:col>1</xdr:col>
      <xdr:colOff>778989</xdr:colOff>
      <xdr:row>24</xdr:row>
      <xdr:rowOff>70649</xdr:rowOff>
    </xdr:to>
    <xdr:sp macro="" textlink="">
      <xdr:nvSpPr>
        <xdr:cNvPr id="261" name="CasellaDiTesto 151">
          <a:extLst>
            <a:ext uri="{FF2B5EF4-FFF2-40B4-BE49-F238E27FC236}">
              <a16:creationId xmlns:a16="http://schemas.microsoft.com/office/drawing/2014/main" xmlns="" id="{00000000-0008-0000-0000-000005010000}"/>
            </a:ext>
          </a:extLst>
        </xdr:cNvPr>
        <xdr:cNvSpPr txBox="1"/>
      </xdr:nvSpPr>
      <xdr:spPr>
        <a:xfrm>
          <a:off x="808973" y="2740068"/>
          <a:ext cx="778989" cy="2663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Input=I</a:t>
          </a:r>
        </a:p>
      </xdr:txBody>
    </xdr:sp>
    <xdr:clientData/>
  </xdr:twoCellAnchor>
  <xdr:twoCellAnchor>
    <xdr:from>
      <xdr:col>1</xdr:col>
      <xdr:colOff>1121229</xdr:colOff>
      <xdr:row>23</xdr:row>
      <xdr:rowOff>34476</xdr:rowOff>
    </xdr:from>
    <xdr:to>
      <xdr:col>2</xdr:col>
      <xdr:colOff>402199</xdr:colOff>
      <xdr:row>24</xdr:row>
      <xdr:rowOff>130628</xdr:rowOff>
    </xdr:to>
    <xdr:sp macro="" textlink="">
      <xdr:nvSpPr>
        <xdr:cNvPr id="262" name="CasellaDiTesto 153">
          <a:extLst>
            <a:ext uri="{FF2B5EF4-FFF2-40B4-BE49-F238E27FC236}">
              <a16:creationId xmlns:a16="http://schemas.microsoft.com/office/drawing/2014/main" xmlns="" id="{00000000-0008-0000-0000-000006010000}"/>
            </a:ext>
          </a:extLst>
        </xdr:cNvPr>
        <xdr:cNvSpPr txBox="1"/>
      </xdr:nvSpPr>
      <xdr:spPr>
        <a:xfrm>
          <a:off x="2177143" y="4747990"/>
          <a:ext cx="619913" cy="2920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A</a:t>
          </a:r>
        </a:p>
      </xdr:txBody>
    </xdr:sp>
    <xdr:clientData/>
  </xdr:twoCellAnchor>
  <xdr:twoCellAnchor>
    <xdr:from>
      <xdr:col>3</xdr:col>
      <xdr:colOff>798860</xdr:colOff>
      <xdr:row>28</xdr:row>
      <xdr:rowOff>39875</xdr:rowOff>
    </xdr:from>
    <xdr:to>
      <xdr:col>3</xdr:col>
      <xdr:colOff>808385</xdr:colOff>
      <xdr:row>32</xdr:row>
      <xdr:rowOff>190448</xdr:rowOff>
    </xdr:to>
    <xdr:cxnSp macro="">
      <xdr:nvCxnSpPr>
        <xdr:cNvPr id="263" name="Connettore 2 146">
          <a:extLst>
            <a:ext uri="{FF2B5EF4-FFF2-40B4-BE49-F238E27FC236}">
              <a16:creationId xmlns:a16="http://schemas.microsoft.com/office/drawing/2014/main" xmlns="" id="{00000000-0008-0000-0000-000007010000}"/>
            </a:ext>
          </a:extLst>
        </xdr:cNvPr>
        <xdr:cNvCxnSpPr/>
      </xdr:nvCxnSpPr>
      <xdr:spPr>
        <a:xfrm>
          <a:off x="4086346" y="5733104"/>
          <a:ext cx="9525" cy="934344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346451</xdr:colOff>
      <xdr:row>24</xdr:row>
      <xdr:rowOff>13387</xdr:rowOff>
    </xdr:from>
    <xdr:to>
      <xdr:col>3</xdr:col>
      <xdr:colOff>244888</xdr:colOff>
      <xdr:row>26</xdr:row>
      <xdr:rowOff>132105</xdr:rowOff>
    </xdr:to>
    <xdr:sp macro="" textlink="">
      <xdr:nvSpPr>
        <xdr:cNvPr id="264" name="Rettangolo 124">
          <a:extLst>
            <a:ext uri="{FF2B5EF4-FFF2-40B4-BE49-F238E27FC236}">
              <a16:creationId xmlns:a16="http://schemas.microsoft.com/office/drawing/2014/main" xmlns="" id="{00000000-0008-0000-0000-000008010000}"/>
            </a:ext>
          </a:extLst>
        </xdr:cNvPr>
        <xdr:cNvSpPr/>
      </xdr:nvSpPr>
      <xdr:spPr>
        <a:xfrm>
          <a:off x="2499362" y="2949175"/>
          <a:ext cx="707410" cy="51015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>
              <a:solidFill>
                <a:schemeClr val="tx1"/>
              </a:solidFill>
            </a:rPr>
            <a:t>STAGE 1</a:t>
          </a:r>
        </a:p>
      </xdr:txBody>
    </xdr:sp>
    <xdr:clientData/>
  </xdr:twoCellAnchor>
  <xdr:twoCellAnchor>
    <xdr:from>
      <xdr:col>2</xdr:col>
      <xdr:colOff>239487</xdr:colOff>
      <xdr:row>29</xdr:row>
      <xdr:rowOff>98972</xdr:rowOff>
    </xdr:from>
    <xdr:to>
      <xdr:col>3</xdr:col>
      <xdr:colOff>296456</xdr:colOff>
      <xdr:row>30</xdr:row>
      <xdr:rowOff>185056</xdr:rowOff>
    </xdr:to>
    <xdr:sp macro="" textlink="">
      <xdr:nvSpPr>
        <xdr:cNvPr id="265" name="CasellaDiTesto 153">
          <a:extLst>
            <a:ext uri="{FF2B5EF4-FFF2-40B4-BE49-F238E27FC236}">
              <a16:creationId xmlns:a16="http://schemas.microsoft.com/office/drawing/2014/main" xmlns="" id="{00000000-0008-0000-0000-000009010000}"/>
            </a:ext>
          </a:extLst>
        </xdr:cNvPr>
        <xdr:cNvSpPr txBox="1"/>
      </xdr:nvSpPr>
      <xdr:spPr>
        <a:xfrm>
          <a:off x="2634344" y="5988143"/>
          <a:ext cx="949598" cy="2820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B</a:t>
          </a:r>
        </a:p>
      </xdr:txBody>
    </xdr:sp>
    <xdr:clientData/>
  </xdr:twoCellAnchor>
  <xdr:twoCellAnchor>
    <xdr:from>
      <xdr:col>8</xdr:col>
      <xdr:colOff>609106</xdr:colOff>
      <xdr:row>25</xdr:row>
      <xdr:rowOff>84368</xdr:rowOff>
    </xdr:from>
    <xdr:to>
      <xdr:col>8</xdr:col>
      <xdr:colOff>628156</xdr:colOff>
      <xdr:row>32</xdr:row>
      <xdr:rowOff>104984</xdr:rowOff>
    </xdr:to>
    <xdr:cxnSp macro="">
      <xdr:nvCxnSpPr>
        <xdr:cNvPr id="266" name="Connettore 2 146">
          <a:extLst>
            <a:ext uri="{FF2B5EF4-FFF2-40B4-BE49-F238E27FC236}">
              <a16:creationId xmlns:a16="http://schemas.microsoft.com/office/drawing/2014/main" xmlns="" id="{00000000-0008-0000-0000-00000A010000}"/>
            </a:ext>
          </a:extLst>
        </xdr:cNvPr>
        <xdr:cNvCxnSpPr/>
      </xdr:nvCxnSpPr>
      <xdr:spPr>
        <a:xfrm>
          <a:off x="8933695" y="3215875"/>
          <a:ext cx="19050" cy="1390650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</xdr:row>
      <xdr:rowOff>0</xdr:rowOff>
    </xdr:from>
    <xdr:to>
      <xdr:col>11</xdr:col>
      <xdr:colOff>913230</xdr:colOff>
      <xdr:row>24</xdr:row>
      <xdr:rowOff>71150</xdr:rowOff>
    </xdr:to>
    <xdr:sp macro="" textlink="">
      <xdr:nvSpPr>
        <xdr:cNvPr id="267" name="CasellaDiTesto 149">
          <a:extLst>
            <a:ext uri="{FF2B5EF4-FFF2-40B4-BE49-F238E27FC236}">
              <a16:creationId xmlns:a16="http://schemas.microsoft.com/office/drawing/2014/main" xmlns="" id="{00000000-0008-0000-0000-00000B010000}"/>
            </a:ext>
          </a:extLst>
        </xdr:cNvPr>
        <xdr:cNvSpPr txBox="1"/>
      </xdr:nvSpPr>
      <xdr:spPr>
        <a:xfrm>
          <a:off x="9472808" y="2740068"/>
          <a:ext cx="913230" cy="2668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Output=O</a:t>
          </a:r>
        </a:p>
      </xdr:txBody>
    </xdr:sp>
    <xdr:clientData/>
  </xdr:twoCellAnchor>
  <xdr:twoCellAnchor>
    <xdr:from>
      <xdr:col>8</xdr:col>
      <xdr:colOff>0</xdr:colOff>
      <xdr:row>32</xdr:row>
      <xdr:rowOff>108857</xdr:rowOff>
    </xdr:from>
    <xdr:to>
      <xdr:col>8</xdr:col>
      <xdr:colOff>1099457</xdr:colOff>
      <xdr:row>33</xdr:row>
      <xdr:rowOff>174171</xdr:rowOff>
    </xdr:to>
    <xdr:sp macro="" textlink="">
      <xdr:nvSpPr>
        <xdr:cNvPr id="268" name="CasellaDiTesto 149">
          <a:extLst>
            <a:ext uri="{FF2B5EF4-FFF2-40B4-BE49-F238E27FC236}">
              <a16:creationId xmlns:a16="http://schemas.microsoft.com/office/drawing/2014/main" xmlns="" id="{00000000-0008-0000-0000-00000C010000}"/>
            </a:ext>
          </a:extLst>
        </xdr:cNvPr>
        <xdr:cNvSpPr txBox="1"/>
      </xdr:nvSpPr>
      <xdr:spPr>
        <a:xfrm>
          <a:off x="9067800" y="6585857"/>
          <a:ext cx="1099457" cy="2612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E</a:t>
          </a:r>
        </a:p>
      </xdr:txBody>
    </xdr:sp>
    <xdr:clientData/>
  </xdr:twoCellAnchor>
  <xdr:twoCellAnchor>
    <xdr:from>
      <xdr:col>4</xdr:col>
      <xdr:colOff>793861</xdr:colOff>
      <xdr:row>35</xdr:row>
      <xdr:rowOff>11309</xdr:rowOff>
    </xdr:from>
    <xdr:to>
      <xdr:col>5</xdr:col>
      <xdr:colOff>482279</xdr:colOff>
      <xdr:row>37</xdr:row>
      <xdr:rowOff>130027</xdr:rowOff>
    </xdr:to>
    <xdr:sp macro="" textlink="">
      <xdr:nvSpPr>
        <xdr:cNvPr id="269" name="Rettangolo 123">
          <a:extLst>
            <a:ext uri="{FF2B5EF4-FFF2-40B4-BE49-F238E27FC236}">
              <a16:creationId xmlns:a16="http://schemas.microsoft.com/office/drawing/2014/main" xmlns="" id="{00000000-0008-0000-0000-00000D010000}"/>
            </a:ext>
          </a:extLst>
        </xdr:cNvPr>
        <xdr:cNvSpPr/>
      </xdr:nvSpPr>
      <xdr:spPr>
        <a:xfrm>
          <a:off x="4721293" y="5113056"/>
          <a:ext cx="680061" cy="51015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>
              <a:solidFill>
                <a:schemeClr val="tx1"/>
              </a:solidFill>
            </a:rPr>
            <a:t>STAGE 2</a:t>
          </a:r>
        </a:p>
      </xdr:txBody>
    </xdr:sp>
    <xdr:clientData/>
  </xdr:twoCellAnchor>
  <xdr:twoCellAnchor>
    <xdr:from>
      <xdr:col>7</xdr:col>
      <xdr:colOff>645166</xdr:colOff>
      <xdr:row>35</xdr:row>
      <xdr:rowOff>7744</xdr:rowOff>
    </xdr:from>
    <xdr:to>
      <xdr:col>8</xdr:col>
      <xdr:colOff>658518</xdr:colOff>
      <xdr:row>37</xdr:row>
      <xdr:rowOff>159926</xdr:rowOff>
    </xdr:to>
    <xdr:sp macro="" textlink="">
      <xdr:nvSpPr>
        <xdr:cNvPr id="270" name="Rettangolo 124">
          <a:extLst>
            <a:ext uri="{FF2B5EF4-FFF2-40B4-BE49-F238E27FC236}">
              <a16:creationId xmlns:a16="http://schemas.microsoft.com/office/drawing/2014/main" xmlns="" id="{00000000-0008-0000-0000-00000E010000}"/>
            </a:ext>
          </a:extLst>
        </xdr:cNvPr>
        <xdr:cNvSpPr/>
      </xdr:nvSpPr>
      <xdr:spPr>
        <a:xfrm>
          <a:off x="7465536" y="7119744"/>
          <a:ext cx="662463" cy="54729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>
              <a:solidFill>
                <a:schemeClr val="tx1"/>
              </a:solidFill>
            </a:rPr>
            <a:t>STAGE 3</a:t>
          </a:r>
        </a:p>
      </xdr:txBody>
    </xdr:sp>
    <xdr:clientData/>
  </xdr:twoCellAnchor>
  <xdr:twoCellAnchor>
    <xdr:from>
      <xdr:col>3</xdr:col>
      <xdr:colOff>244888</xdr:colOff>
      <xdr:row>36</xdr:row>
      <xdr:rowOff>70668</xdr:rowOff>
    </xdr:from>
    <xdr:to>
      <xdr:col>4</xdr:col>
      <xdr:colOff>793861</xdr:colOff>
      <xdr:row>36</xdr:row>
      <xdr:rowOff>72746</xdr:rowOff>
    </xdr:to>
    <xdr:cxnSp macro="">
      <xdr:nvCxnSpPr>
        <xdr:cNvPr id="271" name="Connettore 2 129">
          <a:extLst>
            <a:ext uri="{FF2B5EF4-FFF2-40B4-BE49-F238E27FC236}">
              <a16:creationId xmlns:a16="http://schemas.microsoft.com/office/drawing/2014/main" xmlns="" id="{00000000-0008-0000-0000-00000F010000}"/>
            </a:ext>
          </a:extLst>
        </xdr:cNvPr>
        <xdr:cNvCxnSpPr>
          <a:stCxn id="283" idx="3"/>
          <a:endCxn id="269" idx="1"/>
        </xdr:cNvCxnSpPr>
      </xdr:nvCxnSpPr>
      <xdr:spPr>
        <a:xfrm flipV="1">
          <a:off x="3206772" y="5368134"/>
          <a:ext cx="1514521" cy="2078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482279</xdr:colOff>
      <xdr:row>36</xdr:row>
      <xdr:rowOff>70668</xdr:rowOff>
    </xdr:from>
    <xdr:to>
      <xdr:col>7</xdr:col>
      <xdr:colOff>645166</xdr:colOff>
      <xdr:row>36</xdr:row>
      <xdr:rowOff>83835</xdr:rowOff>
    </xdr:to>
    <xdr:cxnSp macro="">
      <xdr:nvCxnSpPr>
        <xdr:cNvPr id="272" name="Connettore 2 131">
          <a:extLst>
            <a:ext uri="{FF2B5EF4-FFF2-40B4-BE49-F238E27FC236}">
              <a16:creationId xmlns:a16="http://schemas.microsoft.com/office/drawing/2014/main" xmlns="" id="{00000000-0008-0000-0000-000010010000}"/>
            </a:ext>
          </a:extLst>
        </xdr:cNvPr>
        <xdr:cNvCxnSpPr>
          <a:stCxn id="269" idx="3"/>
          <a:endCxn id="270" idx="1"/>
        </xdr:cNvCxnSpPr>
      </xdr:nvCxnSpPr>
      <xdr:spPr>
        <a:xfrm>
          <a:off x="5543464" y="7380224"/>
          <a:ext cx="1922072" cy="13167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769680</xdr:colOff>
      <xdr:row>36</xdr:row>
      <xdr:rowOff>87308</xdr:rowOff>
    </xdr:from>
    <xdr:to>
      <xdr:col>3</xdr:col>
      <xdr:colOff>642257</xdr:colOff>
      <xdr:row>39</xdr:row>
      <xdr:rowOff>160895</xdr:rowOff>
    </xdr:to>
    <xdr:grpSp>
      <xdr:nvGrpSpPr>
        <xdr:cNvPr id="274" name="Group 37">
          <a:extLst>
            <a:ext uri="{FF2B5EF4-FFF2-40B4-BE49-F238E27FC236}">
              <a16:creationId xmlns:a16="http://schemas.microsoft.com/office/drawing/2014/main" xmlns="" id="{00000000-0008-0000-0000-000012010000}"/>
            </a:ext>
          </a:extLst>
        </xdr:cNvPr>
        <xdr:cNvGrpSpPr/>
      </xdr:nvGrpSpPr>
      <xdr:grpSpPr>
        <a:xfrm>
          <a:off x="1475236" y="7644592"/>
          <a:ext cx="1895169" cy="685068"/>
          <a:chOff x="16236042" y="3599543"/>
          <a:chExt cx="1544616" cy="801585"/>
        </a:xfrm>
      </xdr:grpSpPr>
      <xdr:cxnSp macro="">
        <xdr:nvCxnSpPr>
          <xdr:cNvPr id="275" name="Straight Connector 34">
            <a:extLst>
              <a:ext uri="{FF2B5EF4-FFF2-40B4-BE49-F238E27FC236}">
                <a16:creationId xmlns:a16="http://schemas.microsoft.com/office/drawing/2014/main" xmlns="" id="{00000000-0008-0000-0000-000013010000}"/>
              </a:ext>
            </a:extLst>
          </xdr:cNvPr>
          <xdr:cNvCxnSpPr/>
        </xdr:nvCxnSpPr>
        <xdr:spPr>
          <a:xfrm>
            <a:off x="16246928" y="4390572"/>
            <a:ext cx="1533072" cy="9071"/>
          </a:xfrm>
          <a:prstGeom prst="line">
            <a:avLst/>
          </a:prstGeom>
          <a:ln>
            <a:tailEnd type="none" w="lg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76" name="Connettore 2 4">
            <a:extLst>
              <a:ext uri="{FF2B5EF4-FFF2-40B4-BE49-F238E27FC236}">
                <a16:creationId xmlns:a16="http://schemas.microsoft.com/office/drawing/2014/main" xmlns="" id="{00000000-0008-0000-0000-000014010000}"/>
              </a:ext>
            </a:extLst>
          </xdr:cNvPr>
          <xdr:cNvCxnSpPr/>
        </xdr:nvCxnSpPr>
        <xdr:spPr>
          <a:xfrm>
            <a:off x="17771423" y="3605153"/>
            <a:ext cx="9235" cy="795975"/>
          </a:xfrm>
          <a:prstGeom prst="straightConnector1">
            <a:avLst/>
          </a:prstGeom>
          <a:ln>
            <a:tailEnd type="none" w="lg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77" name="Connettore 2 4">
            <a:extLst>
              <a:ext uri="{FF2B5EF4-FFF2-40B4-BE49-F238E27FC236}">
                <a16:creationId xmlns:a16="http://schemas.microsoft.com/office/drawing/2014/main" xmlns="" id="{00000000-0008-0000-0000-000015010000}"/>
              </a:ext>
            </a:extLst>
          </xdr:cNvPr>
          <xdr:cNvCxnSpPr/>
        </xdr:nvCxnSpPr>
        <xdr:spPr>
          <a:xfrm flipH="1" flipV="1">
            <a:off x="16236042" y="3599543"/>
            <a:ext cx="7258" cy="782454"/>
          </a:xfrm>
          <a:prstGeom prst="straightConnector1">
            <a:avLst/>
          </a:prstGeom>
          <a:ln>
            <a:tailEnd type="triangle" w="lg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188440</xdr:colOff>
      <xdr:row>36</xdr:row>
      <xdr:rowOff>65318</xdr:rowOff>
    </xdr:from>
    <xdr:to>
      <xdr:col>2</xdr:col>
      <xdr:colOff>346451</xdr:colOff>
      <xdr:row>36</xdr:row>
      <xdr:rowOff>72746</xdr:rowOff>
    </xdr:to>
    <xdr:cxnSp macro="">
      <xdr:nvCxnSpPr>
        <xdr:cNvPr id="278" name="Connettore 2 146">
          <a:extLst>
            <a:ext uri="{FF2B5EF4-FFF2-40B4-BE49-F238E27FC236}">
              <a16:creationId xmlns:a16="http://schemas.microsoft.com/office/drawing/2014/main" xmlns="" id="{00000000-0008-0000-0000-000016010000}"/>
            </a:ext>
          </a:extLst>
        </xdr:cNvPr>
        <xdr:cNvCxnSpPr>
          <a:endCxn id="283" idx="1"/>
        </xdr:cNvCxnSpPr>
      </xdr:nvCxnSpPr>
      <xdr:spPr>
        <a:xfrm>
          <a:off x="997413" y="5362784"/>
          <a:ext cx="1501949" cy="7428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76036</xdr:colOff>
      <xdr:row>42</xdr:row>
      <xdr:rowOff>82270</xdr:rowOff>
    </xdr:from>
    <xdr:to>
      <xdr:col>7</xdr:col>
      <xdr:colOff>304801</xdr:colOff>
      <xdr:row>43</xdr:row>
      <xdr:rowOff>108858</xdr:rowOff>
    </xdr:to>
    <xdr:sp macro="" textlink="">
      <xdr:nvSpPr>
        <xdr:cNvPr id="279" name="CasellaDiTesto 149">
          <a:extLst>
            <a:ext uri="{FF2B5EF4-FFF2-40B4-BE49-F238E27FC236}">
              <a16:creationId xmlns:a16="http://schemas.microsoft.com/office/drawing/2014/main" xmlns="" id="{00000000-0008-0000-0000-000017010000}"/>
            </a:ext>
          </a:extLst>
        </xdr:cNvPr>
        <xdr:cNvSpPr txBox="1"/>
      </xdr:nvSpPr>
      <xdr:spPr>
        <a:xfrm>
          <a:off x="6651007" y="8529584"/>
          <a:ext cx="1262908" cy="2225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E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</xdr:col>
      <xdr:colOff>778989</xdr:colOff>
      <xdr:row>35</xdr:row>
      <xdr:rowOff>70649</xdr:rowOff>
    </xdr:to>
    <xdr:sp macro="" textlink="">
      <xdr:nvSpPr>
        <xdr:cNvPr id="280" name="CasellaDiTesto 151">
          <a:extLst>
            <a:ext uri="{FF2B5EF4-FFF2-40B4-BE49-F238E27FC236}">
              <a16:creationId xmlns:a16="http://schemas.microsoft.com/office/drawing/2014/main" xmlns="" id="{00000000-0008-0000-0000-000018010000}"/>
            </a:ext>
          </a:extLst>
        </xdr:cNvPr>
        <xdr:cNvSpPr txBox="1"/>
      </xdr:nvSpPr>
      <xdr:spPr>
        <a:xfrm>
          <a:off x="808973" y="4906027"/>
          <a:ext cx="778989" cy="2663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Input=I</a:t>
          </a:r>
        </a:p>
      </xdr:txBody>
    </xdr:sp>
    <xdr:clientData/>
  </xdr:twoCellAnchor>
  <xdr:twoCellAnchor>
    <xdr:from>
      <xdr:col>4</xdr:col>
      <xdr:colOff>228600</xdr:colOff>
      <xdr:row>34</xdr:row>
      <xdr:rowOff>45362</xdr:rowOff>
    </xdr:from>
    <xdr:to>
      <xdr:col>4</xdr:col>
      <xdr:colOff>881170</xdr:colOff>
      <xdr:row>35</xdr:row>
      <xdr:rowOff>174171</xdr:rowOff>
    </xdr:to>
    <xdr:sp macro="" textlink="">
      <xdr:nvSpPr>
        <xdr:cNvPr id="281" name="CasellaDiTesto 153">
          <a:extLst>
            <a:ext uri="{FF2B5EF4-FFF2-40B4-BE49-F238E27FC236}">
              <a16:creationId xmlns:a16="http://schemas.microsoft.com/office/drawing/2014/main" xmlns="" id="{00000000-0008-0000-0000-000019010000}"/>
            </a:ext>
          </a:extLst>
        </xdr:cNvPr>
        <xdr:cNvSpPr txBox="1"/>
      </xdr:nvSpPr>
      <xdr:spPr>
        <a:xfrm>
          <a:off x="4484914" y="6925133"/>
          <a:ext cx="652570" cy="3247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C</a:t>
          </a:r>
        </a:p>
      </xdr:txBody>
    </xdr:sp>
    <xdr:clientData/>
  </xdr:twoCellAnchor>
  <xdr:twoCellAnchor>
    <xdr:from>
      <xdr:col>2</xdr:col>
      <xdr:colOff>346451</xdr:colOff>
      <xdr:row>35</xdr:row>
      <xdr:rowOff>13387</xdr:rowOff>
    </xdr:from>
    <xdr:to>
      <xdr:col>3</xdr:col>
      <xdr:colOff>244888</xdr:colOff>
      <xdr:row>37</xdr:row>
      <xdr:rowOff>132105</xdr:rowOff>
    </xdr:to>
    <xdr:sp macro="" textlink="">
      <xdr:nvSpPr>
        <xdr:cNvPr id="283" name="Rettangolo 124">
          <a:extLst>
            <a:ext uri="{FF2B5EF4-FFF2-40B4-BE49-F238E27FC236}">
              <a16:creationId xmlns:a16="http://schemas.microsoft.com/office/drawing/2014/main" xmlns="" id="{00000000-0008-0000-0000-00001B010000}"/>
            </a:ext>
          </a:extLst>
        </xdr:cNvPr>
        <xdr:cNvSpPr/>
      </xdr:nvSpPr>
      <xdr:spPr>
        <a:xfrm>
          <a:off x="2499362" y="5115134"/>
          <a:ext cx="707410" cy="51015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>
              <a:solidFill>
                <a:schemeClr val="tx1"/>
              </a:solidFill>
            </a:rPr>
            <a:t>STAGE 1</a:t>
          </a:r>
        </a:p>
      </xdr:txBody>
    </xdr:sp>
    <xdr:clientData/>
  </xdr:twoCellAnchor>
  <xdr:twoCellAnchor>
    <xdr:from>
      <xdr:col>4</xdr:col>
      <xdr:colOff>697342</xdr:colOff>
      <xdr:row>40</xdr:row>
      <xdr:rowOff>175173</xdr:rowOff>
    </xdr:from>
    <xdr:to>
      <xdr:col>5</xdr:col>
      <xdr:colOff>489857</xdr:colOff>
      <xdr:row>42</xdr:row>
      <xdr:rowOff>43543</xdr:rowOff>
    </xdr:to>
    <xdr:sp macro="" textlink="">
      <xdr:nvSpPr>
        <xdr:cNvPr id="284" name="CasellaDiTesto 153">
          <a:extLst>
            <a:ext uri="{FF2B5EF4-FFF2-40B4-BE49-F238E27FC236}">
              <a16:creationId xmlns:a16="http://schemas.microsoft.com/office/drawing/2014/main" xmlns="" id="{00000000-0008-0000-0000-00001C010000}"/>
            </a:ext>
          </a:extLst>
        </xdr:cNvPr>
        <xdr:cNvSpPr txBox="1"/>
      </xdr:nvSpPr>
      <xdr:spPr>
        <a:xfrm>
          <a:off x="4953656" y="8230602"/>
          <a:ext cx="924630" cy="260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</a:t>
          </a:r>
        </a:p>
      </xdr:txBody>
    </xdr:sp>
    <xdr:clientData/>
  </xdr:twoCellAnchor>
  <xdr:twoCellAnchor>
    <xdr:from>
      <xdr:col>5</xdr:col>
      <xdr:colOff>1126997</xdr:colOff>
      <xdr:row>37</xdr:row>
      <xdr:rowOff>16892</xdr:rowOff>
    </xdr:from>
    <xdr:to>
      <xdr:col>5</xdr:col>
      <xdr:colOff>1146047</xdr:colOff>
      <xdr:row>44</xdr:row>
      <xdr:rowOff>37508</xdr:rowOff>
    </xdr:to>
    <xdr:cxnSp macro="">
      <xdr:nvCxnSpPr>
        <xdr:cNvPr id="285" name="Connettore 2 146">
          <a:extLst>
            <a:ext uri="{FF2B5EF4-FFF2-40B4-BE49-F238E27FC236}">
              <a16:creationId xmlns:a16="http://schemas.microsoft.com/office/drawing/2014/main" xmlns="" id="{00000000-0008-0000-0000-00001D010000}"/>
            </a:ext>
          </a:extLst>
        </xdr:cNvPr>
        <xdr:cNvCxnSpPr/>
      </xdr:nvCxnSpPr>
      <xdr:spPr>
        <a:xfrm>
          <a:off x="6515426" y="7484492"/>
          <a:ext cx="19050" cy="1392216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34</xdr:row>
      <xdr:rowOff>0</xdr:rowOff>
    </xdr:from>
    <xdr:to>
      <xdr:col>11</xdr:col>
      <xdr:colOff>913230</xdr:colOff>
      <xdr:row>35</xdr:row>
      <xdr:rowOff>71150</xdr:rowOff>
    </xdr:to>
    <xdr:sp macro="" textlink="">
      <xdr:nvSpPr>
        <xdr:cNvPr id="286" name="CasellaDiTesto 149">
          <a:extLst>
            <a:ext uri="{FF2B5EF4-FFF2-40B4-BE49-F238E27FC236}">
              <a16:creationId xmlns:a16="http://schemas.microsoft.com/office/drawing/2014/main" xmlns="" id="{00000000-0008-0000-0000-00001E010000}"/>
            </a:ext>
          </a:extLst>
        </xdr:cNvPr>
        <xdr:cNvSpPr txBox="1"/>
      </xdr:nvSpPr>
      <xdr:spPr>
        <a:xfrm>
          <a:off x="9472808" y="4906027"/>
          <a:ext cx="913230" cy="2668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Output=O</a:t>
          </a:r>
        </a:p>
      </xdr:txBody>
    </xdr:sp>
    <xdr:clientData/>
  </xdr:twoCellAnchor>
  <xdr:twoCellAnchor>
    <xdr:from>
      <xdr:col>6</xdr:col>
      <xdr:colOff>576943</xdr:colOff>
      <xdr:row>12</xdr:row>
      <xdr:rowOff>104384</xdr:rowOff>
    </xdr:from>
    <xdr:to>
      <xdr:col>7</xdr:col>
      <xdr:colOff>449751</xdr:colOff>
      <xdr:row>13</xdr:row>
      <xdr:rowOff>152400</xdr:rowOff>
    </xdr:to>
    <xdr:sp macro="" textlink="">
      <xdr:nvSpPr>
        <xdr:cNvPr id="289" name="CasellaDiTesto 149">
          <a:extLst>
            <a:ext uri="{FF2B5EF4-FFF2-40B4-BE49-F238E27FC236}">
              <a16:creationId xmlns:a16="http://schemas.microsoft.com/office/drawing/2014/main" xmlns="" id="{00000000-0008-0000-0000-000021010000}"/>
            </a:ext>
          </a:extLst>
        </xdr:cNvPr>
        <xdr:cNvSpPr txBox="1"/>
      </xdr:nvSpPr>
      <xdr:spPr>
        <a:xfrm>
          <a:off x="7151914" y="2651641"/>
          <a:ext cx="906951" cy="2439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</a:t>
          </a:r>
        </a:p>
      </xdr:txBody>
    </xdr:sp>
    <xdr:clientData/>
  </xdr:twoCellAnchor>
  <xdr:twoCellAnchor>
    <xdr:from>
      <xdr:col>6</xdr:col>
      <xdr:colOff>533400</xdr:colOff>
      <xdr:row>23</xdr:row>
      <xdr:rowOff>104384</xdr:rowOff>
    </xdr:from>
    <xdr:to>
      <xdr:col>7</xdr:col>
      <xdr:colOff>462798</xdr:colOff>
      <xdr:row>24</xdr:row>
      <xdr:rowOff>163286</xdr:rowOff>
    </xdr:to>
    <xdr:sp macro="" textlink="">
      <xdr:nvSpPr>
        <xdr:cNvPr id="290" name="CasellaDiTesto 149">
          <a:extLst>
            <a:ext uri="{FF2B5EF4-FFF2-40B4-BE49-F238E27FC236}">
              <a16:creationId xmlns:a16="http://schemas.microsoft.com/office/drawing/2014/main" xmlns="" id="{00000000-0008-0000-0000-000022010000}"/>
            </a:ext>
          </a:extLst>
        </xdr:cNvPr>
        <xdr:cNvSpPr txBox="1"/>
      </xdr:nvSpPr>
      <xdr:spPr>
        <a:xfrm>
          <a:off x="7108371" y="4817898"/>
          <a:ext cx="963541" cy="254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</a:t>
          </a:r>
        </a:p>
      </xdr:txBody>
    </xdr:sp>
    <xdr:clientData/>
  </xdr:twoCellAnchor>
  <xdr:twoCellAnchor>
    <xdr:from>
      <xdr:col>6</xdr:col>
      <xdr:colOff>544286</xdr:colOff>
      <xdr:row>34</xdr:row>
      <xdr:rowOff>130480</xdr:rowOff>
    </xdr:from>
    <xdr:to>
      <xdr:col>7</xdr:col>
      <xdr:colOff>414857</xdr:colOff>
      <xdr:row>36</xdr:row>
      <xdr:rowOff>54429</xdr:rowOff>
    </xdr:to>
    <xdr:sp macro="" textlink="">
      <xdr:nvSpPr>
        <xdr:cNvPr id="291" name="CasellaDiTesto 149"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SpPr txBox="1"/>
      </xdr:nvSpPr>
      <xdr:spPr>
        <a:xfrm>
          <a:off x="7119257" y="7010251"/>
          <a:ext cx="904714" cy="3158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F</a:t>
          </a:r>
        </a:p>
      </xdr:txBody>
    </xdr:sp>
    <xdr:clientData/>
  </xdr:twoCellAnchor>
  <xdr:twoCellAnchor>
    <xdr:from>
      <xdr:col>1</xdr:col>
      <xdr:colOff>1209954</xdr:colOff>
      <xdr:row>40</xdr:row>
      <xdr:rowOff>43542</xdr:rowOff>
    </xdr:from>
    <xdr:to>
      <xdr:col>3</xdr:col>
      <xdr:colOff>54428</xdr:colOff>
      <xdr:row>41</xdr:row>
      <xdr:rowOff>108857</xdr:rowOff>
    </xdr:to>
    <xdr:sp macro="" textlink="">
      <xdr:nvSpPr>
        <xdr:cNvPr id="292" name="CasellaDiTesto 149">
          <a:extLst>
            <a:ext uri="{FF2B5EF4-FFF2-40B4-BE49-F238E27FC236}">
              <a16:creationId xmlns:a16="http://schemas.microsoft.com/office/drawing/2014/main" xmlns="" id="{00000000-0008-0000-0000-000024010000}"/>
            </a:ext>
          </a:extLst>
        </xdr:cNvPr>
        <xdr:cNvSpPr txBox="1"/>
      </xdr:nvSpPr>
      <xdr:spPr>
        <a:xfrm>
          <a:off x="2265868" y="8098971"/>
          <a:ext cx="1076046" cy="2612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A</a:t>
          </a:r>
        </a:p>
      </xdr:txBody>
    </xdr:sp>
    <xdr:clientData/>
  </xdr:twoCellAnchor>
  <xdr:twoCellAnchor>
    <xdr:from>
      <xdr:col>1</xdr:col>
      <xdr:colOff>947058</xdr:colOff>
      <xdr:row>34</xdr:row>
      <xdr:rowOff>98342</xdr:rowOff>
    </xdr:from>
    <xdr:to>
      <xdr:col>2</xdr:col>
      <xdr:colOff>435429</xdr:colOff>
      <xdr:row>35</xdr:row>
      <xdr:rowOff>185059</xdr:rowOff>
    </xdr:to>
    <xdr:sp macro="" textlink="">
      <xdr:nvSpPr>
        <xdr:cNvPr id="173" name="CasellaDiTesto 153">
          <a:extLst>
            <a:ext uri="{FF2B5EF4-FFF2-40B4-BE49-F238E27FC236}">
              <a16:creationId xmlns:a16="http://schemas.microsoft.com/office/drawing/2014/main" xmlns="" id="{00000000-0008-0000-0000-0000AD000000}"/>
            </a:ext>
          </a:extLst>
        </xdr:cNvPr>
        <xdr:cNvSpPr txBox="1"/>
      </xdr:nvSpPr>
      <xdr:spPr>
        <a:xfrm>
          <a:off x="2002972" y="6978113"/>
          <a:ext cx="827314" cy="282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B</a:t>
          </a:r>
        </a:p>
      </xdr:txBody>
    </xdr:sp>
    <xdr:clientData/>
  </xdr:twoCellAnchor>
  <xdr:twoCellAnchor>
    <xdr:from>
      <xdr:col>1</xdr:col>
      <xdr:colOff>968829</xdr:colOff>
      <xdr:row>12</xdr:row>
      <xdr:rowOff>69272</xdr:rowOff>
    </xdr:from>
    <xdr:to>
      <xdr:col>2</xdr:col>
      <xdr:colOff>283029</xdr:colOff>
      <xdr:row>13</xdr:row>
      <xdr:rowOff>141515</xdr:rowOff>
    </xdr:to>
    <xdr:sp macro="" textlink="">
      <xdr:nvSpPr>
        <xdr:cNvPr id="174" name="CasellaDiTesto 153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SpPr txBox="1"/>
      </xdr:nvSpPr>
      <xdr:spPr>
        <a:xfrm>
          <a:off x="2024743" y="2616529"/>
          <a:ext cx="653143" cy="2681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A</a:t>
          </a:r>
        </a:p>
      </xdr:txBody>
    </xdr:sp>
    <xdr:clientData/>
  </xdr:twoCellAnchor>
  <xdr:twoCellAnchor editAs="oneCell">
    <xdr:from>
      <xdr:col>17</xdr:col>
      <xdr:colOff>0</xdr:colOff>
      <xdr:row>0</xdr:row>
      <xdr:rowOff>1</xdr:rowOff>
    </xdr:from>
    <xdr:to>
      <xdr:col>23</xdr:col>
      <xdr:colOff>64630</xdr:colOff>
      <xdr:row>46</xdr:row>
      <xdr:rowOff>21060</xdr:rowOff>
    </xdr:to>
    <xdr:pic>
      <xdr:nvPicPr>
        <xdr:cNvPr id="175" name="Immagine 128">
          <a:extLst>
            <a:ext uri="{FF2B5EF4-FFF2-40B4-BE49-F238E27FC236}">
              <a16:creationId xmlns:a16="http://schemas.microsoft.com/office/drawing/2014/main" xmlns="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56632" y="1"/>
          <a:ext cx="5504447" cy="946203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47</xdr:row>
      <xdr:rowOff>0</xdr:rowOff>
    </xdr:from>
    <xdr:to>
      <xdr:col>23</xdr:col>
      <xdr:colOff>100669</xdr:colOff>
      <xdr:row>74</xdr:row>
      <xdr:rowOff>709141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22829" y="9459686"/>
          <a:ext cx="5485714" cy="6066667"/>
        </a:xfrm>
        <a:prstGeom prst="rect">
          <a:avLst/>
        </a:prstGeom>
      </xdr:spPr>
    </xdr:pic>
    <xdr:clientData/>
  </xdr:twoCellAnchor>
  <xdr:twoCellAnchor>
    <xdr:from>
      <xdr:col>4</xdr:col>
      <xdr:colOff>228600</xdr:colOff>
      <xdr:row>36</xdr:row>
      <xdr:rowOff>65315</xdr:rowOff>
    </xdr:from>
    <xdr:to>
      <xdr:col>5</xdr:col>
      <xdr:colOff>1146131</xdr:colOff>
      <xdr:row>39</xdr:row>
      <xdr:rowOff>138902</xdr:rowOff>
    </xdr:to>
    <xdr:grpSp>
      <xdr:nvGrpSpPr>
        <xdr:cNvPr id="90" name="Group 37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GrpSpPr/>
      </xdr:nvGrpSpPr>
      <xdr:grpSpPr>
        <a:xfrm>
          <a:off x="5324279" y="7622599"/>
          <a:ext cx="1957363" cy="685068"/>
          <a:chOff x="16236042" y="3599543"/>
          <a:chExt cx="1544616" cy="801585"/>
        </a:xfrm>
      </xdr:grpSpPr>
      <xdr:cxnSp macro="">
        <xdr:nvCxnSpPr>
          <xdr:cNvPr id="91" name="Straight Connector 34">
            <a:extLst>
              <a:ext uri="{FF2B5EF4-FFF2-40B4-BE49-F238E27FC236}">
                <a16:creationId xmlns:a16="http://schemas.microsoft.com/office/drawing/2014/main" xmlns="" id="{00000000-0008-0000-0000-00005B000000}"/>
              </a:ext>
            </a:extLst>
          </xdr:cNvPr>
          <xdr:cNvCxnSpPr/>
        </xdr:nvCxnSpPr>
        <xdr:spPr>
          <a:xfrm>
            <a:off x="16246928" y="4390572"/>
            <a:ext cx="1533072" cy="9071"/>
          </a:xfrm>
          <a:prstGeom prst="line">
            <a:avLst/>
          </a:prstGeom>
          <a:ln>
            <a:tailEnd type="none" w="lg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92" name="Connettore 2 4">
            <a:extLst>
              <a:ext uri="{FF2B5EF4-FFF2-40B4-BE49-F238E27FC236}">
                <a16:creationId xmlns:a16="http://schemas.microsoft.com/office/drawing/2014/main" xmlns="" id="{00000000-0008-0000-0000-00005C000000}"/>
              </a:ext>
            </a:extLst>
          </xdr:cNvPr>
          <xdr:cNvCxnSpPr/>
        </xdr:nvCxnSpPr>
        <xdr:spPr>
          <a:xfrm>
            <a:off x="17771423" y="3605153"/>
            <a:ext cx="9235" cy="795975"/>
          </a:xfrm>
          <a:prstGeom prst="straightConnector1">
            <a:avLst/>
          </a:prstGeom>
          <a:ln>
            <a:tailEnd type="none" w="lg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93" name="Connettore 2 4">
            <a:extLst>
              <a:ext uri="{FF2B5EF4-FFF2-40B4-BE49-F238E27FC236}">
                <a16:creationId xmlns:a16="http://schemas.microsoft.com/office/drawing/2014/main" xmlns="" id="{00000000-0008-0000-0000-00005D000000}"/>
              </a:ext>
            </a:extLst>
          </xdr:cNvPr>
          <xdr:cNvCxnSpPr/>
        </xdr:nvCxnSpPr>
        <xdr:spPr>
          <a:xfrm flipH="1" flipV="1">
            <a:off x="16236042" y="3599543"/>
            <a:ext cx="7258" cy="782454"/>
          </a:xfrm>
          <a:prstGeom prst="straightConnector1">
            <a:avLst/>
          </a:prstGeom>
          <a:ln>
            <a:tailEnd type="triangle" w="lg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abSelected="1" topLeftCell="A3" zoomScale="81" zoomScaleNormal="81" zoomScaleSheetLayoutView="94" zoomScalePageLayoutView="81" workbookViewId="0">
      <selection activeCell="E89" sqref="E89"/>
    </sheetView>
  </sheetViews>
  <sheetFormatPr baseColWidth="10" defaultColWidth="10.6640625" defaultRowHeight="16" x14ac:dyDescent="0.2"/>
  <cols>
    <col min="1" max="1" width="9.33203125" customWidth="1"/>
    <col min="2" max="2" width="14.83203125" customWidth="1"/>
    <col min="3" max="3" width="11.6640625" bestFit="1" customWidth="1"/>
    <col min="4" max="4" width="31.1640625" customWidth="1"/>
    <col min="5" max="5" width="18.33203125" customWidth="1"/>
    <col min="6" max="6" width="10.33203125" customWidth="1"/>
    <col min="7" max="7" width="12.83203125" customWidth="1"/>
    <col min="8" max="8" width="8.5" customWidth="1"/>
    <col min="9" max="9" width="30.6640625" customWidth="1"/>
    <col min="10" max="10" width="46.1640625" customWidth="1"/>
    <col min="11" max="11" width="14.33203125" customWidth="1"/>
    <col min="12" max="12" width="12.6640625" customWidth="1"/>
    <col min="13" max="13" width="14.1640625" bestFit="1" customWidth="1"/>
    <col min="15" max="15" width="26.1640625" customWidth="1"/>
    <col min="16" max="16" width="15.33203125" customWidth="1"/>
    <col min="18" max="18" width="18" customWidth="1"/>
  </cols>
  <sheetData>
    <row r="1" spans="1:17" ht="19" x14ac:dyDescent="0.25">
      <c r="B1" s="116" t="s">
        <v>16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7" thickBot="1" x14ac:dyDescent="0.25">
      <c r="B2" s="48" t="s">
        <v>19</v>
      </c>
      <c r="C2" s="46"/>
      <c r="D2" s="46"/>
    </row>
    <row r="3" spans="1:17" x14ac:dyDescent="0.2">
      <c r="A3" s="84" t="s">
        <v>21</v>
      </c>
      <c r="B3" s="19"/>
      <c r="C3" s="20"/>
      <c r="D3" s="20"/>
      <c r="E3" s="20"/>
      <c r="F3" s="20"/>
      <c r="G3" s="20"/>
      <c r="H3" s="20"/>
      <c r="I3" s="20"/>
      <c r="J3" s="20"/>
      <c r="K3" s="20"/>
      <c r="L3" s="21"/>
    </row>
    <row r="4" spans="1:17" x14ac:dyDescent="0.2">
      <c r="B4" s="22"/>
      <c r="C4" s="23"/>
      <c r="D4" s="23"/>
      <c r="E4" s="23"/>
      <c r="F4" s="23"/>
      <c r="G4" s="23"/>
      <c r="H4" s="23"/>
      <c r="I4" s="23"/>
      <c r="J4" s="23"/>
      <c r="K4" s="23"/>
      <c r="L4" s="24"/>
    </row>
    <row r="5" spans="1:17" x14ac:dyDescent="0.2">
      <c r="B5" s="22"/>
      <c r="C5" s="23"/>
      <c r="D5" s="23"/>
      <c r="E5" s="23"/>
      <c r="F5" s="23"/>
      <c r="G5" s="23"/>
      <c r="H5" s="23"/>
      <c r="I5" s="23"/>
      <c r="J5" s="23"/>
      <c r="K5" s="23"/>
      <c r="L5" s="24"/>
    </row>
    <row r="6" spans="1:17" x14ac:dyDescent="0.2">
      <c r="B6" s="22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7" x14ac:dyDescent="0.2">
      <c r="B7" s="22"/>
      <c r="C7" s="23"/>
      <c r="D7" s="23"/>
      <c r="E7" s="23"/>
      <c r="F7" s="23"/>
      <c r="G7" s="23"/>
      <c r="H7" s="23"/>
      <c r="I7" s="23"/>
      <c r="J7" s="23"/>
      <c r="K7" s="23"/>
      <c r="L7" s="24"/>
    </row>
    <row r="8" spans="1:17" x14ac:dyDescent="0.2">
      <c r="B8" s="22"/>
      <c r="C8" s="23"/>
      <c r="D8" s="23"/>
      <c r="E8" s="23"/>
      <c r="F8" s="23"/>
      <c r="G8" s="23"/>
      <c r="H8" s="23"/>
      <c r="I8" s="23"/>
      <c r="J8" s="23"/>
      <c r="K8" s="23"/>
      <c r="L8" s="24"/>
    </row>
    <row r="9" spans="1:17" x14ac:dyDescent="0.2">
      <c r="B9" s="22"/>
      <c r="C9" s="23"/>
      <c r="D9" s="23"/>
      <c r="E9" s="23"/>
      <c r="F9" s="23"/>
      <c r="G9" s="23"/>
      <c r="H9" s="23"/>
      <c r="I9" s="23"/>
      <c r="J9" s="23"/>
      <c r="K9" s="23"/>
      <c r="L9" s="24"/>
    </row>
    <row r="10" spans="1:17" x14ac:dyDescent="0.2"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4"/>
    </row>
    <row r="11" spans="1:17" x14ac:dyDescent="0.2"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4"/>
    </row>
    <row r="12" spans="1:17" ht="27" customHeight="1" thickBot="1" x14ac:dyDescent="0.25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</row>
    <row r="13" spans="1:17" x14ac:dyDescent="0.2">
      <c r="A13" s="47" t="s">
        <v>22</v>
      </c>
      <c r="B13" s="22"/>
      <c r="C13" s="23"/>
      <c r="D13" s="23"/>
      <c r="E13" s="23"/>
      <c r="F13" s="23"/>
      <c r="G13" s="23"/>
      <c r="H13" s="23"/>
      <c r="I13" s="23"/>
      <c r="J13" s="23"/>
      <c r="K13" s="23"/>
      <c r="L13" s="24"/>
    </row>
    <row r="14" spans="1:17" x14ac:dyDescent="0.2"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4"/>
    </row>
    <row r="15" spans="1:17" x14ac:dyDescent="0.2"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4"/>
    </row>
    <row r="16" spans="1:17" x14ac:dyDescent="0.2"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4"/>
    </row>
    <row r="17" spans="1:12" x14ac:dyDescent="0.2"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4"/>
    </row>
    <row r="18" spans="1:12" x14ac:dyDescent="0.2"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4"/>
    </row>
    <row r="19" spans="1:12" x14ac:dyDescent="0.2"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4"/>
    </row>
    <row r="20" spans="1:12" x14ac:dyDescent="0.2">
      <c r="B20" s="22"/>
      <c r="C20" s="23"/>
      <c r="D20" s="23"/>
      <c r="E20" s="23"/>
      <c r="F20" s="23"/>
      <c r="G20" s="23"/>
      <c r="H20" s="23"/>
      <c r="I20" s="23"/>
      <c r="J20" s="23"/>
      <c r="K20" s="23"/>
      <c r="L20" s="24"/>
    </row>
    <row r="21" spans="1:12" x14ac:dyDescent="0.2"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24"/>
    </row>
    <row r="22" spans="1:12" x14ac:dyDescent="0.2"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4"/>
    </row>
    <row r="23" spans="1:12" ht="17" thickBot="1" x14ac:dyDescent="0.25"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7"/>
    </row>
    <row r="24" spans="1:12" x14ac:dyDescent="0.2">
      <c r="A24" s="47" t="s">
        <v>23</v>
      </c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4"/>
    </row>
    <row r="25" spans="1:12" x14ac:dyDescent="0.2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4"/>
    </row>
    <row r="26" spans="1:12" x14ac:dyDescent="0.2"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4"/>
    </row>
    <row r="27" spans="1:12" x14ac:dyDescent="0.2"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4"/>
    </row>
    <row r="28" spans="1:12" x14ac:dyDescent="0.2"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4"/>
    </row>
    <row r="29" spans="1:12" x14ac:dyDescent="0.2"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24"/>
    </row>
    <row r="30" spans="1:12" x14ac:dyDescent="0.2"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4"/>
    </row>
    <row r="31" spans="1:12" x14ac:dyDescent="0.2">
      <c r="B31" s="22"/>
      <c r="C31" s="23"/>
      <c r="D31" s="23"/>
      <c r="E31" s="23"/>
      <c r="F31" s="23"/>
      <c r="G31" s="23"/>
      <c r="H31" s="23"/>
      <c r="I31" s="23"/>
      <c r="J31" s="23"/>
      <c r="K31" s="23"/>
      <c r="L31" s="24"/>
    </row>
    <row r="32" spans="1:12" x14ac:dyDescent="0.2"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4"/>
    </row>
    <row r="33" spans="1:17" x14ac:dyDescent="0.2"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4"/>
    </row>
    <row r="34" spans="1:17" ht="17" thickBot="1" x14ac:dyDescent="0.25"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7"/>
    </row>
    <row r="35" spans="1:17" x14ac:dyDescent="0.2">
      <c r="A35" s="47" t="s">
        <v>24</v>
      </c>
      <c r="B35" s="22"/>
      <c r="C35" s="23"/>
      <c r="D35" s="23"/>
      <c r="E35" s="23"/>
      <c r="F35" s="23"/>
      <c r="G35" s="23"/>
      <c r="H35" s="23"/>
      <c r="I35" s="23"/>
      <c r="J35" s="23"/>
      <c r="K35" s="23"/>
      <c r="L35" s="24"/>
    </row>
    <row r="36" spans="1:17" x14ac:dyDescent="0.2">
      <c r="B36" s="22"/>
      <c r="C36" s="23"/>
      <c r="D36" s="23"/>
      <c r="E36" s="23"/>
      <c r="F36" s="23"/>
      <c r="G36" s="23"/>
      <c r="H36" s="23"/>
      <c r="I36" s="23"/>
      <c r="J36" s="23"/>
      <c r="K36" s="23"/>
      <c r="L36" s="24"/>
    </row>
    <row r="37" spans="1:17" x14ac:dyDescent="0.2">
      <c r="B37" s="22"/>
      <c r="C37" s="23"/>
      <c r="D37" s="23"/>
      <c r="E37" s="23"/>
      <c r="F37" s="23"/>
      <c r="G37" s="23"/>
      <c r="H37" s="23"/>
      <c r="I37" s="23"/>
      <c r="J37" s="23"/>
      <c r="K37" s="23"/>
      <c r="L37" s="24"/>
    </row>
    <row r="38" spans="1:17" x14ac:dyDescent="0.2"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4"/>
    </row>
    <row r="39" spans="1:17" x14ac:dyDescent="0.2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4"/>
    </row>
    <row r="40" spans="1:17" x14ac:dyDescent="0.2">
      <c r="B40" s="22"/>
      <c r="C40" s="23"/>
      <c r="D40" s="23"/>
      <c r="E40" s="23"/>
      <c r="F40" s="23"/>
      <c r="G40" s="23"/>
      <c r="H40" s="23"/>
      <c r="I40" s="23"/>
      <c r="J40" s="23"/>
      <c r="K40" s="23"/>
      <c r="L40" s="24"/>
    </row>
    <row r="41" spans="1:17" x14ac:dyDescent="0.2">
      <c r="B41" s="22"/>
      <c r="C41" s="23"/>
      <c r="D41" s="23"/>
      <c r="E41" s="23"/>
      <c r="F41" s="23"/>
      <c r="G41" s="23"/>
      <c r="H41" s="23"/>
      <c r="I41" s="23"/>
      <c r="J41" s="23"/>
      <c r="K41" s="23"/>
      <c r="L41" s="24"/>
    </row>
    <row r="42" spans="1:17" x14ac:dyDescent="0.2">
      <c r="B42" s="22"/>
      <c r="C42" s="23"/>
      <c r="D42" s="23"/>
      <c r="E42" s="23"/>
      <c r="F42" s="23"/>
      <c r="G42" s="23"/>
      <c r="H42" s="23"/>
      <c r="I42" s="23"/>
      <c r="J42" s="23"/>
      <c r="K42" s="23"/>
      <c r="L42" s="24"/>
    </row>
    <row r="43" spans="1:17" x14ac:dyDescent="0.2">
      <c r="B43" s="22"/>
      <c r="C43" s="23"/>
      <c r="D43" s="23"/>
      <c r="E43" s="23"/>
      <c r="F43" s="23"/>
      <c r="G43" s="23"/>
      <c r="H43" s="23"/>
      <c r="I43" s="23"/>
      <c r="J43" s="23"/>
      <c r="K43" s="23"/>
      <c r="L43" s="24"/>
    </row>
    <row r="44" spans="1:17" x14ac:dyDescent="0.2">
      <c r="B44" s="22"/>
      <c r="C44" s="23"/>
      <c r="D44" s="23"/>
      <c r="E44" s="23"/>
      <c r="F44" s="23"/>
      <c r="G44" s="23"/>
      <c r="H44" s="23"/>
      <c r="I44" s="23"/>
      <c r="J44" s="23"/>
      <c r="K44" s="23"/>
      <c r="L44" s="24"/>
    </row>
    <row r="45" spans="1:17" ht="17" thickBot="1" x14ac:dyDescent="0.25"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7"/>
    </row>
    <row r="46" spans="1:17" ht="17" thickBot="1" x14ac:dyDescent="0.25"/>
    <row r="47" spans="1:17" s="63" customFormat="1" ht="60.5" customHeight="1" thickBot="1" x14ac:dyDescent="0.25">
      <c r="B47" s="66" t="s">
        <v>30</v>
      </c>
      <c r="C47" s="76" t="s">
        <v>33</v>
      </c>
      <c r="D47" s="64"/>
      <c r="E47" s="64"/>
      <c r="F47" s="64"/>
      <c r="G47" s="65"/>
      <c r="H47" s="87"/>
      <c r="I47" s="87"/>
      <c r="J47" s="87"/>
      <c r="K47" s="87"/>
      <c r="L47" s="87"/>
      <c r="M47" s="87"/>
      <c r="N47" s="87"/>
      <c r="O47" s="87"/>
      <c r="P47" s="87"/>
    </row>
    <row r="48" spans="1:17" x14ac:dyDescent="0.2">
      <c r="C48" s="15"/>
      <c r="D48" s="15"/>
      <c r="E48" s="15"/>
      <c r="F48" s="15"/>
      <c r="G48" s="15"/>
      <c r="H48" s="87"/>
      <c r="I48" s="90"/>
      <c r="J48" s="90"/>
      <c r="K48" s="87"/>
      <c r="L48" s="87"/>
      <c r="M48" s="87"/>
      <c r="N48" s="87"/>
      <c r="O48" s="87"/>
      <c r="P48" s="87"/>
      <c r="Q48" s="30"/>
    </row>
    <row r="49" spans="1:17" ht="17" thickBot="1" x14ac:dyDescent="0.25">
      <c r="A49" s="59"/>
      <c r="B49" s="31" t="s">
        <v>20</v>
      </c>
      <c r="C49" s="31"/>
      <c r="D49" s="31"/>
      <c r="E49" s="31"/>
      <c r="H49" s="87"/>
      <c r="I49" s="107"/>
      <c r="J49" s="107"/>
      <c r="K49" s="87"/>
      <c r="L49" s="87"/>
      <c r="M49" s="87"/>
      <c r="N49" s="87"/>
      <c r="O49" s="87"/>
      <c r="P49" s="87"/>
      <c r="Q49" s="30"/>
    </row>
    <row r="50" spans="1:17" ht="15.5" customHeight="1" x14ac:dyDescent="0.2">
      <c r="B50" s="118" t="s">
        <v>27</v>
      </c>
      <c r="C50" s="51" t="s">
        <v>34</v>
      </c>
      <c r="D50" s="52">
        <v>200</v>
      </c>
      <c r="E50" s="52"/>
      <c r="F50" s="52"/>
      <c r="G50" s="52"/>
      <c r="H50" s="87"/>
      <c r="I50" s="90"/>
      <c r="J50" s="90"/>
      <c r="K50" s="87"/>
      <c r="L50" s="87"/>
      <c r="M50" s="87"/>
      <c r="N50" s="87"/>
      <c r="O50" s="87"/>
      <c r="P50" s="87"/>
      <c r="Q50" s="30"/>
    </row>
    <row r="51" spans="1:17" x14ac:dyDescent="0.2">
      <c r="B51" s="119"/>
      <c r="C51" s="53" t="s">
        <v>35</v>
      </c>
      <c r="D51" s="74" t="s">
        <v>51</v>
      </c>
      <c r="E51" s="74">
        <f>D50/0.92</f>
        <v>217.39130434782606</v>
      </c>
      <c r="F51" s="15" t="s">
        <v>56</v>
      </c>
      <c r="G51" s="15"/>
      <c r="H51" s="87"/>
      <c r="I51" s="74"/>
      <c r="J51" s="74"/>
      <c r="K51" s="74"/>
      <c r="L51" s="15"/>
      <c r="M51" s="87"/>
      <c r="N51" s="87"/>
      <c r="O51" s="87"/>
      <c r="P51" s="87"/>
      <c r="Q51" s="30"/>
    </row>
    <row r="52" spans="1:17" x14ac:dyDescent="0.2">
      <c r="B52" s="119"/>
      <c r="C52" s="53" t="s">
        <v>36</v>
      </c>
      <c r="D52" s="74" t="s">
        <v>52</v>
      </c>
      <c r="E52" s="15">
        <f>0.08*E51</f>
        <v>17.391304347826086</v>
      </c>
      <c r="F52" s="15"/>
      <c r="G52" s="15"/>
      <c r="H52" s="15"/>
      <c r="I52" s="74"/>
      <c r="J52" s="15"/>
      <c r="K52" s="15"/>
      <c r="L52" s="15"/>
      <c r="Q52" s="30"/>
    </row>
    <row r="53" spans="1:17" x14ac:dyDescent="0.2">
      <c r="B53" s="119"/>
      <c r="C53" s="53" t="s">
        <v>37</v>
      </c>
      <c r="D53" s="74" t="s">
        <v>57</v>
      </c>
      <c r="E53" s="15">
        <f xml:space="preserve"> 0.05*(200-0.08*E51) + 0.15*0.08*E51</f>
        <v>11.739130434782608</v>
      </c>
      <c r="F53" s="15"/>
      <c r="G53" s="15"/>
      <c r="H53" s="15"/>
      <c r="I53" s="74"/>
      <c r="J53" s="15"/>
      <c r="K53" s="15"/>
      <c r="L53" s="54"/>
      <c r="Q53" s="30"/>
    </row>
    <row r="54" spans="1:17" x14ac:dyDescent="0.2">
      <c r="B54" s="119"/>
      <c r="C54" s="53" t="s">
        <v>38</v>
      </c>
      <c r="D54" s="75" t="s">
        <v>50</v>
      </c>
      <c r="E54" s="15">
        <f>D50-E53</f>
        <v>188.2608695652174</v>
      </c>
      <c r="F54" s="15"/>
      <c r="G54" s="15"/>
      <c r="H54" s="15"/>
      <c r="I54" s="75"/>
      <c r="J54" s="15"/>
      <c r="K54" s="15"/>
      <c r="L54" s="54"/>
      <c r="Q54" s="30"/>
    </row>
    <row r="55" spans="1:17" x14ac:dyDescent="0.2">
      <c r="B55" s="119"/>
      <c r="C55" s="53"/>
      <c r="D55" s="15"/>
      <c r="E55" s="15"/>
      <c r="F55" s="15"/>
      <c r="G55" s="15"/>
      <c r="H55" s="15"/>
      <c r="I55" s="15"/>
      <c r="J55" s="15"/>
      <c r="K55" s="15"/>
      <c r="L55" s="54"/>
      <c r="Q55" s="62"/>
    </row>
    <row r="56" spans="1:17" ht="17" thickBot="1" x14ac:dyDescent="0.25">
      <c r="B56" s="120"/>
      <c r="C56" s="55"/>
      <c r="D56" s="56"/>
      <c r="E56" s="56"/>
      <c r="F56" s="56"/>
      <c r="G56" s="56"/>
      <c r="H56" s="56"/>
      <c r="I56" s="56"/>
      <c r="J56" s="56"/>
      <c r="K56" s="56"/>
      <c r="L56" s="57"/>
      <c r="Q56" s="30"/>
    </row>
    <row r="57" spans="1:17" x14ac:dyDescent="0.2">
      <c r="Q57" s="30"/>
    </row>
    <row r="58" spans="1:17" x14ac:dyDescent="0.2">
      <c r="B58" s="61" t="s">
        <v>1</v>
      </c>
      <c r="C58" s="45"/>
      <c r="D58" s="94"/>
      <c r="E58" s="15"/>
      <c r="F58" s="15"/>
      <c r="G58" s="15"/>
      <c r="H58" s="15"/>
      <c r="I58" s="94"/>
      <c r="J58" s="15"/>
      <c r="K58" s="15"/>
      <c r="L58" s="15"/>
      <c r="Q58" s="30"/>
    </row>
    <row r="59" spans="1:17" x14ac:dyDescent="0.2">
      <c r="B59" s="14"/>
      <c r="C59" s="15"/>
      <c r="D59" s="5" t="s">
        <v>3</v>
      </c>
      <c r="E59" s="5" t="s">
        <v>4</v>
      </c>
      <c r="F59" s="5" t="s">
        <v>18</v>
      </c>
      <c r="G59" s="5"/>
      <c r="H59" s="5"/>
      <c r="I59" s="5"/>
      <c r="J59" s="5"/>
      <c r="K59" s="5"/>
      <c r="Q59" s="30"/>
    </row>
    <row r="60" spans="1:17" x14ac:dyDescent="0.2">
      <c r="B60" s="35" t="s">
        <v>0</v>
      </c>
      <c r="C60" s="11" t="s">
        <v>28</v>
      </c>
      <c r="D60" s="6"/>
      <c r="E60" s="6"/>
      <c r="F60" s="6"/>
      <c r="G60" s="6"/>
      <c r="H60" s="6"/>
      <c r="I60" s="6"/>
      <c r="J60" s="6"/>
      <c r="K60" s="6"/>
      <c r="M60" s="6"/>
      <c r="Q60" s="30"/>
    </row>
    <row r="61" spans="1:17" x14ac:dyDescent="0.2">
      <c r="B61" s="36"/>
      <c r="C61" s="12" t="s">
        <v>2</v>
      </c>
      <c r="D61" s="6">
        <v>240</v>
      </c>
      <c r="E61" s="6">
        <v>150</v>
      </c>
      <c r="F61" s="81">
        <v>120</v>
      </c>
      <c r="G61" s="6"/>
      <c r="H61" s="6"/>
      <c r="I61" s="6"/>
      <c r="J61" s="6"/>
      <c r="K61" s="81"/>
      <c r="M61" s="6"/>
      <c r="N61" s="87"/>
      <c r="O61" s="87"/>
      <c r="P61" s="87"/>
      <c r="Q61" s="87"/>
    </row>
    <row r="62" spans="1:17" x14ac:dyDescent="0.2">
      <c r="B62" s="35"/>
      <c r="C62" s="11" t="s">
        <v>28</v>
      </c>
      <c r="D62" s="6"/>
      <c r="E62" s="6"/>
      <c r="F62" s="81"/>
      <c r="G62" s="6"/>
      <c r="H62" s="6"/>
      <c r="I62" s="6"/>
      <c r="J62" s="6"/>
      <c r="K62" s="81"/>
      <c r="M62" s="6"/>
      <c r="N62" s="87"/>
      <c r="O62" s="87"/>
      <c r="P62" s="87"/>
      <c r="Q62" s="87"/>
    </row>
    <row r="63" spans="1:17" x14ac:dyDescent="0.2">
      <c r="B63" s="36"/>
      <c r="C63" s="12" t="s">
        <v>2</v>
      </c>
      <c r="D63" s="6">
        <f>E51</f>
        <v>217.39130434782606</v>
      </c>
      <c r="E63" s="6">
        <f>D50</f>
        <v>200</v>
      </c>
      <c r="F63" s="81">
        <f>E54/2</f>
        <v>94.130434782608702</v>
      </c>
      <c r="G63" s="6"/>
      <c r="H63" s="6"/>
      <c r="I63" s="6"/>
      <c r="J63" s="6"/>
      <c r="K63" s="81"/>
      <c r="M63" s="6"/>
      <c r="Q63" s="30"/>
    </row>
    <row r="64" spans="1:17" x14ac:dyDescent="0.2">
      <c r="B64" s="17" t="s">
        <v>14</v>
      </c>
      <c r="C64" s="13" t="s">
        <v>8</v>
      </c>
      <c r="D64" s="6" t="s">
        <v>39</v>
      </c>
      <c r="E64" s="6" t="s">
        <v>40</v>
      </c>
      <c r="F64" s="81" t="s">
        <v>41</v>
      </c>
      <c r="G64" s="6"/>
      <c r="H64" s="6"/>
      <c r="I64" s="6"/>
      <c r="J64" s="6"/>
      <c r="K64" s="81"/>
      <c r="M64" s="6"/>
      <c r="Q64" s="30"/>
    </row>
    <row r="65" spans="1:17" x14ac:dyDescent="0.2">
      <c r="B65" s="35" t="s">
        <v>31</v>
      </c>
      <c r="C65" s="11" t="s">
        <v>28</v>
      </c>
      <c r="D65" s="77" t="s">
        <v>54</v>
      </c>
      <c r="E65" s="6" t="s">
        <v>55</v>
      </c>
      <c r="F65" s="81"/>
      <c r="G65" s="6"/>
      <c r="H65" s="6"/>
      <c r="I65" s="77"/>
      <c r="J65" s="6"/>
      <c r="K65" s="81"/>
      <c r="M65" s="6"/>
      <c r="Q65" s="30"/>
    </row>
    <row r="66" spans="1:17" x14ac:dyDescent="0.2">
      <c r="B66" s="36"/>
      <c r="C66" s="12" t="s">
        <v>2</v>
      </c>
      <c r="D66" s="6">
        <f>(1/(D61-D63))*8*60</f>
        <v>21.230769230769209</v>
      </c>
      <c r="E66" s="6">
        <f>((0.951/E63)+(1/E61))*8*60</f>
        <v>5.4824000000000002</v>
      </c>
      <c r="F66" s="81">
        <f>(60*8)/(F61-F63)</f>
        <v>18.554621848739501</v>
      </c>
      <c r="G66" s="6"/>
      <c r="H66" s="6"/>
      <c r="I66" s="6"/>
      <c r="J66" s="6"/>
      <c r="K66" s="81"/>
      <c r="M66" s="6"/>
      <c r="Q66" s="30"/>
    </row>
    <row r="67" spans="1:17" x14ac:dyDescent="0.2">
      <c r="B67" s="37"/>
      <c r="C67" s="11" t="s">
        <v>28</v>
      </c>
      <c r="D67" s="6"/>
      <c r="E67" s="6"/>
      <c r="F67" s="81"/>
      <c r="G67" s="6"/>
      <c r="H67" s="6"/>
      <c r="I67" s="6"/>
      <c r="J67" s="6"/>
      <c r="K67" s="81"/>
      <c r="M67" s="6"/>
      <c r="Q67" s="30"/>
    </row>
    <row r="68" spans="1:17" ht="17" thickBot="1" x14ac:dyDescent="0.25">
      <c r="B68" s="38"/>
      <c r="C68" s="18" t="s">
        <v>2</v>
      </c>
      <c r="D68" s="16">
        <f>D63/D61</f>
        <v>0.90579710144927528</v>
      </c>
      <c r="E68" s="16">
        <f>E63/E61</f>
        <v>1.3333333333333333</v>
      </c>
      <c r="F68" s="82">
        <f>F63/F61</f>
        <v>0.78442028985507251</v>
      </c>
      <c r="G68" s="16"/>
      <c r="H68" s="16"/>
      <c r="I68" s="16"/>
      <c r="J68" s="16"/>
      <c r="K68" s="82"/>
      <c r="M68" s="16"/>
      <c r="Q68" s="30"/>
    </row>
    <row r="69" spans="1:17" x14ac:dyDescent="0.2">
      <c r="B69" s="50"/>
      <c r="C69" s="49"/>
      <c r="D69" s="15"/>
      <c r="E69" s="15"/>
      <c r="F69" s="15"/>
      <c r="G69" s="15"/>
      <c r="H69" s="15"/>
      <c r="I69" s="15"/>
      <c r="J69" s="15"/>
      <c r="K69" s="15"/>
      <c r="L69" s="15"/>
      <c r="Q69" s="30"/>
    </row>
    <row r="70" spans="1:17" ht="17" thickBot="1" x14ac:dyDescent="0.25">
      <c r="Q70" s="30"/>
    </row>
    <row r="71" spans="1:17" ht="17" thickBot="1" x14ac:dyDescent="0.25">
      <c r="B71" s="58" t="s">
        <v>15</v>
      </c>
      <c r="C71" s="32"/>
      <c r="D71" s="39"/>
      <c r="E71" s="39"/>
      <c r="F71" s="39"/>
      <c r="G71" s="39"/>
      <c r="H71" s="39"/>
      <c r="I71" s="39"/>
      <c r="J71" s="91"/>
      <c r="K71" s="91"/>
      <c r="L71" s="42"/>
      <c r="Q71" s="30"/>
    </row>
    <row r="72" spans="1:17" x14ac:dyDescent="0.2">
      <c r="C72" s="33"/>
      <c r="D72" s="40"/>
      <c r="E72" s="40"/>
      <c r="F72" s="40"/>
      <c r="G72" s="40"/>
      <c r="H72" s="40"/>
      <c r="I72" s="40"/>
      <c r="J72" s="92"/>
      <c r="K72" s="92"/>
      <c r="L72" s="43"/>
      <c r="Q72" s="30"/>
    </row>
    <row r="73" spans="1:17" ht="17" thickBot="1" x14ac:dyDescent="0.25">
      <c r="C73" s="34"/>
      <c r="D73" s="41"/>
      <c r="E73" s="41"/>
      <c r="F73" s="41"/>
      <c r="G73" s="41"/>
      <c r="H73" s="41"/>
      <c r="I73" s="41"/>
      <c r="J73" s="93"/>
      <c r="K73" s="93"/>
      <c r="L73" s="44"/>
      <c r="Q73" s="30"/>
    </row>
    <row r="74" spans="1:17" ht="17" thickBot="1" x14ac:dyDescent="0.25">
      <c r="Q74" s="30"/>
    </row>
    <row r="75" spans="1:17" s="63" customFormat="1" ht="107.5" customHeight="1" thickBot="1" x14ac:dyDescent="0.25">
      <c r="B75" s="68" t="s">
        <v>32</v>
      </c>
      <c r="C75" s="69">
        <f>E54</f>
        <v>188.2608695652174</v>
      </c>
      <c r="D75" s="70">
        <v>188</v>
      </c>
      <c r="E75" s="70"/>
      <c r="F75" s="71"/>
      <c r="G75" s="65"/>
      <c r="H75" s="65"/>
      <c r="I75" s="65"/>
      <c r="J75" s="65"/>
      <c r="K75" s="65"/>
      <c r="L75" s="65"/>
      <c r="M75" s="65"/>
      <c r="Q75" s="67"/>
    </row>
    <row r="76" spans="1:17" ht="19" x14ac:dyDescent="0.25">
      <c r="B76" s="29" t="s">
        <v>16</v>
      </c>
      <c r="C76" s="29"/>
      <c r="D76" s="29"/>
      <c r="E76" s="29"/>
      <c r="F76" s="29"/>
      <c r="G76" s="29"/>
      <c r="H76" s="29"/>
      <c r="I76" s="29"/>
      <c r="J76" s="88"/>
      <c r="K76" s="88"/>
      <c r="L76" s="29"/>
      <c r="M76" s="29"/>
      <c r="N76" s="29"/>
      <c r="O76" s="88"/>
      <c r="P76" s="88"/>
      <c r="Q76" s="30"/>
    </row>
    <row r="77" spans="1:17" x14ac:dyDescent="0.2">
      <c r="A77" s="60"/>
      <c r="B77" s="31" t="s">
        <v>26</v>
      </c>
      <c r="C77" s="31"/>
      <c r="D77" s="31"/>
      <c r="E77" s="31"/>
      <c r="Q77" s="30"/>
    </row>
    <row r="78" spans="1:17" x14ac:dyDescent="0.2"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30"/>
    </row>
    <row r="79" spans="1:17" ht="17" thickBot="1" x14ac:dyDescent="0.25">
      <c r="B79" s="3" t="s">
        <v>25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30"/>
    </row>
    <row r="80" spans="1:17" ht="25" thickBot="1" x14ac:dyDescent="0.35">
      <c r="B80" s="3"/>
      <c r="C80" s="1"/>
      <c r="D80" s="1"/>
      <c r="E80" s="1"/>
      <c r="F80" s="1"/>
      <c r="G80" s="1"/>
      <c r="H80" s="1"/>
      <c r="I80" s="113" t="s">
        <v>62</v>
      </c>
      <c r="J80" s="115"/>
      <c r="K80" s="115"/>
      <c r="L80" s="115"/>
      <c r="M80" s="114"/>
      <c r="N80" s="1"/>
      <c r="O80" s="1"/>
      <c r="P80" s="1"/>
      <c r="Q80" s="30"/>
    </row>
    <row r="81" spans="2:17" ht="17" thickBot="1" x14ac:dyDescent="0.25">
      <c r="B81" s="2" t="s">
        <v>6</v>
      </c>
      <c r="C81" s="1"/>
      <c r="D81" s="1"/>
      <c r="E81" s="1"/>
      <c r="F81" s="1"/>
      <c r="G81" s="1"/>
      <c r="H81" s="1"/>
      <c r="I81" s="110"/>
      <c r="J81" s="111"/>
      <c r="K81" s="111"/>
      <c r="L81" s="111"/>
      <c r="M81" s="112"/>
    </row>
    <row r="82" spans="2:17" ht="32" x14ac:dyDescent="0.2">
      <c r="B82" s="8" t="s">
        <v>11</v>
      </c>
      <c r="C82" s="9" t="s">
        <v>3</v>
      </c>
      <c r="D82" s="9" t="s">
        <v>4</v>
      </c>
      <c r="E82" s="9" t="s">
        <v>48</v>
      </c>
      <c r="F82" s="9" t="s">
        <v>42</v>
      </c>
      <c r="G82" s="9" t="s">
        <v>46</v>
      </c>
      <c r="H82" s="9"/>
      <c r="I82" s="108" t="s">
        <v>17</v>
      </c>
      <c r="J82" s="97" t="s">
        <v>10</v>
      </c>
      <c r="K82" s="98" t="s">
        <v>47</v>
      </c>
      <c r="L82" s="98" t="s">
        <v>13</v>
      </c>
      <c r="M82" s="109" t="s">
        <v>12</v>
      </c>
    </row>
    <row r="83" spans="2:17" x14ac:dyDescent="0.2">
      <c r="B83" s="7">
        <v>1</v>
      </c>
      <c r="C83" s="78" t="s">
        <v>43</v>
      </c>
      <c r="D83" s="78" t="s">
        <v>43</v>
      </c>
      <c r="E83" s="10"/>
      <c r="F83" s="78" t="s">
        <v>43</v>
      </c>
      <c r="G83" s="10"/>
      <c r="H83" s="80"/>
      <c r="I83" s="99" t="s">
        <v>58</v>
      </c>
      <c r="J83" s="85">
        <f>((200-0.08*E51-0.05*(200-0.08*E51))/200)</f>
        <v>0.86739130434782608</v>
      </c>
      <c r="K83" s="50">
        <f>J83/SUM($J$84,$J$83)</f>
        <v>0.92147806004618937</v>
      </c>
      <c r="L83" s="79" t="s">
        <v>44</v>
      </c>
      <c r="M83" s="100">
        <f>D66+E66+F66</f>
        <v>45.267791079508712</v>
      </c>
    </row>
    <row r="84" spans="2:17" x14ac:dyDescent="0.2">
      <c r="B84" s="7">
        <v>2</v>
      </c>
      <c r="C84" s="78" t="s">
        <v>43</v>
      </c>
      <c r="D84" s="78" t="s">
        <v>43</v>
      </c>
      <c r="E84" s="78" t="s">
        <v>43</v>
      </c>
      <c r="F84" s="78" t="s">
        <v>43</v>
      </c>
      <c r="G84" s="10"/>
      <c r="H84" s="10"/>
      <c r="I84" s="99" t="s">
        <v>59</v>
      </c>
      <c r="J84" s="86">
        <f>(0.85*0.08*E51)/200</f>
        <v>7.3913043478260873E-2</v>
      </c>
      <c r="K84" s="50">
        <f>J84/SUM($J$84,$J$83)</f>
        <v>7.8521939953810627E-2</v>
      </c>
      <c r="L84" s="83" t="s">
        <v>49</v>
      </c>
      <c r="M84" s="100">
        <f>D66+D66+E66+F66</f>
        <v>66.498560310277924</v>
      </c>
    </row>
    <row r="85" spans="2:17" x14ac:dyDescent="0.2">
      <c r="B85" s="7">
        <v>3</v>
      </c>
      <c r="C85" s="78" t="s">
        <v>43</v>
      </c>
      <c r="D85" s="78" t="s">
        <v>43</v>
      </c>
      <c r="E85" s="78" t="s">
        <v>43</v>
      </c>
      <c r="F85" s="10"/>
      <c r="G85" s="80" t="s">
        <v>43</v>
      </c>
      <c r="H85" s="10"/>
      <c r="I85" s="101" t="s">
        <v>60</v>
      </c>
      <c r="J85" s="86">
        <f>(0.15*0.08*E51)/200</f>
        <v>1.3043478260869563E-2</v>
      </c>
      <c r="K85" s="50"/>
      <c r="L85" s="89" t="s">
        <v>53</v>
      </c>
      <c r="M85" s="100">
        <f>D66+D66+E66</f>
        <v>47.943938461538416</v>
      </c>
    </row>
    <row r="86" spans="2:17" x14ac:dyDescent="0.2">
      <c r="B86" s="7">
        <v>4</v>
      </c>
      <c r="C86" s="78" t="s">
        <v>43</v>
      </c>
      <c r="D86" s="78" t="s">
        <v>43</v>
      </c>
      <c r="E86" s="10"/>
      <c r="F86" s="10"/>
      <c r="G86" s="80" t="s">
        <v>43</v>
      </c>
      <c r="H86" s="10"/>
      <c r="I86" s="101" t="s">
        <v>61</v>
      </c>
      <c r="J86" s="86">
        <f>(0.05*(200-0.08*E51)/200)</f>
        <v>4.5652173913043478E-2</v>
      </c>
      <c r="K86" s="50"/>
      <c r="L86" s="79" t="s">
        <v>45</v>
      </c>
      <c r="M86" s="100">
        <f>D66+E66</f>
        <v>26.713169230769211</v>
      </c>
    </row>
    <row r="87" spans="2:17" x14ac:dyDescent="0.2">
      <c r="B87" s="7" t="s">
        <v>5</v>
      </c>
      <c r="C87" s="10"/>
      <c r="D87" s="10"/>
      <c r="E87" s="10"/>
      <c r="F87" s="10"/>
      <c r="G87" s="10"/>
      <c r="H87" s="10"/>
      <c r="I87" s="102"/>
      <c r="J87" s="96">
        <f>SUM(J83:J86)</f>
        <v>1</v>
      </c>
      <c r="K87" s="50">
        <f>SUM(K83:K84)</f>
        <v>1</v>
      </c>
      <c r="L87" s="10"/>
      <c r="M87" s="100"/>
    </row>
    <row r="88" spans="2:17" ht="17" thickBot="1" x14ac:dyDescent="0.25">
      <c r="B88" s="7" t="s">
        <v>5</v>
      </c>
      <c r="C88" s="10"/>
      <c r="D88" s="10"/>
      <c r="E88" s="10"/>
      <c r="F88" s="10"/>
      <c r="G88" s="10"/>
      <c r="H88" s="10"/>
      <c r="I88" s="103"/>
      <c r="J88" s="10"/>
      <c r="K88" s="50"/>
      <c r="L88" s="15"/>
      <c r="M88" s="54"/>
    </row>
    <row r="89" spans="2:17" ht="25" thickBot="1" x14ac:dyDescent="0.25">
      <c r="B89" s="7" t="s">
        <v>7</v>
      </c>
      <c r="C89" s="10"/>
      <c r="D89" s="10"/>
      <c r="E89" s="10"/>
      <c r="F89" s="10"/>
      <c r="G89" s="10"/>
      <c r="H89" s="10"/>
      <c r="I89" s="104"/>
      <c r="J89" s="105"/>
      <c r="K89" s="106"/>
      <c r="L89" s="73" t="s">
        <v>29</v>
      </c>
      <c r="M89" s="72">
        <f>M83*K83+M84*K84</f>
        <v>46.934872266220381</v>
      </c>
    </row>
    <row r="90" spans="2:17" x14ac:dyDescent="0.2">
      <c r="B90" s="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30"/>
    </row>
    <row r="91" spans="2:17" ht="17" thickBo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30"/>
    </row>
    <row r="92" spans="2:17" x14ac:dyDescent="0.2">
      <c r="B92" s="1"/>
      <c r="C92" s="95" t="s">
        <v>63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1"/>
      <c r="O92" s="1"/>
      <c r="P92" s="1"/>
      <c r="Q92" s="30"/>
    </row>
    <row r="93" spans="2:17" x14ac:dyDescent="0.2">
      <c r="B93" s="2" t="s">
        <v>9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1"/>
      <c r="O93" s="1"/>
      <c r="P93" s="1"/>
      <c r="Q93" s="30"/>
    </row>
    <row r="94" spans="2:17" x14ac:dyDescent="0.2">
      <c r="B94" s="1"/>
      <c r="C94" s="22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1"/>
      <c r="O94" s="1"/>
      <c r="P94" s="1"/>
      <c r="Q94" s="30"/>
    </row>
    <row r="95" spans="2:17" x14ac:dyDescent="0.2">
      <c r="B95" s="1"/>
      <c r="C95" s="22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1"/>
      <c r="O95" s="1"/>
      <c r="P95" s="1"/>
      <c r="Q95" s="30"/>
    </row>
    <row r="96" spans="2:17" x14ac:dyDescent="0.2">
      <c r="B96" s="1"/>
      <c r="C96" s="22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1"/>
      <c r="O96" s="1"/>
      <c r="P96" s="1"/>
      <c r="Q96" s="30"/>
    </row>
    <row r="97" spans="2:17" x14ac:dyDescent="0.2">
      <c r="B97" s="1"/>
      <c r="C97" s="22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1"/>
      <c r="O97" s="1"/>
      <c r="P97" s="1"/>
      <c r="Q97" s="30"/>
    </row>
    <row r="98" spans="2:17" x14ac:dyDescent="0.2">
      <c r="B98" s="1"/>
      <c r="C98" s="22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1"/>
      <c r="O98" s="1"/>
      <c r="P98" s="1"/>
      <c r="Q98" s="30"/>
    </row>
    <row r="99" spans="2:17" x14ac:dyDescent="0.2">
      <c r="B99" s="1"/>
      <c r="C99" s="22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1"/>
      <c r="O99" s="1"/>
      <c r="P99" s="1"/>
      <c r="Q99" s="30"/>
    </row>
    <row r="100" spans="2:17" x14ac:dyDescent="0.2">
      <c r="B100" s="1"/>
      <c r="C100" s="22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1"/>
      <c r="O100" s="1"/>
      <c r="P100" s="1"/>
      <c r="Q100" s="30"/>
    </row>
    <row r="101" spans="2:17" x14ac:dyDescent="0.2">
      <c r="B101" s="1"/>
      <c r="C101" s="22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1"/>
      <c r="O101" s="1"/>
      <c r="P101" s="1"/>
      <c r="Q101" s="30"/>
    </row>
    <row r="102" spans="2:17" x14ac:dyDescent="0.2">
      <c r="B102" s="1"/>
      <c r="C102" s="22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1"/>
      <c r="O102" s="1"/>
      <c r="P102" s="1"/>
      <c r="Q102" s="30"/>
    </row>
    <row r="103" spans="2:17" ht="17" thickBot="1" x14ac:dyDescent="0.25">
      <c r="B103" s="1"/>
      <c r="C103" s="25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1"/>
      <c r="O103" s="1"/>
      <c r="P103" s="1"/>
      <c r="Q103" s="30"/>
    </row>
    <row r="104" spans="2:17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30"/>
    </row>
    <row r="105" spans="2:17" x14ac:dyDescent="0.2">
      <c r="Q105" s="30"/>
    </row>
    <row r="106" spans="2:17" x14ac:dyDescent="0.2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Q106" s="30"/>
    </row>
    <row r="107" spans="2:17" x14ac:dyDescent="0.2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Q107" s="30"/>
    </row>
    <row r="108" spans="2:17" x14ac:dyDescent="0.2"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Q108" s="30"/>
    </row>
    <row r="109" spans="2:17" x14ac:dyDescent="0.2"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Q109" s="30"/>
    </row>
    <row r="110" spans="2:17" x14ac:dyDescent="0.2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Q110" s="30"/>
    </row>
    <row r="111" spans="2:17" x14ac:dyDescent="0.2"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Q111" s="30"/>
    </row>
    <row r="112" spans="2:17" x14ac:dyDescent="0.2"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Q112" s="30"/>
    </row>
    <row r="113" spans="2:17" x14ac:dyDescent="0.2"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Q113" s="30"/>
    </row>
    <row r="114" spans="2:17" x14ac:dyDescent="0.2"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Q114" s="30"/>
    </row>
    <row r="115" spans="2:17" x14ac:dyDescent="0.2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Q115" s="30"/>
    </row>
    <row r="116" spans="2:17" x14ac:dyDescent="0.2"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Q116" s="30"/>
    </row>
    <row r="117" spans="2:17" x14ac:dyDescent="0.2"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Q117" s="30"/>
    </row>
    <row r="118" spans="2:17" x14ac:dyDescent="0.2"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</row>
    <row r="119" spans="2:17" x14ac:dyDescent="0.2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</row>
    <row r="120" spans="2:17" x14ac:dyDescent="0.2"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</row>
    <row r="121" spans="2:17" x14ac:dyDescent="0.2"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</row>
    <row r="122" spans="2:17" x14ac:dyDescent="0.2"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</row>
    <row r="123" spans="2:17" x14ac:dyDescent="0.2"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</row>
    <row r="124" spans="2:17" x14ac:dyDescent="0.2"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</row>
    <row r="125" spans="2:17" x14ac:dyDescent="0.2"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</row>
    <row r="126" spans="2:17" x14ac:dyDescent="0.2"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</row>
    <row r="127" spans="2:17" x14ac:dyDescent="0.2"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</row>
    <row r="128" spans="2:17" x14ac:dyDescent="0.2"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</row>
    <row r="129" spans="2:13" x14ac:dyDescent="0.2"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</row>
    <row r="130" spans="2:13" x14ac:dyDescent="0.2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spans="2:13" x14ac:dyDescent="0.2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</sheetData>
  <mergeCells count="2">
    <mergeCell ref="B1:Q1"/>
    <mergeCell ref="B50:B5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Federica Acerbi</dc:creator>
  <cp:lastModifiedBy>Microsoft Office User</cp:lastModifiedBy>
  <dcterms:created xsi:type="dcterms:W3CDTF">2020-06-15T13:30:30Z</dcterms:created>
  <dcterms:modified xsi:type="dcterms:W3CDTF">2022-09-30T08:35:56Z</dcterms:modified>
</cp:coreProperties>
</file>