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wnloads/Markan Exam/"/>
    </mc:Choice>
  </mc:AlternateContent>
  <xr:revisionPtr revIDLastSave="0" documentId="13_ncr:1_{FFB5A317-0CF6-684B-9D27-7D0E16A61EA6}" xr6:coauthVersionLast="47" xr6:coauthVersionMax="47" xr10:uidLastSave="{00000000-0000-0000-0000-000000000000}"/>
  <bookViews>
    <workbookView xWindow="0" yWindow="500" windowWidth="23900" windowHeight="19120" activeTab="1" xr2:uid="{DADAEFDB-B286-194F-BBCE-0688A3B5DB0A}"/>
  </bookViews>
  <sheets>
    <sheet name="Exercise1" sheetId="5" r:id="rId1"/>
    <sheet name="Exercise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D8" i="5"/>
  <c r="D10" i="5"/>
  <c r="G22" i="2"/>
  <c r="G14" i="2"/>
  <c r="G15" i="2"/>
  <c r="G16" i="2"/>
  <c r="G17" i="2"/>
  <c r="G18" i="2"/>
  <c r="G19" i="2"/>
  <c r="G20" i="2"/>
  <c r="G13" i="2"/>
  <c r="F15" i="2"/>
  <c r="F16" i="2" s="1"/>
  <c r="F17" i="2" s="1"/>
  <c r="F18" i="2" s="1"/>
  <c r="F19" i="2" s="1"/>
  <c r="F20" i="2" s="1"/>
  <c r="F14" i="2"/>
  <c r="F13" i="2"/>
  <c r="E14" i="2"/>
  <c r="E15" i="2"/>
  <c r="E16" i="2"/>
  <c r="E17" i="2"/>
  <c r="E18" i="2"/>
  <c r="E19" i="2"/>
  <c r="E20" i="2"/>
  <c r="E13" i="2"/>
  <c r="D14" i="2"/>
  <c r="D15" i="2"/>
  <c r="D16" i="2"/>
  <c r="D17" i="2"/>
  <c r="D18" i="2"/>
  <c r="D19" i="2"/>
  <c r="D20" i="2"/>
  <c r="D13" i="2"/>
  <c r="C14" i="2"/>
  <c r="C15" i="2"/>
  <c r="C16" i="2"/>
  <c r="C17" i="2"/>
  <c r="C18" i="2"/>
  <c r="C19" i="2"/>
  <c r="C20" i="2"/>
  <c r="B51" i="5"/>
  <c r="B54" i="5" s="1"/>
  <c r="B49" i="5"/>
  <c r="G22" i="5"/>
  <c r="G23" i="5"/>
  <c r="G24" i="5"/>
  <c r="G25" i="5"/>
  <c r="G26" i="5"/>
  <c r="G27" i="5"/>
  <c r="G28" i="5"/>
  <c r="G29" i="5"/>
  <c r="G30" i="5"/>
  <c r="G31" i="5"/>
  <c r="G32" i="5"/>
  <c r="G33" i="5"/>
  <c r="G21" i="5"/>
  <c r="F22" i="5"/>
  <c r="F23" i="5"/>
  <c r="F24" i="5"/>
  <c r="F25" i="5"/>
  <c r="F26" i="5"/>
  <c r="F27" i="5"/>
  <c r="F28" i="5"/>
  <c r="F29" i="5"/>
  <c r="F30" i="5"/>
  <c r="F31" i="5"/>
  <c r="F32" i="5"/>
  <c r="F33" i="5"/>
  <c r="F21" i="5"/>
  <c r="E22" i="5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D9" i="5"/>
  <c r="D13" i="5"/>
  <c r="B53" i="5" l="1"/>
</calcChain>
</file>

<file path=xl/sharedStrings.xml><?xml version="1.0" encoding="utf-8"?>
<sst xmlns="http://schemas.openxmlformats.org/spreadsheetml/2006/main" count="57" uniqueCount="54">
  <si>
    <t>M</t>
  </si>
  <si>
    <t>RR(t)</t>
  </si>
  <si>
    <t>T</t>
  </si>
  <si>
    <t>has a constant monthly retention rate of 99%.</t>
  </si>
  <si>
    <t xml:space="preserve"> monthly discount rate of 0,8%</t>
  </si>
  <si>
    <t>margin it gets from a customer is equal to 16€/month  (not beginning, when they use they pay)</t>
  </si>
  <si>
    <t>The approximation coefficients based Yearly</t>
  </si>
  <si>
    <t>RR=</t>
  </si>
  <si>
    <t>M=</t>
  </si>
  <si>
    <t>monthly</t>
  </si>
  <si>
    <t xml:space="preserve">A/ estimate the CLV that a customer expresses in the next 5 years. </t>
  </si>
  <si>
    <t>DR=</t>
  </si>
  <si>
    <t>Monthly</t>
  </si>
  <si>
    <t>Assumptions:</t>
  </si>
  <si>
    <t>1/ Converting RR and Dr to yearly uses 12 as the power</t>
  </si>
  <si>
    <t>Yearly</t>
  </si>
  <si>
    <t>2/ Assume customers are using every month with the RR(t) decrease ==&gt; 12 times a year they use</t>
  </si>
  <si>
    <t>CLV= Approximate eff * (IM + M*RR/(1+DR-RR))</t>
  </si>
  <si>
    <t>Approx=</t>
  </si>
  <si>
    <t>3/ Payments are made at the end, so I need to actualize the first month and I don’t strat t from 0</t>
  </si>
  <si>
    <t>B/ Task b) If a customer is acquired today, what is their expected median lifetime value?</t>
  </si>
  <si>
    <t>T (Year)</t>
  </si>
  <si>
    <t>Cum. RR(t)</t>
  </si>
  <si>
    <t>Actualization (DR)</t>
  </si>
  <si>
    <t>CLV Contribution</t>
  </si>
  <si>
    <t>==&gt; Median lifetime of a customer</t>
  </si>
  <si>
    <t xml:space="preserve">CLV of median = </t>
  </si>
  <si>
    <t>because in the seventh year, the Cum. RR goes less than 50%, they pass the threshhold and as a result the CLV is up to year 7</t>
  </si>
  <si>
    <t>target segment is composed of 200.000 people</t>
  </si>
  <si>
    <t>retention rate of 15% is accomplishable</t>
  </si>
  <si>
    <t>The budget of the campaign is € 3.000.000</t>
  </si>
  <si>
    <t>4/ As I checked with the exam tutors, we can assume the RR in question C as AR</t>
  </si>
  <si>
    <t xml:space="preserve">C/ What is the expected ROI in the first year? </t>
  </si>
  <si>
    <t>Target</t>
  </si>
  <si>
    <t>Budget</t>
  </si>
  <si>
    <t>AS per capita</t>
  </si>
  <si>
    <t xml:space="preserve">AR </t>
  </si>
  <si>
    <t>CLV (from part A)</t>
  </si>
  <si>
    <t>(AR*CLV - AS ) / AS</t>
  </si>
  <si>
    <t>ROI= (Tar.*AR*CLV - Investment)/Investment</t>
  </si>
  <si>
    <t>percentage</t>
  </si>
  <si>
    <t>absolute</t>
  </si>
  <si>
    <t>subscription model, available at a cost of 7,99 €/month</t>
  </si>
  <si>
    <t xml:space="preserve">at the beginning of the month. </t>
  </si>
  <si>
    <t xml:space="preserve">monthly churn rate of 2.5% </t>
  </si>
  <si>
    <t>average monthly margin equivalent to 40% of revenues.</t>
  </si>
  <si>
    <t xml:space="preserve"> discount rate of 1% montly</t>
  </si>
  <si>
    <t xml:space="preserve">compute the customer lifetime value for a customer who churned during the 8th month. </t>
  </si>
  <si>
    <t>RR</t>
  </si>
  <si>
    <t>actu</t>
  </si>
  <si>
    <t>M * 0.4</t>
  </si>
  <si>
    <t>Cum. RR</t>
  </si>
  <si>
    <t>CLV contr</t>
  </si>
  <si>
    <t>total 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</si>
</sst>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9" formatCode="0.0%"/>
    <numFmt numFmtId="170" formatCode="_([$€-2]\ * #,##0.00_);_([$€-2]\ * \(#,##0.00\);_([$€-2]\ * &quot;-&quot;??_);_(@_)"/>
    <numFmt numFmtId="173" formatCode="_(* #,##0_);_(* \(#,##0\);_(* &quot;-&quot;??_);_(@_)"/>
    <numFmt numFmtId="175" formatCode="_([$€-2]\ * #,##0_);_([$€-2]\ * \(#,##0\);_([$€-2]\ 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9" fontId="0" fillId="0" borderId="0" xfId="0" applyNumberFormat="1"/>
    <xf numFmtId="169" fontId="0" fillId="0" borderId="0" xfId="3" applyNumberFormat="1" applyFont="1"/>
    <xf numFmtId="10" fontId="0" fillId="0" borderId="0" xfId="3" applyNumberFormat="1" applyFont="1"/>
    <xf numFmtId="170" fontId="0" fillId="0" borderId="0" xfId="2" applyNumberFormat="1" applyFont="1"/>
    <xf numFmtId="0" fontId="0" fillId="0" borderId="0" xfId="0" applyAlignment="1">
      <alignment wrapText="1"/>
    </xf>
    <xf numFmtId="170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170" fontId="0" fillId="2" borderId="0" xfId="0" applyNumberFormat="1" applyFill="1"/>
    <xf numFmtId="170" fontId="3" fillId="0" borderId="0" xfId="0" applyNumberFormat="1" applyFont="1"/>
    <xf numFmtId="0" fontId="0" fillId="3" borderId="0" xfId="0" applyFill="1"/>
    <xf numFmtId="170" fontId="3" fillId="3" borderId="0" xfId="0" applyNumberFormat="1" applyFont="1" applyFill="1"/>
    <xf numFmtId="169" fontId="0" fillId="3" borderId="0" xfId="3" applyNumberFormat="1" applyFont="1" applyFill="1"/>
    <xf numFmtId="0" fontId="2" fillId="0" borderId="0" xfId="0" quotePrefix="1" applyFont="1"/>
    <xf numFmtId="169" fontId="2" fillId="3" borderId="0" xfId="3" applyNumberFormat="1" applyFont="1" applyFill="1"/>
    <xf numFmtId="0" fontId="2" fillId="0" borderId="0" xfId="0" applyFont="1"/>
    <xf numFmtId="173" fontId="0" fillId="0" borderId="0" xfId="1" applyNumberFormat="1" applyFont="1"/>
    <xf numFmtId="175" fontId="3" fillId="0" borderId="0" xfId="0" applyNumberFormat="1" applyFont="1"/>
    <xf numFmtId="0" fontId="0" fillId="0" borderId="0" xfId="0" applyFont="1"/>
    <xf numFmtId="2" fontId="0" fillId="2" borderId="0" xfId="0" applyNumberFormat="1" applyFill="1"/>
    <xf numFmtId="9" fontId="0" fillId="2" borderId="0" xfId="3" applyFont="1" applyFill="1"/>
    <xf numFmtId="169" fontId="0" fillId="0" borderId="0" xfId="0" applyNumberFormat="1"/>
    <xf numFmtId="164" fontId="0" fillId="0" borderId="0" xfId="0" applyNumberFormat="1"/>
    <xf numFmtId="170" fontId="2" fillId="0" borderId="0" xfId="0" applyNumberFormat="1" applyFont="1"/>
    <xf numFmtId="170" fontId="2" fillId="3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166C-39B2-2646-AD75-6BAD28E5BF42}">
  <dimension ref="A2:J54"/>
  <sheetViews>
    <sheetView topLeftCell="A24" zoomScale="125" workbookViewId="0">
      <selection activeCell="B50" sqref="B50"/>
    </sheetView>
  </sheetViews>
  <sheetFormatPr baseColWidth="10" defaultRowHeight="16" x14ac:dyDescent="0.2"/>
  <cols>
    <col min="1" max="1" width="19.33203125" customWidth="1"/>
    <col min="2" max="2" width="14.5" bestFit="1" customWidth="1"/>
  </cols>
  <sheetData>
    <row r="2" spans="1:10" x14ac:dyDescent="0.2">
      <c r="A2" t="s">
        <v>3</v>
      </c>
      <c r="I2" t="s">
        <v>13</v>
      </c>
      <c r="J2" t="s">
        <v>14</v>
      </c>
    </row>
    <row r="3" spans="1:10" x14ac:dyDescent="0.2">
      <c r="A3" t="s">
        <v>5</v>
      </c>
      <c r="J3" t="s">
        <v>16</v>
      </c>
    </row>
    <row r="4" spans="1:10" x14ac:dyDescent="0.2">
      <c r="A4" t="s">
        <v>4</v>
      </c>
      <c r="J4" t="s">
        <v>19</v>
      </c>
    </row>
    <row r="5" spans="1:10" x14ac:dyDescent="0.2">
      <c r="A5" t="s">
        <v>6</v>
      </c>
      <c r="J5" s="20" t="s">
        <v>31</v>
      </c>
    </row>
    <row r="6" spans="1:10" x14ac:dyDescent="0.2">
      <c r="A6" s="17" t="s">
        <v>10</v>
      </c>
    </row>
    <row r="8" spans="1:10" x14ac:dyDescent="0.2">
      <c r="A8" t="s">
        <v>7</v>
      </c>
      <c r="B8" s="4">
        <v>0.99</v>
      </c>
      <c r="C8" t="s">
        <v>9</v>
      </c>
      <c r="D8" s="3">
        <f>B8^12</f>
        <v>0.88638487171612912</v>
      </c>
      <c r="E8" t="s">
        <v>15</v>
      </c>
    </row>
    <row r="9" spans="1:10" x14ac:dyDescent="0.2">
      <c r="A9" t="s">
        <v>8</v>
      </c>
      <c r="B9" s="5">
        <v>16</v>
      </c>
      <c r="C9" t="s">
        <v>9</v>
      </c>
      <c r="D9" s="5">
        <f>B9*12</f>
        <v>192</v>
      </c>
      <c r="E9" t="s">
        <v>15</v>
      </c>
    </row>
    <row r="10" spans="1:10" x14ac:dyDescent="0.2">
      <c r="A10" t="s">
        <v>11</v>
      </c>
      <c r="B10" s="1">
        <v>8.0000000000000002E-3</v>
      </c>
      <c r="C10" t="s">
        <v>12</v>
      </c>
      <c r="D10" s="3">
        <f>(1+B10)^12-1</f>
        <v>0.10033869371614701</v>
      </c>
      <c r="E10" t="s">
        <v>15</v>
      </c>
    </row>
    <row r="11" spans="1:10" x14ac:dyDescent="0.2">
      <c r="A11" t="s">
        <v>18</v>
      </c>
      <c r="B11" s="1"/>
      <c r="D11" s="3">
        <v>0.7</v>
      </c>
    </row>
    <row r="12" spans="1:10" x14ac:dyDescent="0.2">
      <c r="D12" s="7"/>
    </row>
    <row r="13" spans="1:10" ht="51" x14ac:dyDescent="0.2">
      <c r="A13" s="8" t="s">
        <v>17</v>
      </c>
      <c r="B13" s="9"/>
      <c r="C13" s="9"/>
      <c r="D13" s="10">
        <f>D11*(0+D9*D8/(1+D10-D8))</f>
        <v>556.80298507889142</v>
      </c>
      <c r="F13" s="7"/>
    </row>
    <row r="17" spans="1:8" x14ac:dyDescent="0.2">
      <c r="A17" s="17" t="s">
        <v>20</v>
      </c>
    </row>
    <row r="20" spans="1:8" x14ac:dyDescent="0.2">
      <c r="B20" t="s">
        <v>21</v>
      </c>
      <c r="C20" t="s">
        <v>0</v>
      </c>
      <c r="D20" t="s">
        <v>1</v>
      </c>
      <c r="E20" s="12" t="s">
        <v>22</v>
      </c>
      <c r="F20" t="s">
        <v>23</v>
      </c>
      <c r="G20" t="s">
        <v>24</v>
      </c>
    </row>
    <row r="21" spans="1:8" x14ac:dyDescent="0.2">
      <c r="B21">
        <v>1</v>
      </c>
      <c r="C21" s="11">
        <v>192</v>
      </c>
      <c r="D21">
        <v>1</v>
      </c>
      <c r="E21">
        <v>1</v>
      </c>
      <c r="F21" s="3">
        <f>1/(1+$D$10)^B21</f>
        <v>0.90881108308817571</v>
      </c>
      <c r="G21" s="25">
        <f>C21*E21*F21</f>
        <v>174.49172795292975</v>
      </c>
    </row>
    <row r="22" spans="1:8" x14ac:dyDescent="0.2">
      <c r="B22">
        <v>2</v>
      </c>
      <c r="C22" s="11">
        <v>192</v>
      </c>
      <c r="D22" s="3">
        <v>0.88638487171612912</v>
      </c>
      <c r="E22" s="3">
        <f>E21*D22</f>
        <v>0.88638487171612912</v>
      </c>
      <c r="F22" s="3">
        <f t="shared" ref="F22:F33" si="0">1/(1+$D$10)^B22</f>
        <v>0.825937584743903</v>
      </c>
      <c r="G22" s="25">
        <f t="shared" ref="G22:G33" si="1">C22*E22*F22</f>
        <v>140.56292737896075</v>
      </c>
    </row>
    <row r="23" spans="1:8" x14ac:dyDescent="0.2">
      <c r="B23">
        <v>3</v>
      </c>
      <c r="C23" s="11">
        <v>192</v>
      </c>
      <c r="D23" s="3">
        <v>0.88638487171612912</v>
      </c>
      <c r="E23" s="3">
        <f t="shared" ref="E23:E33" si="2">E22*(D23)</f>
        <v>0.78567814080721865</v>
      </c>
      <c r="F23" s="3">
        <f t="shared" si="0"/>
        <v>0.75062123095433841</v>
      </c>
      <c r="G23" s="25">
        <f t="shared" si="1"/>
        <v>113.23136509183306</v>
      </c>
    </row>
    <row r="24" spans="1:8" x14ac:dyDescent="0.2">
      <c r="B24">
        <v>4</v>
      </c>
      <c r="C24" s="11">
        <v>192</v>
      </c>
      <c r="D24" s="3">
        <v>0.88638487171612912</v>
      </c>
      <c r="E24" s="3">
        <f t="shared" si="2"/>
        <v>0.69641321804957335</v>
      </c>
      <c r="F24" s="3">
        <f t="shared" si="0"/>
        <v>0.68217289389259195</v>
      </c>
      <c r="G24" s="25">
        <f t="shared" si="1"/>
        <v>91.21425029797058</v>
      </c>
    </row>
    <row r="25" spans="1:8" x14ac:dyDescent="0.2">
      <c r="B25">
        <v>5</v>
      </c>
      <c r="C25" s="11">
        <v>192</v>
      </c>
      <c r="D25" s="3">
        <v>0.88638487171612912</v>
      </c>
      <c r="E25" s="3">
        <f t="shared" si="2"/>
        <v>0.61729014094228774</v>
      </c>
      <c r="F25" s="3">
        <f t="shared" si="0"/>
        <v>0.61996628655192165</v>
      </c>
      <c r="G25" s="25">
        <f t="shared" si="1"/>
        <v>73.478222669779669</v>
      </c>
    </row>
    <row r="26" spans="1:8" x14ac:dyDescent="0.2">
      <c r="B26" s="12">
        <v>6</v>
      </c>
      <c r="C26" s="13">
        <v>192</v>
      </c>
      <c r="D26" s="14">
        <v>0.88638487171612912</v>
      </c>
      <c r="E26" s="16">
        <f t="shared" si="2"/>
        <v>0.54715664239076101</v>
      </c>
      <c r="F26" s="14">
        <f t="shared" si="0"/>
        <v>0.5634322323594062</v>
      </c>
      <c r="G26" s="26">
        <f t="shared" si="1"/>
        <v>59.190852186720726</v>
      </c>
      <c r="H26" s="15" t="s">
        <v>25</v>
      </c>
    </row>
    <row r="27" spans="1:8" x14ac:dyDescent="0.2">
      <c r="B27">
        <v>7</v>
      </c>
      <c r="C27" s="11">
        <v>192</v>
      </c>
      <c r="D27" s="3">
        <v>0.88638487171612912</v>
      </c>
      <c r="E27" s="3">
        <f t="shared" si="2"/>
        <v>0.48499137027416261</v>
      </c>
      <c r="F27" s="3">
        <f t="shared" si="0"/>
        <v>0.51205345733734065</v>
      </c>
      <c r="G27" s="7">
        <f t="shared" si="1"/>
        <v>47.681569522110586</v>
      </c>
    </row>
    <row r="28" spans="1:8" x14ac:dyDescent="0.2">
      <c r="B28">
        <v>8</v>
      </c>
      <c r="C28" s="11">
        <v>192</v>
      </c>
      <c r="D28" s="3">
        <v>0.88638487171612912</v>
      </c>
      <c r="E28" s="3">
        <f t="shared" si="2"/>
        <v>0.4298890135238933</v>
      </c>
      <c r="F28" s="3">
        <f t="shared" si="0"/>
        <v>0.46535985716179357</v>
      </c>
      <c r="G28" s="7">
        <f t="shared" si="1"/>
        <v>38.410193266349438</v>
      </c>
    </row>
    <row r="29" spans="1:8" x14ac:dyDescent="0.2">
      <c r="B29">
        <v>9</v>
      </c>
      <c r="C29" s="11">
        <v>192</v>
      </c>
      <c r="D29" s="3">
        <v>0.88638487171612912</v>
      </c>
      <c r="E29" s="3">
        <f t="shared" si="2"/>
        <v>0.38104711810454944</v>
      </c>
      <c r="F29" s="3">
        <f t="shared" si="0"/>
        <v>0.42292419581296836</v>
      </c>
      <c r="G29" s="7">
        <f t="shared" si="1"/>
        <v>30.941576830313426</v>
      </c>
    </row>
    <row r="30" spans="1:8" x14ac:dyDescent="0.2">
      <c r="B30">
        <v>10</v>
      </c>
      <c r="C30" s="11">
        <v>192</v>
      </c>
      <c r="D30" s="3">
        <v>0.88638487171612912</v>
      </c>
      <c r="E30" s="3">
        <f t="shared" si="2"/>
        <v>0.33775440089890174</v>
      </c>
      <c r="F30" s="3">
        <f t="shared" si="0"/>
        <v>0.38435819646097952</v>
      </c>
      <c r="G30" s="7">
        <f t="shared" si="1"/>
        <v>24.925185096242018</v>
      </c>
    </row>
    <row r="31" spans="1:8" x14ac:dyDescent="0.2">
      <c r="B31">
        <v>11</v>
      </c>
      <c r="C31" s="11">
        <v>192</v>
      </c>
      <c r="D31" s="3">
        <v>0.88638487171612912</v>
      </c>
      <c r="E31" s="3">
        <f t="shared" si="2"/>
        <v>0.29938039131233107</v>
      </c>
      <c r="F31" s="3">
        <f t="shared" si="0"/>
        <v>0.3493089888195206</v>
      </c>
      <c r="G31" s="7">
        <f t="shared" si="1"/>
        <v>20.07864225824693</v>
      </c>
    </row>
    <row r="32" spans="1:8" x14ac:dyDescent="0.2">
      <c r="B32">
        <v>12</v>
      </c>
      <c r="C32" s="11">
        <v>192</v>
      </c>
      <c r="D32" s="3">
        <v>0.88638487171612912</v>
      </c>
      <c r="E32" s="3">
        <f t="shared" si="2"/>
        <v>0.26536624974770512</v>
      </c>
      <c r="F32" s="3">
        <f t="shared" si="0"/>
        <v>0.31745588046150397</v>
      </c>
      <c r="G32" s="7">
        <f t="shared" si="1"/>
        <v>16.174478680017614</v>
      </c>
    </row>
    <row r="33" spans="1:7" x14ac:dyDescent="0.2">
      <c r="B33">
        <v>13</v>
      </c>
      <c r="C33" s="11">
        <v>192</v>
      </c>
      <c r="D33" s="3">
        <v>0.88638487171612912</v>
      </c>
      <c r="E33" s="3">
        <f t="shared" si="2"/>
        <v>0.23521662924040987</v>
      </c>
      <c r="F33" s="3">
        <f t="shared" si="0"/>
        <v>0.28850742255492984</v>
      </c>
      <c r="G33" s="7">
        <f t="shared" si="1"/>
        <v>13.029454741288166</v>
      </c>
    </row>
    <row r="36" spans="1:7" x14ac:dyDescent="0.2">
      <c r="E36" s="9" t="s">
        <v>26</v>
      </c>
      <c r="F36" s="9"/>
      <c r="G36" s="10">
        <f>SUM(G21:G26)</f>
        <v>652.16934557819457</v>
      </c>
    </row>
    <row r="37" spans="1:7" x14ac:dyDescent="0.2">
      <c r="G37" t="s">
        <v>27</v>
      </c>
    </row>
    <row r="40" spans="1:7" x14ac:dyDescent="0.2">
      <c r="A40" s="17" t="s">
        <v>32</v>
      </c>
    </row>
    <row r="41" spans="1:7" x14ac:dyDescent="0.2">
      <c r="A41" t="s">
        <v>28</v>
      </c>
    </row>
    <row r="42" spans="1:7" x14ac:dyDescent="0.2">
      <c r="A42" t="s">
        <v>29</v>
      </c>
    </row>
    <row r="43" spans="1:7" x14ac:dyDescent="0.2">
      <c r="A43" t="s">
        <v>30</v>
      </c>
    </row>
    <row r="46" spans="1:7" x14ac:dyDescent="0.2">
      <c r="A46" t="s">
        <v>33</v>
      </c>
      <c r="B46" s="18">
        <v>200000</v>
      </c>
      <c r="C46" s="2"/>
    </row>
    <row r="47" spans="1:7" x14ac:dyDescent="0.2">
      <c r="A47" t="s">
        <v>34</v>
      </c>
      <c r="B47" s="19">
        <v>3000000</v>
      </c>
    </row>
    <row r="49" spans="1:3" x14ac:dyDescent="0.2">
      <c r="A49" t="s">
        <v>35</v>
      </c>
      <c r="B49" s="19">
        <f>B47/B46</f>
        <v>15</v>
      </c>
    </row>
    <row r="50" spans="1:3" x14ac:dyDescent="0.2">
      <c r="A50" t="s">
        <v>36</v>
      </c>
      <c r="B50" s="2">
        <v>0.15</v>
      </c>
    </row>
    <row r="51" spans="1:3" x14ac:dyDescent="0.2">
      <c r="A51" t="s">
        <v>37</v>
      </c>
      <c r="B51" s="7">
        <f>D13</f>
        <v>556.80298507889142</v>
      </c>
    </row>
    <row r="53" spans="1:3" x14ac:dyDescent="0.2">
      <c r="A53" s="9" t="s">
        <v>39</v>
      </c>
      <c r="B53" s="22">
        <f>(B50*B46*B51-B47)/B47</f>
        <v>4.5680298507889141</v>
      </c>
      <c r="C53" t="s">
        <v>40</v>
      </c>
    </row>
    <row r="54" spans="1:3" x14ac:dyDescent="0.2">
      <c r="A54" s="9" t="s">
        <v>38</v>
      </c>
      <c r="B54" s="21">
        <f>B50*B51/B49-1</f>
        <v>4.5680298507889141</v>
      </c>
      <c r="C5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93D4-48CD-6944-8DDB-30F29207FDF7}">
  <dimension ref="A2:G22"/>
  <sheetViews>
    <sheetView tabSelected="1" zoomScale="116" workbookViewId="0">
      <selection activeCell="F21" sqref="F21"/>
    </sheetView>
  </sheetViews>
  <sheetFormatPr baseColWidth="10" defaultRowHeight="16" x14ac:dyDescent="0.2"/>
  <cols>
    <col min="1" max="1" width="9" customWidth="1"/>
  </cols>
  <sheetData>
    <row r="2" spans="1:7" x14ac:dyDescent="0.2">
      <c r="A2" t="s">
        <v>42</v>
      </c>
    </row>
    <row r="3" spans="1:7" x14ac:dyDescent="0.2">
      <c r="A3" t="s">
        <v>43</v>
      </c>
    </row>
    <row r="4" spans="1:7" x14ac:dyDescent="0.2">
      <c r="A4" t="s">
        <v>44</v>
      </c>
    </row>
    <row r="5" spans="1:7" x14ac:dyDescent="0.2">
      <c r="A5" t="s">
        <v>45</v>
      </c>
    </row>
    <row r="6" spans="1:7" x14ac:dyDescent="0.2">
      <c r="A6" t="s">
        <v>46</v>
      </c>
    </row>
    <row r="8" spans="1:7" x14ac:dyDescent="0.2">
      <c r="A8" t="s">
        <v>47</v>
      </c>
    </row>
    <row r="10" spans="1:7" x14ac:dyDescent="0.2">
      <c r="A10" s="6"/>
    </row>
    <row r="12" spans="1:7" x14ac:dyDescent="0.2">
      <c r="B12" t="s">
        <v>2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</row>
    <row r="13" spans="1:7" x14ac:dyDescent="0.2">
      <c r="B13">
        <v>0</v>
      </c>
      <c r="C13" s="3">
        <v>1</v>
      </c>
      <c r="D13" s="3">
        <f>1/(1+1%)^B13</f>
        <v>1</v>
      </c>
      <c r="E13">
        <f>7.99*0.4</f>
        <v>3.1960000000000002</v>
      </c>
      <c r="F13" s="23">
        <f>C13</f>
        <v>1</v>
      </c>
      <c r="G13">
        <f>E13*F13*D13</f>
        <v>3.1960000000000002</v>
      </c>
    </row>
    <row r="14" spans="1:7" x14ac:dyDescent="0.2">
      <c r="B14">
        <v>1</v>
      </c>
      <c r="C14" s="3">
        <f t="shared" ref="C14:C20" si="0">1-0.025</f>
        <v>0.97499999999999998</v>
      </c>
      <c r="D14" s="3">
        <f t="shared" ref="D14:D20" si="1">1/(1+1%)^B14</f>
        <v>0.99009900990099009</v>
      </c>
      <c r="E14">
        <f t="shared" ref="E14:E20" si="2">7.99*0.4</f>
        <v>3.1960000000000002</v>
      </c>
      <c r="F14" s="24">
        <f>C14*F13</f>
        <v>0.97499999999999998</v>
      </c>
      <c r="G14">
        <f t="shared" ref="G14:G20" si="3">E14*F14*D14</f>
        <v>3.0852475247524755</v>
      </c>
    </row>
    <row r="15" spans="1:7" x14ac:dyDescent="0.2">
      <c r="B15">
        <v>2</v>
      </c>
      <c r="C15" s="3">
        <f t="shared" si="0"/>
        <v>0.97499999999999998</v>
      </c>
      <c r="D15" s="3">
        <f t="shared" si="1"/>
        <v>0.98029604940692083</v>
      </c>
      <c r="E15">
        <f t="shared" si="2"/>
        <v>3.1960000000000002</v>
      </c>
      <c r="F15" s="24">
        <f t="shared" ref="F15:F20" si="4">C15*F14</f>
        <v>0.95062499999999994</v>
      </c>
      <c r="G15">
        <f t="shared" si="3"/>
        <v>2.9783330065679832</v>
      </c>
    </row>
    <row r="16" spans="1:7" x14ac:dyDescent="0.2">
      <c r="B16">
        <v>3</v>
      </c>
      <c r="C16" s="3">
        <f t="shared" si="0"/>
        <v>0.97499999999999998</v>
      </c>
      <c r="D16" s="3">
        <f t="shared" si="1"/>
        <v>0.97059014792764453</v>
      </c>
      <c r="E16">
        <f t="shared" si="2"/>
        <v>3.1960000000000002</v>
      </c>
      <c r="F16" s="24">
        <f t="shared" si="4"/>
        <v>0.92685937499999993</v>
      </c>
      <c r="G16">
        <f t="shared" si="3"/>
        <v>2.8751234469344396</v>
      </c>
    </row>
    <row r="17" spans="2:7" x14ac:dyDescent="0.2">
      <c r="B17">
        <v>4</v>
      </c>
      <c r="C17" s="3">
        <f t="shared" si="0"/>
        <v>0.97499999999999998</v>
      </c>
      <c r="D17" s="3">
        <f t="shared" si="1"/>
        <v>0.96098034448281622</v>
      </c>
      <c r="E17">
        <f t="shared" si="2"/>
        <v>3.1960000000000002</v>
      </c>
      <c r="F17" s="24">
        <f t="shared" si="4"/>
        <v>0.90368789062499988</v>
      </c>
      <c r="G17">
        <f t="shared" si="3"/>
        <v>2.7754904561990874</v>
      </c>
    </row>
    <row r="18" spans="2:7" x14ac:dyDescent="0.2">
      <c r="B18">
        <v>5</v>
      </c>
      <c r="C18" s="3">
        <f t="shared" si="0"/>
        <v>0.97499999999999998</v>
      </c>
      <c r="D18" s="3">
        <f t="shared" si="1"/>
        <v>0.95146568760674888</v>
      </c>
      <c r="E18">
        <f t="shared" si="2"/>
        <v>3.1960000000000002</v>
      </c>
      <c r="F18" s="24">
        <f t="shared" si="4"/>
        <v>0.88109569335937488</v>
      </c>
      <c r="G18">
        <f t="shared" si="3"/>
        <v>2.6793100938555545</v>
      </c>
    </row>
    <row r="19" spans="2:7" x14ac:dyDescent="0.2">
      <c r="B19">
        <v>6</v>
      </c>
      <c r="C19" s="3">
        <f t="shared" si="0"/>
        <v>0.97499999999999998</v>
      </c>
      <c r="D19" s="3">
        <f t="shared" si="1"/>
        <v>0.94204523525420658</v>
      </c>
      <c r="E19">
        <f t="shared" si="2"/>
        <v>3.1960000000000002</v>
      </c>
      <c r="F19" s="24">
        <f t="shared" si="4"/>
        <v>0.85906830102539045</v>
      </c>
      <c r="G19">
        <f t="shared" si="3"/>
        <v>2.5864627143655099</v>
      </c>
    </row>
    <row r="20" spans="2:7" x14ac:dyDescent="0.2">
      <c r="B20">
        <v>7</v>
      </c>
      <c r="C20" s="3">
        <f t="shared" si="0"/>
        <v>0.97499999999999998</v>
      </c>
      <c r="D20" s="3">
        <f t="shared" si="1"/>
        <v>0.93271805470713554</v>
      </c>
      <c r="E20">
        <f t="shared" si="2"/>
        <v>3.1960000000000002</v>
      </c>
      <c r="F20" s="24">
        <f t="shared" si="4"/>
        <v>0.83759159349975565</v>
      </c>
      <c r="G20">
        <f t="shared" si="3"/>
        <v>2.4968328183231416</v>
      </c>
    </row>
    <row r="22" spans="2:7" x14ac:dyDescent="0.2">
      <c r="F22" t="s">
        <v>53</v>
      </c>
      <c r="G22">
        <f>SUM(G13:G20)</f>
        <v>22.672800060998192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Jandaghian</dc:creator>
  <cp:lastModifiedBy>Amirhossein Jandaghian</cp:lastModifiedBy>
  <dcterms:created xsi:type="dcterms:W3CDTF">2025-01-23T23:55:04Z</dcterms:created>
  <dcterms:modified xsi:type="dcterms:W3CDTF">2025-01-24T08:43:51Z</dcterms:modified>
</cp:coreProperties>
</file>