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isonadams/Documents/Thesis/Microplankton/R Work/100x June 2022/"/>
    </mc:Choice>
  </mc:AlternateContent>
  <xr:revisionPtr revIDLastSave="0" documentId="13_ncr:1_{28F86313-40BD-EB47-9FCA-E4999CD03FAE}" xr6:coauthVersionLast="47" xr6:coauthVersionMax="47" xr10:uidLastSave="{00000000-0000-0000-0000-000000000000}"/>
  <bookViews>
    <workbookView xWindow="0" yWindow="0" windowWidth="25600" windowHeight="16000" xr2:uid="{6F423CEF-A49D-354C-884C-23093B669B60}"/>
  </bookViews>
  <sheets>
    <sheet name="100xRaw_R_Updated_06_16" sheetId="3" r:id="rId1"/>
    <sheet name="Sheet1" sheetId="1" r:id="rId2"/>
    <sheet name="no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J262" i="3" l="1"/>
  <c r="BI262" i="3"/>
  <c r="BG262" i="3"/>
  <c r="BF262" i="3"/>
  <c r="AX262" i="3"/>
  <c r="AW262" i="3"/>
  <c r="AU262" i="3"/>
  <c r="AS262" i="3"/>
  <c r="AB262" i="3"/>
  <c r="P262" i="3"/>
  <c r="I262" i="3"/>
  <c r="BF257" i="3"/>
  <c r="AN256" i="3"/>
  <c r="AL256" i="3"/>
  <c r="AB255" i="3"/>
  <c r="BO252" i="3"/>
  <c r="AN252" i="3"/>
  <c r="AB246" i="3"/>
  <c r="AL232" i="3"/>
  <c r="H232" i="3"/>
  <c r="BG201" i="3"/>
  <c r="R150" i="3"/>
  <c r="BO142" i="3"/>
  <c r="BJ138" i="3"/>
  <c r="BI137" i="3"/>
  <c r="BH137" i="3"/>
  <c r="I135" i="3"/>
  <c r="AQ134" i="3"/>
  <c r="BO133" i="3"/>
  <c r="BN116" i="3"/>
  <c r="AT114" i="3"/>
  <c r="AN114" i="3"/>
  <c r="AT83" i="3"/>
  <c r="AA83" i="3"/>
  <c r="Q83" i="3"/>
  <c r="R51" i="3"/>
  <c r="BI44" i="3"/>
  <c r="BG44" i="3"/>
  <c r="BF44" i="3"/>
  <c r="BJ40" i="3"/>
  <c r="AM28" i="3"/>
  <c r="BG27" i="3"/>
  <c r="BM13" i="3"/>
  <c r="BF9" i="3"/>
  <c r="BF4" i="3"/>
  <c r="BO3" i="3"/>
  <c r="BF3" i="3"/>
  <c r="BP6" i="1"/>
  <c r="BP7" i="1"/>
  <c r="BP8" i="1"/>
  <c r="BP5" i="1"/>
  <c r="BP10" i="1"/>
  <c r="BP11" i="1"/>
  <c r="BP12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9" i="1"/>
  <c r="BP30" i="1"/>
  <c r="BP31" i="1"/>
  <c r="BP32" i="1"/>
  <c r="BP33" i="1"/>
  <c r="BP34" i="1"/>
  <c r="BP35" i="1"/>
  <c r="BP36" i="1"/>
  <c r="BP37" i="1"/>
  <c r="BP38" i="1"/>
  <c r="BP39" i="1"/>
  <c r="BP41" i="1"/>
  <c r="BP42" i="1"/>
  <c r="BP43" i="1"/>
  <c r="BP45" i="1"/>
  <c r="BP46" i="1"/>
  <c r="BP47" i="1"/>
  <c r="BP48" i="1"/>
  <c r="BP49" i="1"/>
  <c r="BP50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5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6" i="1"/>
  <c r="BP139" i="1"/>
  <c r="BP140" i="1"/>
  <c r="BP141" i="1"/>
  <c r="BP143" i="1"/>
  <c r="BP144" i="1"/>
  <c r="BP145" i="1"/>
  <c r="BP146" i="1"/>
  <c r="BP147" i="1"/>
  <c r="BP148" i="1"/>
  <c r="BP149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7" i="1"/>
  <c r="BP248" i="1"/>
  <c r="BP249" i="1"/>
  <c r="BP250" i="1"/>
  <c r="BP251" i="1"/>
  <c r="BP253" i="1"/>
  <c r="BP254" i="1"/>
  <c r="BP258" i="1"/>
  <c r="BP259" i="1"/>
  <c r="BP260" i="1"/>
  <c r="BP261" i="1"/>
  <c r="BP2" i="1"/>
  <c r="BJ262" i="1"/>
  <c r="BI262" i="1"/>
  <c r="BG262" i="1"/>
  <c r="BF262" i="1"/>
  <c r="AX262" i="1"/>
  <c r="AW262" i="1"/>
  <c r="AU262" i="1"/>
  <c r="AS262" i="1"/>
  <c r="AB262" i="1"/>
  <c r="P262" i="1"/>
  <c r="I262" i="1"/>
  <c r="BF257" i="1"/>
  <c r="BP257" i="1" s="1"/>
  <c r="AN256" i="1"/>
  <c r="AL256" i="1"/>
  <c r="AB255" i="1"/>
  <c r="BP255" i="1" s="1"/>
  <c r="BO252" i="1"/>
  <c r="AN252" i="1"/>
  <c r="AB246" i="1"/>
  <c r="BP246" i="1" s="1"/>
  <c r="AL232" i="1"/>
  <c r="H232" i="1"/>
  <c r="BP232" i="1" s="1"/>
  <c r="BG201" i="1"/>
  <c r="BP201" i="1" s="1"/>
  <c r="R150" i="1"/>
  <c r="BP150" i="1" s="1"/>
  <c r="BO142" i="1"/>
  <c r="BP142" i="1" s="1"/>
  <c r="BJ138" i="1"/>
  <c r="BP138" i="1" s="1"/>
  <c r="BI137" i="1"/>
  <c r="BH137" i="1"/>
  <c r="I135" i="1"/>
  <c r="BP135" i="1" s="1"/>
  <c r="AQ134" i="1"/>
  <c r="BP134" i="1" s="1"/>
  <c r="BO133" i="1"/>
  <c r="BP133" i="1" s="1"/>
  <c r="BN116" i="1"/>
  <c r="BP116" i="1" s="1"/>
  <c r="AT114" i="1"/>
  <c r="AN114" i="1"/>
  <c r="AT83" i="1"/>
  <c r="AA83" i="1"/>
  <c r="Q83" i="1"/>
  <c r="R51" i="1"/>
  <c r="BP51" i="1" s="1"/>
  <c r="BI44" i="1"/>
  <c r="BG44" i="1"/>
  <c r="BF44" i="1"/>
  <c r="BJ40" i="1"/>
  <c r="BP40" i="1" s="1"/>
  <c r="AM28" i="1"/>
  <c r="BP28" i="1" s="1"/>
  <c r="BG27" i="1"/>
  <c r="BP27" i="1" s="1"/>
  <c r="BM13" i="1"/>
  <c r="BP13" i="1" s="1"/>
  <c r="BF9" i="1"/>
  <c r="BP9" i="1" s="1"/>
  <c r="BF4" i="1"/>
  <c r="BP4" i="1" s="1"/>
  <c r="BO3" i="1"/>
  <c r="BF3" i="1"/>
  <c r="BP137" i="1" l="1"/>
  <c r="BP3" i="1"/>
  <c r="BP44" i="1"/>
  <c r="BP256" i="1"/>
  <c r="BP83" i="1"/>
  <c r="BP262" i="1"/>
  <c r="BP114" i="1"/>
  <c r="BP252" i="1"/>
</calcChain>
</file>

<file path=xl/sharedStrings.xml><?xml version="1.0" encoding="utf-8"?>
<sst xmlns="http://schemas.openxmlformats.org/spreadsheetml/2006/main" count="2225" uniqueCount="611">
  <si>
    <t>Organism</t>
  </si>
  <si>
    <t>Group</t>
  </si>
  <si>
    <t>name</t>
  </si>
  <si>
    <t>shp</t>
  </si>
  <si>
    <t>sa</t>
  </si>
  <si>
    <t>la</t>
  </si>
  <si>
    <t>wi</t>
  </si>
  <si>
    <t>SJR2_site</t>
  </si>
  <si>
    <t>SJR2_FC1</t>
  </si>
  <si>
    <t>SJR2_T241</t>
  </si>
  <si>
    <t>SJR2_T242</t>
  </si>
  <si>
    <t>SJR2_FC3</t>
  </si>
  <si>
    <t>SJR2_IC1</t>
  </si>
  <si>
    <t>SJR2_IC2</t>
  </si>
  <si>
    <t>SJR2_IC3</t>
  </si>
  <si>
    <t>YBP1_site</t>
  </si>
  <si>
    <t>YBP1_FC1</t>
  </si>
  <si>
    <t>YBP1_T241</t>
  </si>
  <si>
    <t>YBP1_FC2</t>
  </si>
  <si>
    <t>YBP1_T242</t>
  </si>
  <si>
    <t>YBP1_FC3</t>
  </si>
  <si>
    <t>YBP1_T243</t>
  </si>
  <si>
    <t>YBP1_IC1</t>
  </si>
  <si>
    <t>YBP1_IC2</t>
  </si>
  <si>
    <t>YBP1_IC3</t>
  </si>
  <si>
    <t>LSZ2_site</t>
  </si>
  <si>
    <t>LSZ2_FC1</t>
  </si>
  <si>
    <t>LSZ2_T241</t>
  </si>
  <si>
    <t>LSZ2_FC2</t>
  </si>
  <si>
    <t>LSZ2_T242</t>
  </si>
  <si>
    <t>LSZ2_FC3</t>
  </si>
  <si>
    <t>LSZ2_T243</t>
  </si>
  <si>
    <t>LSZ2_IC1</t>
  </si>
  <si>
    <t>LSZ2_IC2</t>
  </si>
  <si>
    <t>LSZ2_IC3</t>
  </si>
  <si>
    <t>WLD2_site</t>
  </si>
  <si>
    <t>WLD2_FC1</t>
  </si>
  <si>
    <t>WLD2_T241</t>
  </si>
  <si>
    <t>WLD2_FC2</t>
  </si>
  <si>
    <t>WLD2_T242</t>
  </si>
  <si>
    <t>WLD2_FC3</t>
  </si>
  <si>
    <t>WLD2_T243</t>
  </si>
  <si>
    <t>WLD2_IC1</t>
  </si>
  <si>
    <t>WLD2_IC2</t>
  </si>
  <si>
    <t>WLD2_IC3</t>
  </si>
  <si>
    <t>SJR1_site</t>
  </si>
  <si>
    <t>SJR1_FC1</t>
  </si>
  <si>
    <t>SJR1_T241</t>
  </si>
  <si>
    <t>SJR1_FC2</t>
  </si>
  <si>
    <t>SJR1_T242</t>
  </si>
  <si>
    <t>SJR1_FC3</t>
  </si>
  <si>
    <t>SJR1_T243</t>
  </si>
  <si>
    <t>SJR1_IC1</t>
  </si>
  <si>
    <t>SJR1_IC2</t>
  </si>
  <si>
    <t>SJR1_IC3</t>
  </si>
  <si>
    <t>YBP2_site</t>
  </si>
  <si>
    <t>YBP2_FC1</t>
  </si>
  <si>
    <t>YBP2_T241</t>
  </si>
  <si>
    <t>YBP2_FC2</t>
  </si>
  <si>
    <t>YBP2_T242</t>
  </si>
  <si>
    <t>YBP2_FC3</t>
  </si>
  <si>
    <t>YBP2_T243</t>
  </si>
  <si>
    <t>YBP2_IC1</t>
  </si>
  <si>
    <t>YBP2_IC2</t>
  </si>
  <si>
    <t>YBP2_IC3</t>
  </si>
  <si>
    <t>Chlorophyte Y: Actinastrum</t>
  </si>
  <si>
    <t>chlorophyte</t>
  </si>
  <si>
    <t>chlory</t>
  </si>
  <si>
    <t>cones2</t>
  </si>
  <si>
    <t>Chlorophyte X: Colonial</t>
  </si>
  <si>
    <t>chlorx</t>
  </si>
  <si>
    <t>sph</t>
  </si>
  <si>
    <t>Chlorophyte Z: Colonial</t>
  </si>
  <si>
    <t>chlorz</t>
  </si>
  <si>
    <t>Chlorophyte AA: Colonial</t>
  </si>
  <si>
    <t>chloraa</t>
  </si>
  <si>
    <t>Chlorophyte AB: Colonial</t>
  </si>
  <si>
    <t>chlorab</t>
  </si>
  <si>
    <t>Chlorophyte AC: Colonial</t>
  </si>
  <si>
    <t>chlorac</t>
  </si>
  <si>
    <t>Chlorophyte AD: Colonial</t>
  </si>
  <si>
    <t>chlorad</t>
  </si>
  <si>
    <t>Chlorophyte AE: Other</t>
  </si>
  <si>
    <t>chlorae</t>
  </si>
  <si>
    <t>Chlorophyte AF: Pediastrum</t>
  </si>
  <si>
    <t>chloraf</t>
  </si>
  <si>
    <t>prisell</t>
  </si>
  <si>
    <t>Chlorophyte AG: Pediastrum</t>
  </si>
  <si>
    <t>chlorag</t>
  </si>
  <si>
    <t>Chlorophyte AH:  Scenedesmus</t>
  </si>
  <si>
    <t>chlorah</t>
  </si>
  <si>
    <t>prosph</t>
  </si>
  <si>
    <t>Chlorophyte AI: Scenedesmus</t>
  </si>
  <si>
    <t>chlorai</t>
  </si>
  <si>
    <t>Chlorophyte AJ: Scenedesmus</t>
  </si>
  <si>
    <t>chloraj</t>
  </si>
  <si>
    <t>Ciliate E: cone</t>
  </si>
  <si>
    <t>ciliate</t>
  </si>
  <si>
    <t>cile</t>
  </si>
  <si>
    <t>cone</t>
  </si>
  <si>
    <t>Ciliate F: cone</t>
  </si>
  <si>
    <t>cilf</t>
  </si>
  <si>
    <t>Ciliate G: cone</t>
  </si>
  <si>
    <t>cilg</t>
  </si>
  <si>
    <t>Ciliate H:cone</t>
  </si>
  <si>
    <t>cilh</t>
  </si>
  <si>
    <t>Ciliate I: cone</t>
  </si>
  <si>
    <t>cili</t>
  </si>
  <si>
    <t>Ciliate J: cone</t>
  </si>
  <si>
    <t>cilj</t>
  </si>
  <si>
    <t>Ciliate K: cone</t>
  </si>
  <si>
    <t>cilk</t>
  </si>
  <si>
    <t>Ciliate L: oblong</t>
  </si>
  <si>
    <t>cill</t>
  </si>
  <si>
    <t>Ciliate M: oblong</t>
  </si>
  <si>
    <t>cilm</t>
  </si>
  <si>
    <t>Ciliate N: oblong</t>
  </si>
  <si>
    <t>ciln</t>
  </si>
  <si>
    <t>Ciliate O: oblong</t>
  </si>
  <si>
    <t>cilo</t>
  </si>
  <si>
    <t>Ciliate P: oblong</t>
  </si>
  <si>
    <t>cilp</t>
  </si>
  <si>
    <t>Ciliate Q: oblong</t>
  </si>
  <si>
    <t>cilq</t>
  </si>
  <si>
    <t>Ciliate R: oblong</t>
  </si>
  <si>
    <t>cilr</t>
  </si>
  <si>
    <t>Ciliate S: oblong</t>
  </si>
  <si>
    <t>cils</t>
  </si>
  <si>
    <t>Ciliate T: oblong</t>
  </si>
  <si>
    <t>cilt</t>
  </si>
  <si>
    <t>Ciliate U: oblong</t>
  </si>
  <si>
    <t>cilu</t>
  </si>
  <si>
    <t>Ciliate V: oblong</t>
  </si>
  <si>
    <t>cilv</t>
  </si>
  <si>
    <t>Ciliate W: oblong</t>
  </si>
  <si>
    <t>cilw</t>
  </si>
  <si>
    <t>Ciliate X: oblong</t>
  </si>
  <si>
    <t>cilx</t>
  </si>
  <si>
    <t>Ciliate Z: other</t>
  </si>
  <si>
    <t>cilz</t>
  </si>
  <si>
    <t>Ciliate AA: other</t>
  </si>
  <si>
    <t>cilaa</t>
  </si>
  <si>
    <t>Ciliate AC: other</t>
  </si>
  <si>
    <t>cilac</t>
  </si>
  <si>
    <t>Ciliate AD: other odd shape</t>
  </si>
  <si>
    <t>cilad</t>
  </si>
  <si>
    <t>Ciliate AE: round</t>
  </si>
  <si>
    <t>cilae</t>
  </si>
  <si>
    <t>Ciliate AF: round</t>
  </si>
  <si>
    <t>cilaf</t>
  </si>
  <si>
    <t>Ciliate AG: round</t>
  </si>
  <si>
    <t>cilag</t>
  </si>
  <si>
    <t>Ciliate AH:round</t>
  </si>
  <si>
    <t>cilah</t>
  </si>
  <si>
    <t>Ciliate AI: round</t>
  </si>
  <si>
    <t>cilai</t>
  </si>
  <si>
    <t>Ciliate AJ: round 17 to 32 µm (0.2 to 0.4 mu)</t>
  </si>
  <si>
    <t>cilaj</t>
  </si>
  <si>
    <t>Cyanobacteria D: aphanizomenon</t>
  </si>
  <si>
    <t>cyanobacteria</t>
  </si>
  <si>
    <t>cyand</t>
  </si>
  <si>
    <t>cyl</t>
  </si>
  <si>
    <t>Cyanobacteria E: aphanizomenon</t>
  </si>
  <si>
    <t>cyane</t>
  </si>
  <si>
    <t>Cyanobacteria F: aphanizomenon</t>
  </si>
  <si>
    <t>cyanf</t>
  </si>
  <si>
    <t>Cyanobacteria G: aphanizomenon</t>
  </si>
  <si>
    <t>cyang</t>
  </si>
  <si>
    <t>Cyanobacteria I: aphanizomenon</t>
  </si>
  <si>
    <t>cyani</t>
  </si>
  <si>
    <t>Cyanobacteria J: aphanizomenon</t>
  </si>
  <si>
    <t>cyanj</t>
  </si>
  <si>
    <t>Cyanobacteria K: aphanizomenon</t>
  </si>
  <si>
    <t>cyank</t>
  </si>
  <si>
    <t>Cyanobacteria L: aphanizomenon</t>
  </si>
  <si>
    <t>cyanl</t>
  </si>
  <si>
    <t>Cyanobacteria M: aphanizomenon</t>
  </si>
  <si>
    <t>cyanm</t>
  </si>
  <si>
    <t>Cyanobacteria P: aphanizomenon</t>
  </si>
  <si>
    <t>cyanp</t>
  </si>
  <si>
    <t>Cyanobacteria R: dolichospermum</t>
  </si>
  <si>
    <t>cyanr</t>
  </si>
  <si>
    <t>Cyanobacteria S: dolichospermum</t>
  </si>
  <si>
    <t>cyans</t>
  </si>
  <si>
    <t>Cyanobacteria T: dolichospermum</t>
  </si>
  <si>
    <t>cyant</t>
  </si>
  <si>
    <t>Cyanobacteria U: dolichospermum</t>
  </si>
  <si>
    <t>cyanu</t>
  </si>
  <si>
    <t>Cyanobacteria V: dolichospermum</t>
  </si>
  <si>
    <t>cyanv</t>
  </si>
  <si>
    <t>Cyanobacteria W: dolichospermum</t>
  </si>
  <si>
    <t>cyanw</t>
  </si>
  <si>
    <t>Cyanobacteria X: dolichospermum</t>
  </si>
  <si>
    <t>cyanx</t>
  </si>
  <si>
    <t>Cyanobacteria Y: dolichospermum</t>
  </si>
  <si>
    <t>cyany</t>
  </si>
  <si>
    <t>Cyanobacteria Z: dolichospermum</t>
  </si>
  <si>
    <t>cyanz</t>
  </si>
  <si>
    <t>Cyanobacteria AA:dolichospermum</t>
  </si>
  <si>
    <t>cyanaa</t>
  </si>
  <si>
    <t>Cyanobacteria AB: dolichospermum</t>
  </si>
  <si>
    <t>cyanab</t>
  </si>
  <si>
    <t>Cyanobacteria AC: dolichospermum</t>
  </si>
  <si>
    <t>cyanac</t>
  </si>
  <si>
    <t>Cyanobacteria AD: dolichospermum</t>
  </si>
  <si>
    <t>cyanad</t>
  </si>
  <si>
    <t>Cyanobacteria AE: dolichospermum</t>
  </si>
  <si>
    <t>cyanae</t>
  </si>
  <si>
    <t>Cyanobacteria AF: dolichospermum</t>
  </si>
  <si>
    <t>cyanaf</t>
  </si>
  <si>
    <t>Cyanobacteria AG: dolichospermum</t>
  </si>
  <si>
    <t>cyanag</t>
  </si>
  <si>
    <t>Cyanobacteria AH: other</t>
  </si>
  <si>
    <t>cyanah</t>
  </si>
  <si>
    <t>Cyanobacteria AJ: other</t>
  </si>
  <si>
    <t>cyanaj</t>
  </si>
  <si>
    <t>Cyanobacteria AK: other</t>
  </si>
  <si>
    <t>cyanak</t>
  </si>
  <si>
    <t>Cyanobacteria AL: other</t>
  </si>
  <si>
    <t>cyanal</t>
  </si>
  <si>
    <t>Cyanobacteria AM: other</t>
  </si>
  <si>
    <t>cyanam</t>
  </si>
  <si>
    <t>Cyanobacteria AN: other</t>
  </si>
  <si>
    <t>cyanan</t>
  </si>
  <si>
    <t>Cyanobacteria AO: other</t>
  </si>
  <si>
    <t>cyanao</t>
  </si>
  <si>
    <t>Cyanobacteria AP: other</t>
  </si>
  <si>
    <t>cyanap</t>
  </si>
  <si>
    <t>Cyanobacteria AQ: other</t>
  </si>
  <si>
    <t>cyanaq</t>
  </si>
  <si>
    <t>Diatom Z: centric</t>
  </si>
  <si>
    <t>diatom</t>
  </si>
  <si>
    <t>diaz</t>
  </si>
  <si>
    <t>Diatom AA: centric</t>
  </si>
  <si>
    <t>diaaa</t>
  </si>
  <si>
    <t>Diatom AB: centric</t>
  </si>
  <si>
    <t>diaab</t>
  </si>
  <si>
    <t>Diatom AC: centric 17-32 µm</t>
  </si>
  <si>
    <t>diaac</t>
  </si>
  <si>
    <t>Diatom AD: chain</t>
  </si>
  <si>
    <t>diaad</t>
  </si>
  <si>
    <t>Diatom AE: chain</t>
  </si>
  <si>
    <t>diaae</t>
  </si>
  <si>
    <t>Diatom AF: chain</t>
  </si>
  <si>
    <t>diaaf</t>
  </si>
  <si>
    <t>Diatom AG: chain</t>
  </si>
  <si>
    <t>diaag</t>
  </si>
  <si>
    <t>Diatom AH: chain</t>
  </si>
  <si>
    <t>diaah</t>
  </si>
  <si>
    <t>Diatom AI: chain</t>
  </si>
  <si>
    <t>diaai</t>
  </si>
  <si>
    <t>Diatom AJ: chain</t>
  </si>
  <si>
    <t>diaaj</t>
  </si>
  <si>
    <t>Diatom AK: chain</t>
  </si>
  <si>
    <t>diaak</t>
  </si>
  <si>
    <t>Diatom AL: chain</t>
  </si>
  <si>
    <t>diaal</t>
  </si>
  <si>
    <t>Diatom AM: chain</t>
  </si>
  <si>
    <t>diaam</t>
  </si>
  <si>
    <t>recbox</t>
  </si>
  <si>
    <t>Diatom AN: chain</t>
  </si>
  <si>
    <t>diaan</t>
  </si>
  <si>
    <t>Diatom AO: chain</t>
  </si>
  <si>
    <t>diaao</t>
  </si>
  <si>
    <t>Diatom AP: chain</t>
  </si>
  <si>
    <t>diaap</t>
  </si>
  <si>
    <t>Diatom AQ: chain</t>
  </si>
  <si>
    <t>diaaq</t>
  </si>
  <si>
    <t>Diatom AR: chain</t>
  </si>
  <si>
    <t>diaar</t>
  </si>
  <si>
    <t>Diatom AS: chain</t>
  </si>
  <si>
    <t>diaas</t>
  </si>
  <si>
    <t>Diatom AU: chain</t>
  </si>
  <si>
    <t>diaau</t>
  </si>
  <si>
    <t>Diatom AV: chain</t>
  </si>
  <si>
    <t>diaav</t>
  </si>
  <si>
    <t>Diatom AW: chain</t>
  </si>
  <si>
    <t>diaaw</t>
  </si>
  <si>
    <t>Diatom AX: chain</t>
  </si>
  <si>
    <t>diaax</t>
  </si>
  <si>
    <t>Diatom AZ: egg shaped</t>
  </si>
  <si>
    <t>diaaz</t>
  </si>
  <si>
    <t>Diatom BA: egg shaped</t>
  </si>
  <si>
    <t>diaba</t>
  </si>
  <si>
    <t>Diatom BB: egg shaped</t>
  </si>
  <si>
    <t>diabb</t>
  </si>
  <si>
    <t>Diatom BE: other</t>
  </si>
  <si>
    <t>diabe</t>
  </si>
  <si>
    <t>Diatom BF: other</t>
  </si>
  <si>
    <t>diabf</t>
  </si>
  <si>
    <t>Diatom BG: other</t>
  </si>
  <si>
    <t>diabg</t>
  </si>
  <si>
    <t>Diatom BI: pennate</t>
  </si>
  <si>
    <t>diabi</t>
  </si>
  <si>
    <t>Diatom BJ: pennate</t>
  </si>
  <si>
    <t>diabj</t>
  </si>
  <si>
    <t>Diatom BK: pennate</t>
  </si>
  <si>
    <t>diabk</t>
  </si>
  <si>
    <t>Diatom BL: pennate</t>
  </si>
  <si>
    <t>diabl</t>
  </si>
  <si>
    <t>Diatom BM: pennate</t>
  </si>
  <si>
    <t>diabm</t>
  </si>
  <si>
    <t>Diatom BN: pennate</t>
  </si>
  <si>
    <t>diabn</t>
  </si>
  <si>
    <t>Diatom BO: pennate</t>
  </si>
  <si>
    <t>diabo</t>
  </si>
  <si>
    <t>Diatom BP: pennate</t>
  </si>
  <si>
    <t>diabp</t>
  </si>
  <si>
    <t>Diatom BQ: pennate</t>
  </si>
  <si>
    <t>diabq</t>
  </si>
  <si>
    <t>Diatom BR: pennate</t>
  </si>
  <si>
    <t>diabr</t>
  </si>
  <si>
    <t>Diatom BS: pennate</t>
  </si>
  <si>
    <t>diabs</t>
  </si>
  <si>
    <t>Diatom BT: pennate</t>
  </si>
  <si>
    <t>diabt</t>
  </si>
  <si>
    <t>Diatom BU: pennate</t>
  </si>
  <si>
    <t>diabu</t>
  </si>
  <si>
    <t>Diatom BV: pennate</t>
  </si>
  <si>
    <t>diabv</t>
  </si>
  <si>
    <t>Diatom BW: pennate</t>
  </si>
  <si>
    <t>diabw</t>
  </si>
  <si>
    <t>Diatom BX: pennate</t>
  </si>
  <si>
    <t>diabx</t>
  </si>
  <si>
    <t>Diatom BY: pennate</t>
  </si>
  <si>
    <t>diaby</t>
  </si>
  <si>
    <t>Diatom BZ: pennate</t>
  </si>
  <si>
    <t>diabz</t>
  </si>
  <si>
    <t>Diatom CA: pennate</t>
  </si>
  <si>
    <t>diaca</t>
  </si>
  <si>
    <t>Diatom CB: pennate</t>
  </si>
  <si>
    <t>diacb</t>
  </si>
  <si>
    <t>Diatom CC: pennate</t>
  </si>
  <si>
    <t>diacc</t>
  </si>
  <si>
    <t>Diatom CD: pennate</t>
  </si>
  <si>
    <t>diacd</t>
  </si>
  <si>
    <t>Diatom CE: pennate</t>
  </si>
  <si>
    <t>diace</t>
  </si>
  <si>
    <t>Diatom CF: pennate</t>
  </si>
  <si>
    <t>diacf</t>
  </si>
  <si>
    <t>Diatom CG: pennate</t>
  </si>
  <si>
    <t>diacg</t>
  </si>
  <si>
    <t>Diatom CH: pennate</t>
  </si>
  <si>
    <t>diach</t>
  </si>
  <si>
    <t>Diatom CI: pennate</t>
  </si>
  <si>
    <t>diaci</t>
  </si>
  <si>
    <t>Diatom CJ: pennate</t>
  </si>
  <si>
    <t>diatom cylindrotheca</t>
  </si>
  <si>
    <t>diacj</t>
  </si>
  <si>
    <t>Diatom CK: pennate</t>
  </si>
  <si>
    <t>diack</t>
  </si>
  <si>
    <t>Diatom CL: pennate</t>
  </si>
  <si>
    <t>diacl</t>
  </si>
  <si>
    <t>prispar</t>
  </si>
  <si>
    <t>Diatom CM: pennate</t>
  </si>
  <si>
    <t>diacm</t>
  </si>
  <si>
    <t>Diatom CN: pennate</t>
  </si>
  <si>
    <t>diacn</t>
  </si>
  <si>
    <t>Diatom CO: pennate</t>
  </si>
  <si>
    <t>diaco</t>
  </si>
  <si>
    <t>Diatom CP: pennate</t>
  </si>
  <si>
    <t>diacp</t>
  </si>
  <si>
    <t>Diatom CQ: pennate</t>
  </si>
  <si>
    <t>diacq</t>
  </si>
  <si>
    <t>Diatom CS: pennate</t>
  </si>
  <si>
    <t>diacs</t>
  </si>
  <si>
    <t>Diatom CT: pennate</t>
  </si>
  <si>
    <t>diact</t>
  </si>
  <si>
    <t>Diatom CU: pennate</t>
  </si>
  <si>
    <t>diacu</t>
  </si>
  <si>
    <t>Diatom CV: pennate</t>
  </si>
  <si>
    <t>diacv</t>
  </si>
  <si>
    <t>Diatom CW: pennate</t>
  </si>
  <si>
    <t>diacw</t>
  </si>
  <si>
    <t>Diatom CX: pennate</t>
  </si>
  <si>
    <t>diacx</t>
  </si>
  <si>
    <t>Diatom CY: pennate</t>
  </si>
  <si>
    <t>diacy</t>
  </si>
  <si>
    <t>Diatom CZ: pennate</t>
  </si>
  <si>
    <t>diacz</t>
  </si>
  <si>
    <t>Diatom DA: pennate</t>
  </si>
  <si>
    <t>diada</t>
  </si>
  <si>
    <t>Diatom DB: pennate</t>
  </si>
  <si>
    <t>diadb</t>
  </si>
  <si>
    <t>Diatom DC: pennate</t>
  </si>
  <si>
    <t>diadc</t>
  </si>
  <si>
    <t>Diatom DE: pennate</t>
  </si>
  <si>
    <t>diade</t>
  </si>
  <si>
    <t>Diatom DF: pennate</t>
  </si>
  <si>
    <t>diadf</t>
  </si>
  <si>
    <t>Diatom DG: pennate</t>
  </si>
  <si>
    <t>diadg</t>
  </si>
  <si>
    <t>Diatom DH: pennate</t>
  </si>
  <si>
    <t>diadh</t>
  </si>
  <si>
    <t>Diatom DI: pennate fragilaria</t>
  </si>
  <si>
    <t>diadi</t>
  </si>
  <si>
    <t>Diatom DJ: pennate fragilaria</t>
  </si>
  <si>
    <t>diadj</t>
  </si>
  <si>
    <t>Diatom DK: pennate fragilaria</t>
  </si>
  <si>
    <t>diadk</t>
  </si>
  <si>
    <t>Diatom DL: pennate fragilaria</t>
  </si>
  <si>
    <t>diadl</t>
  </si>
  <si>
    <t>Diatom DM: pennate fragilaria</t>
  </si>
  <si>
    <t>diadm</t>
  </si>
  <si>
    <t>Diatom DN: pennate pleurosigma</t>
  </si>
  <si>
    <t>diadn</t>
  </si>
  <si>
    <t>Diatom DO: pennate pleurosigma</t>
  </si>
  <si>
    <t>diado</t>
  </si>
  <si>
    <t>Diatom DQ: pennate pleurosigma</t>
  </si>
  <si>
    <t>diadq</t>
  </si>
  <si>
    <t>Diatom DR: pennate pleurosigma</t>
  </si>
  <si>
    <t>diadr</t>
  </si>
  <si>
    <t>Diatom DS: pennate pleurosigma</t>
  </si>
  <si>
    <t>diads</t>
  </si>
  <si>
    <t>Diatom DT: pennate pleurosigma</t>
  </si>
  <si>
    <t>diadt</t>
  </si>
  <si>
    <t>Diatom DU: pennate pleurosigma</t>
  </si>
  <si>
    <t>diadu</t>
  </si>
  <si>
    <t>Diatom DV: pennate pleurosigma</t>
  </si>
  <si>
    <t>diadv</t>
  </si>
  <si>
    <t>Diatom DW: pennate pleurosigma</t>
  </si>
  <si>
    <t>diadw</t>
  </si>
  <si>
    <t>Diatom DY: pennate pleurosigma</t>
  </si>
  <si>
    <t>diady</t>
  </si>
  <si>
    <t>Diatom DZ: pennate pleurosigma</t>
  </si>
  <si>
    <t>diadz</t>
  </si>
  <si>
    <t>Diatom EA: pennate pleurosigma</t>
  </si>
  <si>
    <t>diaea</t>
  </si>
  <si>
    <t>Diatom EB: pennate pleurosigma</t>
  </si>
  <si>
    <t>diaeb</t>
  </si>
  <si>
    <t>Diatom EC: pennate pleurosigma</t>
  </si>
  <si>
    <t>diaec</t>
  </si>
  <si>
    <t>dinoflagellate</t>
  </si>
  <si>
    <t>Dinoflagellate C: Peridinium</t>
  </si>
  <si>
    <t>dinoc</t>
  </si>
  <si>
    <t>ellips</t>
  </si>
  <si>
    <t>Dinoflagellate D: Peridinium</t>
  </si>
  <si>
    <t>dinod</t>
  </si>
  <si>
    <t>Dinoflagellate E: Peridinium</t>
  </si>
  <si>
    <t>dinoe</t>
  </si>
  <si>
    <t>Dinoflagellate F: Peridinium</t>
  </si>
  <si>
    <t>dinof</t>
  </si>
  <si>
    <t>Dinoflagellate G: prorocentrum</t>
  </si>
  <si>
    <t>dinog</t>
  </si>
  <si>
    <t>Diatom: Entemoneis</t>
  </si>
  <si>
    <t>entem</t>
  </si>
  <si>
    <t>Flagellate I</t>
  </si>
  <si>
    <t>flagellate</t>
  </si>
  <si>
    <t>flagi</t>
  </si>
  <si>
    <t>Flagellate  J</t>
  </si>
  <si>
    <t>flagj</t>
  </si>
  <si>
    <t>Flagellate K</t>
  </si>
  <si>
    <t>flagk</t>
  </si>
  <si>
    <t>Flagellate L</t>
  </si>
  <si>
    <t>flagl</t>
  </si>
  <si>
    <t>Flagellate M: Colonial</t>
  </si>
  <si>
    <t>flagm</t>
  </si>
  <si>
    <t>Flagellate N: Cryptomonas</t>
  </si>
  <si>
    <t>flagn</t>
  </si>
  <si>
    <t>Flagellate O: Cryptomonas</t>
  </si>
  <si>
    <t>flago</t>
  </si>
  <si>
    <t>Flagellate P: Cryptomonas</t>
  </si>
  <si>
    <t>flagp</t>
  </si>
  <si>
    <t>Flagellate Q: Cryptomonas</t>
  </si>
  <si>
    <t>flagq</t>
  </si>
  <si>
    <t>Flagellate R: Cryptomonas</t>
  </si>
  <si>
    <t>flagr</t>
  </si>
  <si>
    <t>Flagellate S:Cryptomonas</t>
  </si>
  <si>
    <t>flags</t>
  </si>
  <si>
    <t>Flagellate T:Euglenid</t>
  </si>
  <si>
    <t>flagt</t>
  </si>
  <si>
    <t>Flagellate U: Euglenid</t>
  </si>
  <si>
    <t>flagu</t>
  </si>
  <si>
    <t>Flagellate V: Euglenid</t>
  </si>
  <si>
    <t>flagv</t>
  </si>
  <si>
    <t>Flagellate W: Euglenid</t>
  </si>
  <si>
    <t>flagw</t>
  </si>
  <si>
    <t>Flagellate X: Euglenid</t>
  </si>
  <si>
    <t>flagx</t>
  </si>
  <si>
    <t>Flagellate Y: Euglenid</t>
  </si>
  <si>
    <t>flagy</t>
  </si>
  <si>
    <t>Flagellate Z: Euglenid</t>
  </si>
  <si>
    <t>flagz</t>
  </si>
  <si>
    <t>Flagellate AA: Euglenid</t>
  </si>
  <si>
    <t>flagaa</t>
  </si>
  <si>
    <t>Ochrophyte A: Synura</t>
  </si>
  <si>
    <t>ochrophyte</t>
  </si>
  <si>
    <t>ochra</t>
  </si>
  <si>
    <t>Ochrophyte B: Synura</t>
  </si>
  <si>
    <t>ochrb</t>
  </si>
  <si>
    <t>Tintinnid A: agglutinated</t>
  </si>
  <si>
    <t>tintinnid</t>
  </si>
  <si>
    <t>tina</t>
  </si>
  <si>
    <t>Tintinnid B: agglutinated</t>
  </si>
  <si>
    <t>tinb</t>
  </si>
  <si>
    <t>Tintinnid C: agglutinated</t>
  </si>
  <si>
    <t>tinc</t>
  </si>
  <si>
    <t>Tintinnid D: agglutinated</t>
  </si>
  <si>
    <t>tind</t>
  </si>
  <si>
    <t>Tintinnid E: agglutinated</t>
  </si>
  <si>
    <t>tine</t>
  </si>
  <si>
    <t>Tintinnid F: agglutinated</t>
  </si>
  <si>
    <t>tinf</t>
  </si>
  <si>
    <t>Tintinnid G: agglutinated</t>
  </si>
  <si>
    <t>ting</t>
  </si>
  <si>
    <t>Tintinnid H: agglutinated</t>
  </si>
  <si>
    <t>tinh</t>
  </si>
  <si>
    <t>Tintinnid I: agglutinated</t>
  </si>
  <si>
    <t>tini</t>
  </si>
  <si>
    <t>Tintinnid J: agglutinated</t>
  </si>
  <si>
    <t>tinj</t>
  </si>
  <si>
    <t>Tintinnid K: agglutinated</t>
  </si>
  <si>
    <t>tink</t>
  </si>
  <si>
    <t>Tintinnid L: agglutinated</t>
  </si>
  <si>
    <t>tinl</t>
  </si>
  <si>
    <t>Tintinnid M: agglutinated</t>
  </si>
  <si>
    <t>tinm</t>
  </si>
  <si>
    <t>Tintinnid N: agglutinated</t>
  </si>
  <si>
    <t>tinn</t>
  </si>
  <si>
    <t>Tintinnid O: agglutinated</t>
  </si>
  <si>
    <t>tino</t>
  </si>
  <si>
    <t>Tintinnid P: agglutinated</t>
  </si>
  <si>
    <t>tinp</t>
  </si>
  <si>
    <t>Tintinnid Q: hyaline</t>
  </si>
  <si>
    <t>tinq</t>
  </si>
  <si>
    <t>Tintinnid R: hyaline</t>
  </si>
  <si>
    <t>tinr</t>
  </si>
  <si>
    <t>Tintinnid S: hyaline</t>
  </si>
  <si>
    <t>tins</t>
  </si>
  <si>
    <t>Tintinnid T: hyaline</t>
  </si>
  <si>
    <t>tint</t>
  </si>
  <si>
    <t>Tintinnid U: hyaline</t>
  </si>
  <si>
    <t>tinu</t>
  </si>
  <si>
    <t>Unidentified C1 ≥ 40µm</t>
  </si>
  <si>
    <t>unidentified</t>
  </si>
  <si>
    <t>unc1</t>
  </si>
  <si>
    <t>Unidentified C2 ≥ 40µm</t>
  </si>
  <si>
    <t>unc2</t>
  </si>
  <si>
    <t>Unidentified C3 ≥ 40µm</t>
  </si>
  <si>
    <t>unc3</t>
  </si>
  <si>
    <t>Unidentified C5 ≥ 40µm</t>
  </si>
  <si>
    <t>unc5</t>
  </si>
  <si>
    <t>Unidentified C ≥ 40µm</t>
  </si>
  <si>
    <t>unc</t>
  </si>
  <si>
    <t>Unidentified C6 ≥ 40µm</t>
  </si>
  <si>
    <t>unc6</t>
  </si>
  <si>
    <t>Unidentified C7 ≥ 40µm</t>
  </si>
  <si>
    <t>unc7</t>
  </si>
  <si>
    <t>Unidentified C8 ≥ 40µm</t>
  </si>
  <si>
    <t>unc8</t>
  </si>
  <si>
    <t>Unidentified C10 ≥ 40µm rotifer</t>
  </si>
  <si>
    <t>unc10</t>
  </si>
  <si>
    <t>Unidentified C11 ≥ 40µm rotifer</t>
  </si>
  <si>
    <t>unc11</t>
  </si>
  <si>
    <t>Unidentified C12 ≥ 40µm rotifer</t>
  </si>
  <si>
    <t>unc12</t>
  </si>
  <si>
    <t>Unidentified C13 ≥ 40µm rotifer</t>
  </si>
  <si>
    <t>unc13</t>
  </si>
  <si>
    <t>Unidentified C14 ≥ 40µm rotifer</t>
  </si>
  <si>
    <t>unc14</t>
  </si>
  <si>
    <t>Unidentified C15 ≥ 40µm rotifer</t>
  </si>
  <si>
    <t>unc15</t>
  </si>
  <si>
    <t>Unidentified D1 &lt; 40µm</t>
  </si>
  <si>
    <t>und1</t>
  </si>
  <si>
    <t>Unidentified D2 &lt; 40µm</t>
  </si>
  <si>
    <t>und2</t>
  </si>
  <si>
    <t>Unidentified D3 &lt; 40µm</t>
  </si>
  <si>
    <t>und3</t>
  </si>
  <si>
    <t>Unidentified D4 &lt; 40µm</t>
  </si>
  <si>
    <t>und4</t>
  </si>
  <si>
    <t>Unidentified D5 &lt; 40µm</t>
  </si>
  <si>
    <t>und5</t>
  </si>
  <si>
    <t>Unidentified D6 &lt; 40µm</t>
  </si>
  <si>
    <t>und6</t>
  </si>
  <si>
    <t>Unidentified D7 &lt; 40µm</t>
  </si>
  <si>
    <t>und7</t>
  </si>
  <si>
    <t>Unidentified D8 &lt; 40µm</t>
  </si>
  <si>
    <t>und8</t>
  </si>
  <si>
    <t>Unidentified D9 &lt; 40µm</t>
  </si>
  <si>
    <t>und9</t>
  </si>
  <si>
    <t>Unidentified D10 &lt; 40µm</t>
  </si>
  <si>
    <t>und10</t>
  </si>
  <si>
    <t>Unidentified D11 &lt; 40µm</t>
  </si>
  <si>
    <t>und11</t>
  </si>
  <si>
    <t>Unidentified D12 &lt; 40µm</t>
  </si>
  <si>
    <t>und12</t>
  </si>
  <si>
    <t>Unidentified D13 &lt; 40µm</t>
  </si>
  <si>
    <t>und13</t>
  </si>
  <si>
    <t>Unidentified D14 &lt; 40µm</t>
  </si>
  <si>
    <t>und14</t>
  </si>
  <si>
    <t>Unidentified Round D</t>
  </si>
  <si>
    <t>unrnd</t>
  </si>
  <si>
    <t>Unidentified Round E</t>
  </si>
  <si>
    <t>unrne</t>
  </si>
  <si>
    <t>Unidentified Round F</t>
  </si>
  <si>
    <t>unrnf</t>
  </si>
  <si>
    <t>Unidentified Round G</t>
  </si>
  <si>
    <t>unrng</t>
  </si>
  <si>
    <t>Unidentified Round H</t>
  </si>
  <si>
    <t>unrnh</t>
  </si>
  <si>
    <t>Unidentified Round I</t>
  </si>
  <si>
    <t>unrni</t>
  </si>
  <si>
    <t>Unidentified Round J</t>
  </si>
  <si>
    <t>unrnj</t>
  </si>
  <si>
    <t>Unidentified Round K 17 to 32 µm (0.2-0.4 mu)</t>
  </si>
  <si>
    <t>unrnk</t>
  </si>
  <si>
    <t>SJR2_FC2</t>
  </si>
  <si>
    <t>SJR2_T243</t>
  </si>
  <si>
    <t>Note:</t>
  </si>
  <si>
    <t>Eliminated crustacean larva, polychaete larva and fungus, since I'm only concerned with protists</t>
  </si>
  <si>
    <t>Eliminated any entries with zero 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</si>
</sst>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color theme="5" tint="-0.24997711111789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6FFF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0DE"/>
        <bgColor indexed="64"/>
      </patternFill>
    </fill>
    <fill>
      <patternFill patternType="solid">
        <fgColor rgb="FFE4DEFF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slantDashDot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slantDashDot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>
      <alignment vertical="center" wrapText="1"/>
    </xf>
    <xf numFmtId="164" fontId="2" fillId="0" borderId="2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3" fillId="2" borderId="3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2" xfId="0" applyBorder="1"/>
    <xf numFmtId="0" fontId="0" fillId="0" borderId="1" xfId="0" applyBorder="1"/>
    <xf numFmtId="0" fontId="1" fillId="0" borderId="1" xfId="0" applyFont="1" applyBorder="1" applyAlignment="1">
      <alignment horizontal="right" wrapText="1"/>
    </xf>
    <xf numFmtId="0" fontId="3" fillId="3" borderId="3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0" borderId="4" xfId="0" applyBorder="1"/>
    <xf numFmtId="0" fontId="3" fillId="3" borderId="5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5" borderId="3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1" fontId="3" fillId="5" borderId="1" xfId="0" applyNumberFormat="1" applyFont="1" applyFill="1" applyBorder="1" applyAlignment="1">
      <alignment vertical="center"/>
    </xf>
    <xf numFmtId="165" fontId="3" fillId="5" borderId="1" xfId="0" applyNumberFormat="1" applyFont="1" applyFill="1" applyBorder="1" applyAlignment="1">
      <alignment vertical="center"/>
    </xf>
    <xf numFmtId="1" fontId="6" fillId="5" borderId="1" xfId="0" applyNumberFormat="1" applyFont="1" applyFill="1" applyBorder="1" applyAlignment="1">
      <alignment vertical="center"/>
    </xf>
    <xf numFmtId="0" fontId="3" fillId="5" borderId="8" xfId="0" applyFont="1" applyFill="1" applyBorder="1" applyAlignment="1">
      <alignment vertical="center"/>
    </xf>
    <xf numFmtId="0" fontId="3" fillId="5" borderId="9" xfId="0" applyFont="1" applyFill="1" applyBorder="1" applyAlignment="1">
      <alignment vertical="center"/>
    </xf>
    <xf numFmtId="0" fontId="3" fillId="5" borderId="10" xfId="0" applyFont="1" applyFill="1" applyBorder="1" applyAlignment="1">
      <alignment vertical="center"/>
    </xf>
    <xf numFmtId="0" fontId="3" fillId="5" borderId="1" xfId="0" applyFont="1" applyFill="1" applyBorder="1"/>
    <xf numFmtId="0" fontId="3" fillId="6" borderId="3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3" fillId="8" borderId="11" xfId="0" applyFont="1" applyFill="1" applyBorder="1" applyAlignment="1">
      <alignment vertical="center" wrapText="1"/>
    </xf>
    <xf numFmtId="0" fontId="3" fillId="8" borderId="0" xfId="0" applyFont="1" applyFill="1" applyAlignment="1">
      <alignment vertical="center" wrapText="1"/>
    </xf>
    <xf numFmtId="0" fontId="3" fillId="9" borderId="3" xfId="0" applyFont="1" applyFill="1" applyBorder="1" applyAlignment="1">
      <alignment vertical="top" wrapText="1"/>
    </xf>
    <xf numFmtId="0" fontId="3" fillId="9" borderId="2" xfId="0" applyFont="1" applyFill="1" applyBorder="1" applyAlignment="1">
      <alignment vertical="top" wrapText="1"/>
    </xf>
    <xf numFmtId="0" fontId="3" fillId="9" borderId="2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vertical="center" wrapText="1"/>
    </xf>
    <xf numFmtId="0" fontId="3" fillId="9" borderId="11" xfId="0" applyFont="1" applyFill="1" applyBorder="1" applyAlignment="1">
      <alignment vertical="center" wrapText="1"/>
    </xf>
    <xf numFmtId="0" fontId="4" fillId="9" borderId="3" xfId="0" applyFont="1" applyFill="1" applyBorder="1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AB09D-F6A7-A743-9D08-FB741E3885D9}">
  <dimension ref="A1:BO262"/>
  <sheetViews>
    <sheetView tabSelected="1" workbookViewId="0">
      <selection activeCell="O12" sqref="O12"/>
    </sheetView>
  </sheetViews>
  <sheetFormatPr baseColWidth="10" defaultRowHeight="13" x14ac:dyDescent="0.15"/>
  <cols>
    <col min="1" max="1" width="33.5" bestFit="1" customWidth="1"/>
    <col min="2" max="2" width="15" bestFit="1" customWidth="1"/>
    <col min="3" max="3" width="6.5" bestFit="1" customWidth="1"/>
    <col min="4" max="4" width="5.83203125" bestFit="1" customWidth="1"/>
    <col min="5" max="5" width="4.1640625" bestFit="1" customWidth="1"/>
    <col min="6" max="6" width="4.5" bestFit="1" customWidth="1"/>
    <col min="7" max="7" width="4.1640625" bestFit="1" customWidth="1"/>
    <col min="8" max="8" width="9" bestFit="1" customWidth="1"/>
    <col min="9" max="9" width="9.5" bestFit="1" customWidth="1"/>
    <col min="10" max="10" width="10.33203125" bestFit="1" customWidth="1"/>
    <col min="11" max="11" width="9.5" bestFit="1" customWidth="1"/>
    <col min="12" max="12" width="10.33203125" bestFit="1" customWidth="1"/>
    <col min="13" max="13" width="9.5" bestFit="1" customWidth="1"/>
    <col min="14" max="14" width="10.33203125" bestFit="1" customWidth="1"/>
    <col min="15" max="17" width="9" bestFit="1" customWidth="1"/>
    <col min="18" max="18" width="9.33203125" bestFit="1" customWidth="1"/>
    <col min="19" max="19" width="9.83203125" bestFit="1" customWidth="1"/>
    <col min="20" max="20" width="10.6640625" bestFit="1" customWidth="1"/>
    <col min="21" max="21" width="9.83203125" bestFit="1" customWidth="1"/>
    <col min="22" max="22" width="10.6640625" bestFit="1" customWidth="1"/>
    <col min="23" max="23" width="9.83203125" bestFit="1" customWidth="1"/>
    <col min="24" max="24" width="10.6640625" bestFit="1" customWidth="1"/>
    <col min="25" max="27" width="9.33203125" bestFit="1" customWidth="1"/>
    <col min="28" max="28" width="9" bestFit="1" customWidth="1"/>
    <col min="29" max="29" width="9.5" bestFit="1" customWidth="1"/>
    <col min="30" max="30" width="10.33203125" bestFit="1" customWidth="1"/>
    <col min="31" max="31" width="9.5" bestFit="1" customWidth="1"/>
    <col min="32" max="32" width="10.33203125" bestFit="1" customWidth="1"/>
    <col min="33" max="33" width="9.5" bestFit="1" customWidth="1"/>
    <col min="34" max="34" width="10.33203125" bestFit="1" customWidth="1"/>
    <col min="35" max="37" width="9" bestFit="1" customWidth="1"/>
    <col min="38" max="38" width="9.5" bestFit="1" customWidth="1"/>
    <col min="39" max="39" width="10" bestFit="1" customWidth="1"/>
    <col min="41" max="41" width="10" bestFit="1" customWidth="1"/>
    <col min="43" max="43" width="10" bestFit="1" customWidth="1"/>
    <col min="45" max="47" width="9.5" bestFit="1" customWidth="1"/>
    <col min="48" max="48" width="9" bestFit="1" customWidth="1"/>
    <col min="49" max="49" width="9.5" bestFit="1" customWidth="1"/>
    <col min="50" max="50" width="10.33203125" bestFit="1" customWidth="1"/>
    <col min="51" max="51" width="9.5" bestFit="1" customWidth="1"/>
    <col min="52" max="52" width="10.33203125" bestFit="1" customWidth="1"/>
    <col min="53" max="53" width="9.5" bestFit="1" customWidth="1"/>
    <col min="54" max="54" width="10.33203125" bestFit="1" customWidth="1"/>
    <col min="55" max="57" width="9" bestFit="1" customWidth="1"/>
    <col min="58" max="58" width="9.33203125" bestFit="1" customWidth="1"/>
    <col min="59" max="59" width="9.83203125" bestFit="1" customWidth="1"/>
    <col min="60" max="60" width="10.6640625" bestFit="1" customWidth="1"/>
    <col min="61" max="61" width="9.83203125" bestFit="1" customWidth="1"/>
    <col min="62" max="62" width="10.6640625" bestFit="1" customWidth="1"/>
    <col min="63" max="63" width="9.83203125" bestFit="1" customWidth="1"/>
    <col min="64" max="64" width="10.6640625" bestFit="1" customWidth="1"/>
    <col min="65" max="67" width="9.33203125" bestFit="1" customWidth="1"/>
  </cols>
  <sheetData>
    <row r="1" spans="1:67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606</v>
      </c>
      <c r="L1" s="3" t="s">
        <v>10</v>
      </c>
      <c r="M1" s="3" t="s">
        <v>11</v>
      </c>
      <c r="N1" s="3" t="s">
        <v>607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</row>
    <row r="2" spans="1:67" ht="15" x14ac:dyDescent="0.15">
      <c r="A2" s="4" t="s">
        <v>65</v>
      </c>
      <c r="B2" s="5" t="s">
        <v>66</v>
      </c>
      <c r="C2" s="5" t="s">
        <v>67</v>
      </c>
      <c r="D2" s="5" t="s">
        <v>68</v>
      </c>
      <c r="E2" s="6">
        <v>2.4</v>
      </c>
      <c r="F2" s="6">
        <v>12.6</v>
      </c>
      <c r="G2" s="7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Z2" s="9">
        <v>5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>
        <v>50</v>
      </c>
      <c r="BG2" s="9">
        <v>5</v>
      </c>
      <c r="BH2" s="9">
        <v>5</v>
      </c>
      <c r="BI2" s="9"/>
      <c r="BJ2" s="9"/>
      <c r="BK2" s="10">
        <v>45</v>
      </c>
      <c r="BL2" s="10">
        <v>5</v>
      </c>
      <c r="BM2" s="10">
        <v>40</v>
      </c>
      <c r="BN2" s="10">
        <v>20</v>
      </c>
      <c r="BO2" s="10">
        <v>20</v>
      </c>
    </row>
    <row r="3" spans="1:67" ht="15" x14ac:dyDescent="0.15">
      <c r="A3" s="4" t="s">
        <v>69</v>
      </c>
      <c r="B3" s="5" t="s">
        <v>66</v>
      </c>
      <c r="C3" s="5" t="s">
        <v>70</v>
      </c>
      <c r="D3" s="5" t="s">
        <v>71</v>
      </c>
      <c r="E3" s="6">
        <v>16</v>
      </c>
      <c r="F3" s="6">
        <v>16</v>
      </c>
      <c r="G3" s="7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>
        <v>1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>
        <f>12+6</f>
        <v>18</v>
      </c>
      <c r="BG3" s="9"/>
      <c r="BH3" s="9"/>
      <c r="BI3" s="9"/>
      <c r="BJ3" s="9"/>
      <c r="BK3" s="9"/>
      <c r="BL3" s="9"/>
      <c r="BM3" s="9">
        <v>4</v>
      </c>
      <c r="BN3" s="9">
        <v>4</v>
      </c>
      <c r="BO3" s="9">
        <f>3+2</f>
        <v>5</v>
      </c>
    </row>
    <row r="4" spans="1:67" ht="15" x14ac:dyDescent="0.15">
      <c r="A4" s="4" t="s">
        <v>72</v>
      </c>
      <c r="B4" s="5" t="s">
        <v>66</v>
      </c>
      <c r="C4" s="5" t="s">
        <v>73</v>
      </c>
      <c r="D4" s="5" t="s">
        <v>71</v>
      </c>
      <c r="E4" s="6">
        <v>24</v>
      </c>
      <c r="F4" s="6">
        <v>24</v>
      </c>
      <c r="G4" s="7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>
        <v>2</v>
      </c>
      <c r="BB4" s="9"/>
      <c r="BC4" s="9"/>
      <c r="BD4" s="9"/>
      <c r="BE4" s="9"/>
      <c r="BF4" s="9">
        <f>2+4</f>
        <v>6</v>
      </c>
      <c r="BG4" s="9"/>
      <c r="BH4" s="9"/>
      <c r="BI4" s="9"/>
      <c r="BJ4" s="9"/>
      <c r="BK4" s="9">
        <v>3</v>
      </c>
      <c r="BL4" s="9"/>
      <c r="BM4" s="9">
        <v>4</v>
      </c>
      <c r="BN4" s="9"/>
      <c r="BO4" s="9"/>
    </row>
    <row r="5" spans="1:67" ht="15" x14ac:dyDescent="0.15">
      <c r="A5" s="4" t="s">
        <v>74</v>
      </c>
      <c r="B5" s="5" t="s">
        <v>66</v>
      </c>
      <c r="C5" s="5" t="s">
        <v>75</v>
      </c>
      <c r="D5" s="5" t="s">
        <v>71</v>
      </c>
      <c r="E5" s="6">
        <v>32</v>
      </c>
      <c r="F5" s="6">
        <v>32</v>
      </c>
      <c r="G5" s="7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>
        <v>1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>
        <v>1</v>
      </c>
      <c r="BA5" s="9"/>
      <c r="BB5" s="9"/>
      <c r="BC5" s="9"/>
      <c r="BD5" s="9"/>
      <c r="BE5" s="9"/>
      <c r="BF5" s="9"/>
      <c r="BG5" s="9"/>
      <c r="BH5" s="9"/>
      <c r="BI5" s="9"/>
      <c r="BJ5" s="9"/>
      <c r="BK5" s="9">
        <v>13</v>
      </c>
      <c r="BL5" s="9"/>
      <c r="BM5" s="9">
        <v>2</v>
      </c>
      <c r="BN5" s="9"/>
      <c r="BO5" s="9"/>
    </row>
    <row r="6" spans="1:67" ht="15" x14ac:dyDescent="0.15">
      <c r="A6" s="4" t="s">
        <v>76</v>
      </c>
      <c r="B6" s="5" t="s">
        <v>66</v>
      </c>
      <c r="C6" s="5" t="s">
        <v>77</v>
      </c>
      <c r="D6" s="5" t="s">
        <v>71</v>
      </c>
      <c r="E6" s="6">
        <v>32</v>
      </c>
      <c r="F6" s="6">
        <v>104</v>
      </c>
      <c r="G6" s="7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>
        <v>1</v>
      </c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>
        <v>2</v>
      </c>
    </row>
    <row r="7" spans="1:67" ht="15" x14ac:dyDescent="0.15">
      <c r="A7" s="4" t="s">
        <v>78</v>
      </c>
      <c r="B7" s="5" t="s">
        <v>66</v>
      </c>
      <c r="C7" s="5" t="s">
        <v>79</v>
      </c>
      <c r="D7" s="5" t="s">
        <v>71</v>
      </c>
      <c r="E7" s="6">
        <v>40</v>
      </c>
      <c r="F7" s="6">
        <v>40</v>
      </c>
      <c r="G7" s="7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>
        <v>1</v>
      </c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>
        <v>1</v>
      </c>
      <c r="BO7" s="9"/>
    </row>
    <row r="8" spans="1:67" ht="15" x14ac:dyDescent="0.15">
      <c r="A8" s="4" t="s">
        <v>80</v>
      </c>
      <c r="B8" s="5" t="s">
        <v>66</v>
      </c>
      <c r="C8" s="5" t="s">
        <v>81</v>
      </c>
      <c r="D8" s="5" t="s">
        <v>71</v>
      </c>
      <c r="E8" s="6">
        <v>64</v>
      </c>
      <c r="F8" s="6">
        <v>64</v>
      </c>
      <c r="G8" s="7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>
        <v>1</v>
      </c>
      <c r="BN8" s="9"/>
      <c r="BO8" s="9"/>
    </row>
    <row r="9" spans="1:67" ht="15" x14ac:dyDescent="0.15">
      <c r="A9" s="4" t="s">
        <v>82</v>
      </c>
      <c r="B9" s="5" t="s">
        <v>66</v>
      </c>
      <c r="C9" s="5" t="s">
        <v>83</v>
      </c>
      <c r="D9" s="5" t="s">
        <v>71</v>
      </c>
      <c r="E9" s="6">
        <v>16</v>
      </c>
      <c r="F9" s="6">
        <v>16</v>
      </c>
      <c r="G9" s="7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>
        <v>1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>
        <f>1+7+2+27</f>
        <v>37</v>
      </c>
      <c r="BG9" s="9"/>
      <c r="BH9" s="9"/>
      <c r="BI9" s="9"/>
      <c r="BJ9" s="9"/>
      <c r="BK9" s="9"/>
      <c r="BL9" s="9"/>
      <c r="BM9" s="9"/>
      <c r="BN9" s="9"/>
      <c r="BO9" s="9"/>
    </row>
    <row r="10" spans="1:67" ht="15" x14ac:dyDescent="0.15">
      <c r="A10" s="4" t="s">
        <v>84</v>
      </c>
      <c r="B10" s="5" t="s">
        <v>66</v>
      </c>
      <c r="C10" s="5" t="s">
        <v>85</v>
      </c>
      <c r="D10" s="5" t="s">
        <v>86</v>
      </c>
      <c r="E10" s="6">
        <v>16</v>
      </c>
      <c r="F10" s="6">
        <v>16</v>
      </c>
      <c r="G10" s="7">
        <v>16</v>
      </c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>
        <v>1</v>
      </c>
      <c r="BG10" s="9">
        <v>6</v>
      </c>
      <c r="BH10" s="9"/>
      <c r="BI10" s="9"/>
      <c r="BJ10" s="9"/>
      <c r="BK10" s="9">
        <v>1</v>
      </c>
      <c r="BL10" s="9"/>
      <c r="BM10" s="9"/>
      <c r="BN10" s="9"/>
      <c r="BO10" s="9"/>
    </row>
    <row r="11" spans="1:67" ht="15" x14ac:dyDescent="0.15">
      <c r="A11" s="4" t="s">
        <v>87</v>
      </c>
      <c r="B11" s="5" t="s">
        <v>66</v>
      </c>
      <c r="C11" s="5" t="s">
        <v>88</v>
      </c>
      <c r="D11" s="5" t="s">
        <v>86</v>
      </c>
      <c r="E11" s="6">
        <v>40</v>
      </c>
      <c r="F11" s="6">
        <v>40</v>
      </c>
      <c r="G11" s="7">
        <v>40</v>
      </c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>
        <v>1</v>
      </c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>
        <v>3</v>
      </c>
      <c r="BO11" s="9"/>
    </row>
    <row r="12" spans="1:67" ht="15" x14ac:dyDescent="0.15">
      <c r="A12" s="4" t="s">
        <v>89</v>
      </c>
      <c r="B12" s="5" t="s">
        <v>66</v>
      </c>
      <c r="C12" s="5" t="s">
        <v>90</v>
      </c>
      <c r="D12" s="5" t="s">
        <v>91</v>
      </c>
      <c r="E12" s="6">
        <v>12</v>
      </c>
      <c r="F12" s="6">
        <v>16</v>
      </c>
      <c r="G12" s="7"/>
      <c r="H12" s="8"/>
      <c r="I12" s="9"/>
      <c r="J12" s="9"/>
      <c r="K12" s="9"/>
      <c r="L12" s="9"/>
      <c r="M12" s="9">
        <v>1</v>
      </c>
      <c r="N12" s="9"/>
      <c r="O12" s="9"/>
      <c r="P12" s="9"/>
      <c r="Q12" s="9"/>
      <c r="R12" s="9">
        <v>1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>
        <v>1</v>
      </c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>
        <v>11</v>
      </c>
      <c r="BG12" s="9"/>
      <c r="BH12" s="9"/>
      <c r="BI12" s="9"/>
      <c r="BJ12" s="9"/>
      <c r="BK12" s="9">
        <v>3</v>
      </c>
      <c r="BL12" s="9"/>
      <c r="BM12" s="9"/>
      <c r="BN12" s="9"/>
      <c r="BO12" s="9"/>
    </row>
    <row r="13" spans="1:67" ht="15" x14ac:dyDescent="0.15">
      <c r="A13" s="4" t="s">
        <v>92</v>
      </c>
      <c r="B13" s="5" t="s">
        <v>66</v>
      </c>
      <c r="C13" s="5" t="s">
        <v>93</v>
      </c>
      <c r="D13" s="5" t="s">
        <v>91</v>
      </c>
      <c r="E13" s="6">
        <v>16</v>
      </c>
      <c r="F13" s="6">
        <v>24</v>
      </c>
      <c r="G13" s="7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>
        <v>3</v>
      </c>
      <c r="AC13" s="9"/>
      <c r="AD13" s="9"/>
      <c r="AE13" s="9"/>
      <c r="AF13" s="9"/>
      <c r="AG13" s="9"/>
      <c r="AH13" s="9">
        <v>1</v>
      </c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>
        <v>2</v>
      </c>
      <c r="BJ13" s="9"/>
      <c r="BK13" s="9"/>
      <c r="BL13" s="9"/>
      <c r="BM13" s="9">
        <f>1+2</f>
        <v>3</v>
      </c>
      <c r="BN13" s="9"/>
      <c r="BO13" s="9"/>
    </row>
    <row r="14" spans="1:67" ht="15" x14ac:dyDescent="0.15">
      <c r="A14" s="4" t="s">
        <v>94</v>
      </c>
      <c r="B14" s="5" t="s">
        <v>66</v>
      </c>
      <c r="C14" s="5" t="s">
        <v>95</v>
      </c>
      <c r="D14" s="5" t="s">
        <v>91</v>
      </c>
      <c r="E14" s="6">
        <v>16</v>
      </c>
      <c r="F14" s="6">
        <v>32</v>
      </c>
      <c r="G14" s="7"/>
      <c r="H14" s="8"/>
      <c r="I14" s="9">
        <v>1</v>
      </c>
      <c r="J14" s="9"/>
      <c r="K14" s="9"/>
      <c r="L14" s="9"/>
      <c r="M14" s="9"/>
      <c r="N14" s="9"/>
      <c r="O14" s="9">
        <v>1</v>
      </c>
      <c r="P14" s="9">
        <v>1</v>
      </c>
      <c r="Q14" s="9"/>
      <c r="R14" s="9"/>
      <c r="S14" s="9">
        <v>1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>
        <v>1</v>
      </c>
      <c r="BJ14" s="9"/>
      <c r="BK14" s="9"/>
      <c r="BL14" s="9"/>
      <c r="BM14" s="9"/>
      <c r="BN14" s="9"/>
      <c r="BO14" s="9">
        <v>4</v>
      </c>
    </row>
    <row r="15" spans="1:67" ht="15" x14ac:dyDescent="0.15">
      <c r="A15" s="11" t="s">
        <v>96</v>
      </c>
      <c r="B15" s="12" t="s">
        <v>97</v>
      </c>
      <c r="C15" s="12" t="s">
        <v>98</v>
      </c>
      <c r="D15" s="12" t="s">
        <v>99</v>
      </c>
      <c r="E15" s="13">
        <v>12</v>
      </c>
      <c r="F15" s="13">
        <v>20</v>
      </c>
      <c r="G15" s="7"/>
      <c r="H15" s="8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>
        <v>11</v>
      </c>
      <c r="BI15" s="9"/>
      <c r="BJ15" s="9"/>
      <c r="BK15" s="9"/>
      <c r="BL15" s="9"/>
      <c r="BM15" s="9"/>
      <c r="BN15" s="9"/>
      <c r="BO15" s="9"/>
    </row>
    <row r="16" spans="1:67" ht="15" x14ac:dyDescent="0.15">
      <c r="A16" s="11" t="s">
        <v>100</v>
      </c>
      <c r="B16" s="12" t="s">
        <v>97</v>
      </c>
      <c r="C16" s="12" t="s">
        <v>101</v>
      </c>
      <c r="D16" s="12" t="s">
        <v>99</v>
      </c>
      <c r="E16" s="13">
        <v>16</v>
      </c>
      <c r="F16" s="13">
        <v>24</v>
      </c>
      <c r="G16" s="7"/>
      <c r="H16" s="8">
        <v>20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>
        <v>13</v>
      </c>
      <c r="BH16" s="9"/>
      <c r="BI16" s="9"/>
      <c r="BJ16" s="9">
        <v>4</v>
      </c>
      <c r="BK16" s="9">
        <v>29</v>
      </c>
      <c r="BL16" s="9">
        <v>19</v>
      </c>
      <c r="BM16" s="9"/>
      <c r="BN16" s="9"/>
      <c r="BO16" s="9"/>
    </row>
    <row r="17" spans="1:67" ht="15" x14ac:dyDescent="0.15">
      <c r="A17" s="11" t="s">
        <v>102</v>
      </c>
      <c r="B17" s="12" t="s">
        <v>97</v>
      </c>
      <c r="C17" s="12" t="s">
        <v>103</v>
      </c>
      <c r="D17" s="12" t="s">
        <v>99</v>
      </c>
      <c r="E17" s="13">
        <v>24</v>
      </c>
      <c r="F17" s="13">
        <v>24</v>
      </c>
      <c r="G17" s="7"/>
      <c r="H17" s="8"/>
      <c r="I17" s="9"/>
      <c r="J17" s="9"/>
      <c r="K17" s="9"/>
      <c r="L17" s="9"/>
      <c r="M17" s="9">
        <v>151</v>
      </c>
      <c r="N17" s="9">
        <v>47</v>
      </c>
      <c r="O17" s="9">
        <v>38</v>
      </c>
      <c r="P17" s="9">
        <v>59</v>
      </c>
      <c r="Q17" s="9">
        <v>36</v>
      </c>
      <c r="R17" s="9"/>
      <c r="S17" s="9">
        <v>129</v>
      </c>
      <c r="T17" s="9"/>
      <c r="U17" s="9">
        <v>169</v>
      </c>
      <c r="V17" s="9">
        <v>71</v>
      </c>
      <c r="W17" s="9">
        <v>131</v>
      </c>
      <c r="X17" s="9">
        <v>34</v>
      </c>
      <c r="Y17" s="9">
        <v>30</v>
      </c>
      <c r="Z17" s="9">
        <v>29</v>
      </c>
      <c r="AA17" s="9">
        <v>26</v>
      </c>
      <c r="AB17" s="9"/>
      <c r="AC17" s="9">
        <v>207</v>
      </c>
      <c r="AD17" s="9">
        <v>17</v>
      </c>
      <c r="AE17" s="9">
        <v>156</v>
      </c>
      <c r="AF17" s="14">
        <v>20</v>
      </c>
      <c r="AG17" s="9">
        <v>212</v>
      </c>
      <c r="AH17" s="9">
        <v>65</v>
      </c>
      <c r="AI17" s="9">
        <v>41</v>
      </c>
      <c r="AJ17" s="9">
        <v>64</v>
      </c>
      <c r="AK17" s="9">
        <v>55</v>
      </c>
      <c r="AL17" s="9"/>
      <c r="AM17" s="9">
        <v>126</v>
      </c>
      <c r="AN17" s="9">
        <v>33</v>
      </c>
      <c r="AO17" s="9">
        <v>126</v>
      </c>
      <c r="AP17" s="9">
        <v>16</v>
      </c>
      <c r="AQ17" s="9">
        <v>99</v>
      </c>
      <c r="AR17" s="9">
        <v>27</v>
      </c>
      <c r="AS17" s="9">
        <v>27</v>
      </c>
      <c r="AT17" s="9">
        <v>26</v>
      </c>
      <c r="AU17" s="9">
        <v>10</v>
      </c>
      <c r="AV17" s="9"/>
      <c r="AW17" s="9">
        <v>116</v>
      </c>
      <c r="AX17" s="9">
        <v>22</v>
      </c>
      <c r="AY17" s="9">
        <v>3</v>
      </c>
      <c r="AZ17" s="9">
        <v>8</v>
      </c>
      <c r="BA17" s="9">
        <v>156</v>
      </c>
      <c r="BB17" s="9">
        <v>47</v>
      </c>
      <c r="BC17" s="9">
        <v>77</v>
      </c>
      <c r="BD17" s="9">
        <v>70</v>
      </c>
      <c r="BE17" s="9">
        <v>114</v>
      </c>
      <c r="BF17" s="9"/>
      <c r="BG17" s="9"/>
      <c r="BH17" s="9"/>
      <c r="BI17" s="9"/>
      <c r="BJ17" s="9"/>
      <c r="BK17" s="9"/>
      <c r="BM17" s="9">
        <v>110</v>
      </c>
      <c r="BN17" s="9"/>
      <c r="BO17" s="9">
        <v>100</v>
      </c>
    </row>
    <row r="18" spans="1:67" ht="15" x14ac:dyDescent="0.15">
      <c r="A18" s="11" t="s">
        <v>104</v>
      </c>
      <c r="B18" s="12" t="s">
        <v>97</v>
      </c>
      <c r="C18" s="12" t="s">
        <v>105</v>
      </c>
      <c r="D18" s="12" t="s">
        <v>99</v>
      </c>
      <c r="E18" s="13">
        <v>24</v>
      </c>
      <c r="F18" s="13">
        <v>40</v>
      </c>
      <c r="G18" s="7"/>
      <c r="H18" s="8"/>
      <c r="I18" s="9"/>
      <c r="J18" s="9"/>
      <c r="K18" s="9"/>
      <c r="L18" s="9"/>
      <c r="M18" s="9">
        <v>1</v>
      </c>
      <c r="N18" s="9"/>
      <c r="O18" s="9">
        <v>4</v>
      </c>
      <c r="P18" s="9"/>
      <c r="Q18" s="9"/>
      <c r="R18" s="9">
        <v>4</v>
      </c>
      <c r="S18" s="9"/>
      <c r="T18" s="9"/>
      <c r="U18" s="9"/>
      <c r="V18" s="9"/>
      <c r="W18" s="9">
        <v>131</v>
      </c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>
        <v>7</v>
      </c>
      <c r="AN18" s="9">
        <v>1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</row>
    <row r="19" spans="1:67" ht="15" x14ac:dyDescent="0.15">
      <c r="A19" s="11" t="s">
        <v>106</v>
      </c>
      <c r="B19" s="12" t="s">
        <v>97</v>
      </c>
      <c r="C19" s="12" t="s">
        <v>107</v>
      </c>
      <c r="D19" s="12" t="s">
        <v>99</v>
      </c>
      <c r="E19" s="13">
        <v>32</v>
      </c>
      <c r="F19" s="13">
        <v>36</v>
      </c>
      <c r="G19" s="7"/>
      <c r="H19" s="8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>
        <v>2</v>
      </c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>
        <v>2</v>
      </c>
      <c r="AP19" s="9"/>
      <c r="AQ19" s="9"/>
      <c r="AR19" s="9"/>
      <c r="AS19" s="9"/>
      <c r="AT19" s="9"/>
      <c r="AU19" s="9"/>
      <c r="AV19" s="9">
        <v>2</v>
      </c>
      <c r="AW19" s="9"/>
      <c r="AX19" s="9"/>
      <c r="AY19" s="9">
        <v>5</v>
      </c>
      <c r="AZ19" s="9"/>
      <c r="BA19" s="9"/>
      <c r="BB19" s="9"/>
      <c r="BC19" s="9"/>
      <c r="BD19" s="9"/>
      <c r="BE19" s="9">
        <v>3</v>
      </c>
      <c r="BF19" s="9"/>
      <c r="BG19" s="9"/>
      <c r="BH19" s="9">
        <v>4</v>
      </c>
      <c r="BI19" s="9"/>
      <c r="BJ19" s="9"/>
      <c r="BK19" s="9"/>
      <c r="BL19" s="9"/>
      <c r="BM19" s="9"/>
      <c r="BN19" s="9"/>
      <c r="BO19" s="9"/>
    </row>
    <row r="20" spans="1:67" ht="15" x14ac:dyDescent="0.15">
      <c r="A20" s="11" t="s">
        <v>108</v>
      </c>
      <c r="B20" s="12" t="s">
        <v>97</v>
      </c>
      <c r="C20" s="12" t="s">
        <v>109</v>
      </c>
      <c r="D20" s="12" t="s">
        <v>99</v>
      </c>
      <c r="E20" s="13">
        <v>32</v>
      </c>
      <c r="F20" s="13">
        <v>56</v>
      </c>
      <c r="G20" s="7"/>
      <c r="H20" s="8"/>
      <c r="I20" s="9"/>
      <c r="J20" s="9"/>
      <c r="K20" s="9"/>
      <c r="L20" s="9"/>
      <c r="M20" s="9"/>
      <c r="N20" s="9"/>
      <c r="O20" s="9"/>
      <c r="P20" s="9"/>
      <c r="Q20" s="9"/>
      <c r="R20" s="9"/>
      <c r="S20" s="9">
        <v>1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>
        <v>1</v>
      </c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>
        <v>1</v>
      </c>
      <c r="BJ20" s="9"/>
      <c r="BK20" s="9"/>
      <c r="BL20" s="9"/>
      <c r="BM20" s="9"/>
      <c r="BN20" s="9"/>
      <c r="BO20" s="9"/>
    </row>
    <row r="21" spans="1:67" ht="15" x14ac:dyDescent="0.15">
      <c r="A21" s="11" t="s">
        <v>110</v>
      </c>
      <c r="B21" s="12" t="s">
        <v>97</v>
      </c>
      <c r="C21" s="12" t="s">
        <v>111</v>
      </c>
      <c r="D21" s="12" t="s">
        <v>99</v>
      </c>
      <c r="E21" s="13">
        <v>40</v>
      </c>
      <c r="F21" s="13">
        <v>48</v>
      </c>
      <c r="G21" s="7"/>
      <c r="H21" s="8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>
        <v>1</v>
      </c>
      <c r="AF21" s="9"/>
      <c r="AG21" s="9">
        <v>4</v>
      </c>
      <c r="AH21" s="9"/>
      <c r="AI21" s="9"/>
      <c r="AJ21" s="9"/>
      <c r="AK21" s="9"/>
      <c r="AL21" s="9">
        <v>1</v>
      </c>
      <c r="AM21" s="9"/>
      <c r="AN21" s="9"/>
      <c r="AO21" s="9"/>
      <c r="AP21" s="9"/>
      <c r="AQ21" s="9"/>
      <c r="AR21" s="9">
        <v>1</v>
      </c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>
        <v>1</v>
      </c>
      <c r="BH21" s="9"/>
      <c r="BI21" s="9"/>
      <c r="BJ21" s="9"/>
      <c r="BK21" s="9">
        <v>1</v>
      </c>
      <c r="BL21" s="9">
        <v>3</v>
      </c>
      <c r="BM21" s="9"/>
      <c r="BN21" s="9"/>
      <c r="BO21" s="9"/>
    </row>
    <row r="22" spans="1:67" ht="15" x14ac:dyDescent="0.15">
      <c r="A22" s="11" t="s">
        <v>112</v>
      </c>
      <c r="B22" s="12" t="s">
        <v>97</v>
      </c>
      <c r="C22" s="12" t="s">
        <v>113</v>
      </c>
      <c r="D22" s="12" t="s">
        <v>91</v>
      </c>
      <c r="E22" s="13">
        <v>8</v>
      </c>
      <c r="F22" s="13">
        <v>20</v>
      </c>
      <c r="G22" s="7"/>
      <c r="H22" s="8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>
        <v>6</v>
      </c>
      <c r="AR22" s="9">
        <v>1</v>
      </c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</row>
    <row r="23" spans="1:67" ht="15" x14ac:dyDescent="0.15">
      <c r="A23" s="11" t="s">
        <v>114</v>
      </c>
      <c r="B23" s="12" t="s">
        <v>97</v>
      </c>
      <c r="C23" s="12" t="s">
        <v>115</v>
      </c>
      <c r="D23" s="12" t="s">
        <v>91</v>
      </c>
      <c r="E23" s="13">
        <v>8</v>
      </c>
      <c r="F23" s="13">
        <v>40</v>
      </c>
      <c r="G23" s="7"/>
      <c r="H23" s="8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>
        <v>1</v>
      </c>
      <c r="AT23" s="9">
        <v>2</v>
      </c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>
        <v>1</v>
      </c>
      <c r="BG23" s="9"/>
      <c r="BH23" s="9"/>
      <c r="BI23" s="9"/>
      <c r="BJ23" s="9"/>
      <c r="BK23" s="9"/>
      <c r="BL23" s="9"/>
      <c r="BM23" s="9"/>
      <c r="BN23" s="9"/>
      <c r="BO23" s="9"/>
    </row>
    <row r="24" spans="1:67" ht="15" x14ac:dyDescent="0.15">
      <c r="A24" s="11" t="s">
        <v>116</v>
      </c>
      <c r="B24" s="12" t="s">
        <v>97</v>
      </c>
      <c r="C24" s="12" t="s">
        <v>117</v>
      </c>
      <c r="D24" s="12" t="s">
        <v>91</v>
      </c>
      <c r="E24" s="13">
        <v>8</v>
      </c>
      <c r="F24" s="13">
        <v>72</v>
      </c>
      <c r="G24" s="7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>
        <v>2</v>
      </c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</row>
    <row r="25" spans="1:67" ht="15" x14ac:dyDescent="0.15">
      <c r="A25" s="11" t="s">
        <v>118</v>
      </c>
      <c r="B25" s="12" t="s">
        <v>97</v>
      </c>
      <c r="C25" s="12" t="s">
        <v>119</v>
      </c>
      <c r="D25" s="12" t="s">
        <v>91</v>
      </c>
      <c r="E25" s="13">
        <v>12</v>
      </c>
      <c r="F25" s="13">
        <v>32</v>
      </c>
      <c r="G25" s="7"/>
      <c r="H25" s="8"/>
      <c r="I25" s="9"/>
      <c r="J25" s="9"/>
      <c r="K25" s="9"/>
      <c r="L25" s="9"/>
      <c r="M25" s="9"/>
      <c r="N25" s="9"/>
      <c r="O25" s="9">
        <v>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>
        <v>1</v>
      </c>
      <c r="AQ25" s="9">
        <v>3</v>
      </c>
      <c r="AR25" s="9">
        <v>1</v>
      </c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</row>
    <row r="26" spans="1:67" ht="15" x14ac:dyDescent="0.15">
      <c r="A26" s="11" t="s">
        <v>120</v>
      </c>
      <c r="B26" s="12" t="s">
        <v>97</v>
      </c>
      <c r="C26" s="12" t="s">
        <v>121</v>
      </c>
      <c r="D26" s="12" t="s">
        <v>91</v>
      </c>
      <c r="E26" s="13">
        <v>12</v>
      </c>
      <c r="F26" s="13">
        <v>56</v>
      </c>
      <c r="G26" s="7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>
        <v>1</v>
      </c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</row>
    <row r="27" spans="1:67" ht="15" x14ac:dyDescent="0.15">
      <c r="A27" s="15" t="s">
        <v>122</v>
      </c>
      <c r="B27" s="12" t="s">
        <v>97</v>
      </c>
      <c r="C27" s="15" t="s">
        <v>123</v>
      </c>
      <c r="D27" s="12" t="s">
        <v>91</v>
      </c>
      <c r="E27" s="13">
        <v>16</v>
      </c>
      <c r="F27" s="13">
        <v>24</v>
      </c>
      <c r="G27" s="7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>
        <v>1</v>
      </c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>
        <v>11</v>
      </c>
      <c r="BG27" s="9">
        <f>2</f>
        <v>2</v>
      </c>
      <c r="BH27" s="9"/>
      <c r="BI27" s="9"/>
      <c r="BJ27" s="9">
        <v>1</v>
      </c>
      <c r="BK27" s="9">
        <v>4</v>
      </c>
      <c r="BL27" s="9"/>
      <c r="BM27" s="9"/>
      <c r="BN27" s="9"/>
      <c r="BO27" s="9"/>
    </row>
    <row r="28" spans="1:67" ht="15" x14ac:dyDescent="0.15">
      <c r="A28" s="11" t="s">
        <v>124</v>
      </c>
      <c r="B28" s="12" t="s">
        <v>97</v>
      </c>
      <c r="C28" s="12" t="s">
        <v>125</v>
      </c>
      <c r="D28" s="12" t="s">
        <v>91</v>
      </c>
      <c r="E28" s="13">
        <v>16</v>
      </c>
      <c r="F28" s="13">
        <v>32</v>
      </c>
      <c r="G28" s="7"/>
      <c r="H28" s="8"/>
      <c r="I28" s="9"/>
      <c r="J28" s="9"/>
      <c r="K28" s="9"/>
      <c r="L28" s="9"/>
      <c r="M28" s="9"/>
      <c r="N28" s="9"/>
      <c r="O28" s="9"/>
      <c r="P28" s="9"/>
      <c r="Q28" s="9"/>
      <c r="R28" s="9">
        <v>1</v>
      </c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>
        <f>1+3</f>
        <v>4</v>
      </c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</row>
    <row r="29" spans="1:67" ht="15" x14ac:dyDescent="0.15">
      <c r="A29" s="11" t="s">
        <v>126</v>
      </c>
      <c r="B29" s="12" t="s">
        <v>97</v>
      </c>
      <c r="C29" s="12" t="s">
        <v>127</v>
      </c>
      <c r="D29" s="12" t="s">
        <v>91</v>
      </c>
      <c r="E29" s="13">
        <v>16</v>
      </c>
      <c r="F29" s="13">
        <v>48</v>
      </c>
      <c r="G29" s="7"/>
      <c r="H29" s="8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>
        <v>1</v>
      </c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>
        <v>4</v>
      </c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>
        <v>1</v>
      </c>
      <c r="BN29" s="9"/>
      <c r="BO29" s="9"/>
    </row>
    <row r="30" spans="1:67" ht="15" x14ac:dyDescent="0.15">
      <c r="A30" s="11" t="s">
        <v>128</v>
      </c>
      <c r="B30" s="12" t="s">
        <v>97</v>
      </c>
      <c r="C30" s="12" t="s">
        <v>129</v>
      </c>
      <c r="D30" s="12" t="s">
        <v>91</v>
      </c>
      <c r="E30" s="13">
        <v>20</v>
      </c>
      <c r="F30" s="13">
        <v>64</v>
      </c>
      <c r="G30" s="7"/>
      <c r="H30" s="8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>
        <v>1</v>
      </c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>
        <v>1</v>
      </c>
      <c r="BL30" s="9"/>
      <c r="BM30" s="9">
        <v>1</v>
      </c>
      <c r="BN30" s="9"/>
      <c r="BO30" s="9"/>
    </row>
    <row r="31" spans="1:67" ht="15" x14ac:dyDescent="0.15">
      <c r="A31" s="11" t="s">
        <v>130</v>
      </c>
      <c r="B31" s="12" t="s">
        <v>97</v>
      </c>
      <c r="C31" s="12" t="s">
        <v>131</v>
      </c>
      <c r="D31" s="12" t="s">
        <v>91</v>
      </c>
      <c r="E31" s="13">
        <v>40</v>
      </c>
      <c r="F31" s="13">
        <v>56</v>
      </c>
      <c r="G31" s="7"/>
      <c r="H31" s="8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>
        <v>1</v>
      </c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>
        <v>2</v>
      </c>
      <c r="BJ31" s="9"/>
      <c r="BK31" s="9"/>
      <c r="BL31" s="9"/>
      <c r="BM31" s="9"/>
      <c r="BN31" s="9"/>
      <c r="BO31" s="9"/>
    </row>
    <row r="32" spans="1:67" ht="15" x14ac:dyDescent="0.15">
      <c r="A32" s="11" t="s">
        <v>132</v>
      </c>
      <c r="B32" s="12" t="s">
        <v>97</v>
      </c>
      <c r="C32" s="12" t="s">
        <v>133</v>
      </c>
      <c r="D32" s="12" t="s">
        <v>91</v>
      </c>
      <c r="E32" s="13">
        <v>40</v>
      </c>
      <c r="F32" s="13">
        <v>72</v>
      </c>
      <c r="G32" s="7"/>
      <c r="H32" s="8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>
        <v>1</v>
      </c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>
        <v>1</v>
      </c>
      <c r="BL32" s="9"/>
      <c r="BM32" s="9"/>
      <c r="BN32" s="9"/>
      <c r="BO32" s="9"/>
    </row>
    <row r="33" spans="1:67" ht="15" x14ac:dyDescent="0.15">
      <c r="A33" s="11" t="s">
        <v>134</v>
      </c>
      <c r="B33" s="12" t="s">
        <v>97</v>
      </c>
      <c r="C33" s="12" t="s">
        <v>135</v>
      </c>
      <c r="D33" s="12" t="s">
        <v>91</v>
      </c>
      <c r="E33" s="13">
        <v>72</v>
      </c>
      <c r="F33" s="13">
        <v>80</v>
      </c>
      <c r="G33" s="7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>
        <v>1</v>
      </c>
      <c r="BO33" s="9"/>
    </row>
    <row r="34" spans="1:67" ht="15" x14ac:dyDescent="0.15">
      <c r="A34" s="11" t="s">
        <v>136</v>
      </c>
      <c r="B34" s="12" t="s">
        <v>97</v>
      </c>
      <c r="C34" s="12" t="s">
        <v>137</v>
      </c>
      <c r="D34" s="12" t="s">
        <v>91</v>
      </c>
      <c r="E34" s="13">
        <v>80</v>
      </c>
      <c r="F34" s="13">
        <v>120</v>
      </c>
      <c r="G34" s="7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>
        <v>1</v>
      </c>
      <c r="BN34" s="9"/>
      <c r="BO34" s="9"/>
    </row>
    <row r="35" spans="1:67" ht="15" x14ac:dyDescent="0.15">
      <c r="A35" s="11" t="s">
        <v>138</v>
      </c>
      <c r="B35" s="12" t="s">
        <v>97</v>
      </c>
      <c r="C35" s="12" t="s">
        <v>139</v>
      </c>
      <c r="D35" s="12" t="s">
        <v>91</v>
      </c>
      <c r="E35" s="13">
        <v>16</v>
      </c>
      <c r="F35" s="13">
        <v>24</v>
      </c>
      <c r="G35" s="7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>
        <v>2</v>
      </c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</row>
    <row r="36" spans="1:67" ht="15" x14ac:dyDescent="0.15">
      <c r="A36" s="11" t="s">
        <v>140</v>
      </c>
      <c r="B36" s="12" t="s">
        <v>97</v>
      </c>
      <c r="C36" s="12" t="s">
        <v>141</v>
      </c>
      <c r="D36" s="12" t="s">
        <v>91</v>
      </c>
      <c r="E36" s="13">
        <v>19.2</v>
      </c>
      <c r="F36" s="13">
        <v>32</v>
      </c>
      <c r="G36" s="7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>
        <v>2</v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</row>
    <row r="37" spans="1:67" ht="15" x14ac:dyDescent="0.15">
      <c r="A37" s="11" t="s">
        <v>142</v>
      </c>
      <c r="B37" s="12" t="s">
        <v>97</v>
      </c>
      <c r="C37" s="12" t="s">
        <v>143</v>
      </c>
      <c r="D37" s="12" t="s">
        <v>91</v>
      </c>
      <c r="E37" s="13">
        <v>32</v>
      </c>
      <c r="F37" s="13">
        <v>40</v>
      </c>
      <c r="G37" s="7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>
        <v>1</v>
      </c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</row>
    <row r="38" spans="1:67" ht="15" x14ac:dyDescent="0.15">
      <c r="A38" s="11" t="s">
        <v>144</v>
      </c>
      <c r="B38" s="12" t="s">
        <v>97</v>
      </c>
      <c r="C38" s="12" t="s">
        <v>145</v>
      </c>
      <c r="D38" s="12" t="s">
        <v>91</v>
      </c>
      <c r="E38" s="13">
        <v>32</v>
      </c>
      <c r="F38" s="13">
        <v>136</v>
      </c>
      <c r="G38" s="7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>
        <v>1</v>
      </c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>
        <v>1</v>
      </c>
      <c r="BE38" s="9"/>
      <c r="BF38" s="9"/>
      <c r="BG38" s="9"/>
      <c r="BH38" s="9"/>
      <c r="BI38" s="9"/>
      <c r="BJ38" s="9"/>
      <c r="BK38" s="9">
        <v>1</v>
      </c>
      <c r="BL38" s="9"/>
      <c r="BM38" s="9"/>
      <c r="BN38" s="9"/>
      <c r="BO38" s="9"/>
    </row>
    <row r="39" spans="1:67" ht="15" x14ac:dyDescent="0.15">
      <c r="A39" s="11" t="s">
        <v>146</v>
      </c>
      <c r="B39" s="12" t="s">
        <v>97</v>
      </c>
      <c r="C39" s="12" t="s">
        <v>147</v>
      </c>
      <c r="D39" s="12" t="s">
        <v>71</v>
      </c>
      <c r="E39" s="13">
        <v>36</v>
      </c>
      <c r="F39" s="13">
        <v>36</v>
      </c>
      <c r="G39" s="7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>
        <v>2</v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>
        <v>1</v>
      </c>
      <c r="AT39" s="9"/>
      <c r="AU39" s="9"/>
      <c r="AV39" s="9">
        <v>3</v>
      </c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>
        <v>1</v>
      </c>
      <c r="BL39" s="9"/>
      <c r="BM39" s="9"/>
      <c r="BN39" s="9"/>
      <c r="BO39" s="9"/>
    </row>
    <row r="40" spans="1:67" ht="15" x14ac:dyDescent="0.15">
      <c r="A40" s="11" t="s">
        <v>148</v>
      </c>
      <c r="B40" s="12" t="s">
        <v>97</v>
      </c>
      <c r="C40" s="12" t="s">
        <v>149</v>
      </c>
      <c r="D40" s="12" t="s">
        <v>71</v>
      </c>
      <c r="E40" s="13">
        <v>40</v>
      </c>
      <c r="F40" s="13">
        <v>40</v>
      </c>
      <c r="G40" s="7"/>
      <c r="H40" s="8"/>
      <c r="J40" s="9">
        <v>1</v>
      </c>
      <c r="K40" s="9">
        <v>3</v>
      </c>
      <c r="L40" s="9"/>
      <c r="M40" s="9"/>
      <c r="N40" s="9">
        <v>1</v>
      </c>
      <c r="O40" s="9"/>
      <c r="P40" s="9">
        <v>1</v>
      </c>
      <c r="Q40" s="9">
        <v>4</v>
      </c>
      <c r="R40" s="9"/>
      <c r="S40" s="9"/>
      <c r="T40" s="9"/>
      <c r="U40" s="9">
        <v>1</v>
      </c>
      <c r="V40" s="9">
        <v>2</v>
      </c>
      <c r="W40" s="9"/>
      <c r="X40" s="9">
        <v>4</v>
      </c>
      <c r="Y40" s="9">
        <v>1</v>
      </c>
      <c r="Z40" s="9"/>
      <c r="AA40" s="9">
        <v>3</v>
      </c>
      <c r="AB40" s="9"/>
      <c r="AC40" s="9"/>
      <c r="AD40" s="9">
        <v>4</v>
      </c>
      <c r="AE40" s="9"/>
      <c r="AF40" s="9"/>
      <c r="AG40" s="9"/>
      <c r="AH40" s="9"/>
      <c r="AI40" s="9"/>
      <c r="AJ40" s="9"/>
      <c r="AK40" s="9"/>
      <c r="AL40" s="9"/>
      <c r="AM40" s="9">
        <v>2</v>
      </c>
      <c r="AN40" s="9"/>
      <c r="AO40" s="9">
        <v>1</v>
      </c>
      <c r="AP40" s="9"/>
      <c r="AQ40" s="9"/>
      <c r="AR40" s="9">
        <v>1</v>
      </c>
      <c r="AS40" s="9"/>
      <c r="AT40" s="9">
        <v>1</v>
      </c>
      <c r="AU40" s="9">
        <v>2</v>
      </c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>
        <v>6</v>
      </c>
      <c r="BH40" s="9"/>
      <c r="BI40" s="9"/>
      <c r="BJ40" s="9">
        <f>21</f>
        <v>21</v>
      </c>
      <c r="BK40" s="9">
        <v>3</v>
      </c>
      <c r="BL40" s="9"/>
      <c r="BM40" s="9">
        <v>1</v>
      </c>
      <c r="BN40" s="9">
        <v>1</v>
      </c>
      <c r="BO40" s="9"/>
    </row>
    <row r="41" spans="1:67" ht="15" x14ac:dyDescent="0.15">
      <c r="A41" s="11" t="s">
        <v>150</v>
      </c>
      <c r="B41" s="12" t="s">
        <v>97</v>
      </c>
      <c r="C41" s="12" t="s">
        <v>151</v>
      </c>
      <c r="D41" s="12" t="s">
        <v>71</v>
      </c>
      <c r="E41" s="13">
        <v>48</v>
      </c>
      <c r="F41" s="13">
        <v>48</v>
      </c>
      <c r="G41" s="7"/>
      <c r="H41" s="8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>
        <v>1</v>
      </c>
      <c r="V41" s="9"/>
      <c r="W41" s="9"/>
      <c r="X41" s="9"/>
      <c r="Y41" s="9"/>
      <c r="Z41" s="9">
        <v>1</v>
      </c>
      <c r="AB41" s="9"/>
      <c r="AC41" s="9"/>
      <c r="AD41" s="9"/>
      <c r="AE41" s="9"/>
      <c r="AF41" s="9">
        <v>3</v>
      </c>
      <c r="AG41" s="9"/>
      <c r="AH41" s="9"/>
      <c r="AI41" s="9"/>
      <c r="AJ41" s="9"/>
      <c r="AK41" s="9"/>
      <c r="AL41" s="9">
        <v>1</v>
      </c>
      <c r="AM41" s="9">
        <v>1</v>
      </c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>
        <v>1</v>
      </c>
      <c r="BB41" s="9"/>
      <c r="BC41" s="9"/>
      <c r="BD41" s="9"/>
      <c r="BE41" s="9">
        <v>1</v>
      </c>
      <c r="BF41" s="9"/>
      <c r="BG41" s="9"/>
      <c r="BH41" s="9">
        <v>1</v>
      </c>
      <c r="BI41" s="9"/>
      <c r="BJ41" s="9"/>
      <c r="BK41" s="9"/>
      <c r="BL41" s="9"/>
      <c r="BM41" s="9"/>
      <c r="BN41" s="9"/>
      <c r="BO41" s="9">
        <v>3</v>
      </c>
    </row>
    <row r="42" spans="1:67" ht="15" x14ac:dyDescent="0.15">
      <c r="A42" s="11" t="s">
        <v>152</v>
      </c>
      <c r="B42" s="12" t="s">
        <v>97</v>
      </c>
      <c r="C42" s="12" t="s">
        <v>153</v>
      </c>
      <c r="D42" s="12" t="s">
        <v>71</v>
      </c>
      <c r="E42" s="13">
        <v>56</v>
      </c>
      <c r="F42" s="13">
        <v>56</v>
      </c>
      <c r="G42" s="7"/>
      <c r="H42" s="8"/>
      <c r="I42" s="9"/>
      <c r="J42" s="9"/>
      <c r="K42" s="9"/>
      <c r="L42" s="9"/>
      <c r="M42" s="9"/>
      <c r="N42" s="9"/>
      <c r="O42" s="9"/>
      <c r="P42" s="9"/>
      <c r="Q42" s="9"/>
      <c r="R42" s="9">
        <v>3</v>
      </c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>
        <v>2</v>
      </c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</row>
    <row r="43" spans="1:67" ht="15" x14ac:dyDescent="0.15">
      <c r="A43" s="11" t="s">
        <v>154</v>
      </c>
      <c r="B43" s="12" t="s">
        <v>97</v>
      </c>
      <c r="C43" s="12" t="s">
        <v>155</v>
      </c>
      <c r="D43" s="12" t="s">
        <v>71</v>
      </c>
      <c r="E43" s="13">
        <v>120</v>
      </c>
      <c r="F43" s="13">
        <v>120</v>
      </c>
      <c r="G43" s="7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>
        <v>6</v>
      </c>
      <c r="BJ43" s="9"/>
      <c r="BK43" s="9">
        <v>3</v>
      </c>
      <c r="BL43" s="9"/>
      <c r="BM43" s="9"/>
      <c r="BN43" s="9"/>
      <c r="BO43" s="9">
        <v>2</v>
      </c>
    </row>
    <row r="44" spans="1:67" ht="15" x14ac:dyDescent="0.2">
      <c r="A44" s="16" t="s">
        <v>156</v>
      </c>
      <c r="B44" s="12" t="s">
        <v>97</v>
      </c>
      <c r="C44" s="17" t="s">
        <v>157</v>
      </c>
      <c r="D44" s="12" t="s">
        <v>71</v>
      </c>
      <c r="E44" s="13">
        <v>24</v>
      </c>
      <c r="F44" s="13">
        <v>24</v>
      </c>
      <c r="G44" s="7"/>
      <c r="H44" s="8">
        <v>4</v>
      </c>
      <c r="I44" s="9">
        <v>137</v>
      </c>
      <c r="J44" s="9">
        <v>22</v>
      </c>
      <c r="K44" s="9">
        <v>172</v>
      </c>
      <c r="L44" s="9">
        <v>47</v>
      </c>
      <c r="M44" s="9"/>
      <c r="N44" s="9"/>
      <c r="O44" s="9"/>
      <c r="P44" s="9"/>
      <c r="Q44" s="9"/>
      <c r="R44" s="9">
        <v>46</v>
      </c>
      <c r="S44" s="9">
        <v>8</v>
      </c>
      <c r="T44" s="9">
        <v>49</v>
      </c>
      <c r="U44" s="9"/>
      <c r="V44" s="9"/>
      <c r="W44" s="9">
        <v>7</v>
      </c>
      <c r="X44" s="9"/>
      <c r="Y44" s="9"/>
      <c r="Z44" s="9">
        <v>7</v>
      </c>
      <c r="AA44">
        <v>8</v>
      </c>
      <c r="AB44" s="9">
        <v>12</v>
      </c>
      <c r="AC44" s="9">
        <v>13</v>
      </c>
      <c r="AD44" s="9">
        <v>3</v>
      </c>
      <c r="AE44" s="9"/>
      <c r="AF44" s="9"/>
      <c r="AG44" s="9">
        <v>5</v>
      </c>
      <c r="AH44" s="9"/>
      <c r="AI44" s="9">
        <v>2</v>
      </c>
      <c r="AJ44" s="9"/>
      <c r="AK44" s="9"/>
      <c r="AL44" s="9">
        <v>18</v>
      </c>
      <c r="AM44">
        <v>16</v>
      </c>
      <c r="AN44" s="9"/>
      <c r="AO44" s="9"/>
      <c r="AP44" s="9"/>
      <c r="AQ44" s="9">
        <v>9</v>
      </c>
      <c r="AR44" s="9"/>
      <c r="AS44" s="9">
        <v>2</v>
      </c>
      <c r="AT44" s="9">
        <v>11</v>
      </c>
      <c r="AU44" s="9">
        <v>2</v>
      </c>
      <c r="AV44" s="14">
        <v>40</v>
      </c>
      <c r="AW44" s="9"/>
      <c r="AX44" s="9">
        <v>1</v>
      </c>
      <c r="AY44" s="9">
        <v>3</v>
      </c>
      <c r="AZ44" s="9">
        <v>4</v>
      </c>
      <c r="BA44" s="9">
        <v>9</v>
      </c>
      <c r="BB44" s="9">
        <v>5</v>
      </c>
      <c r="BC44" s="9">
        <v>4</v>
      </c>
      <c r="BD44" s="9">
        <v>9</v>
      </c>
      <c r="BE44" s="9"/>
      <c r="BF44" s="9">
        <f>50+29</f>
        <v>79</v>
      </c>
      <c r="BG44" s="9">
        <f>38+10</f>
        <v>48</v>
      </c>
      <c r="BH44" s="9">
        <v>7</v>
      </c>
      <c r="BI44" s="9">
        <f>1+16</f>
        <v>17</v>
      </c>
      <c r="BJ44" s="9">
        <v>5</v>
      </c>
      <c r="BK44" s="9">
        <v>69</v>
      </c>
      <c r="BL44" s="9"/>
      <c r="BM44" s="9"/>
      <c r="BN44" s="9">
        <v>109</v>
      </c>
      <c r="BO44" s="9"/>
    </row>
    <row r="45" spans="1:67" ht="15" x14ac:dyDescent="0.15">
      <c r="A45" s="18" t="s">
        <v>158</v>
      </c>
      <c r="B45" s="19" t="s">
        <v>159</v>
      </c>
      <c r="C45" s="19" t="s">
        <v>160</v>
      </c>
      <c r="D45" s="19" t="s">
        <v>161</v>
      </c>
      <c r="E45" s="20">
        <v>4</v>
      </c>
      <c r="F45" s="20">
        <v>56</v>
      </c>
      <c r="G45" s="7"/>
      <c r="H45" s="8"/>
      <c r="I45" s="9">
        <v>14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>
        <v>123</v>
      </c>
      <c r="BL45" s="9"/>
      <c r="BM45" s="9"/>
      <c r="BN45" s="9"/>
      <c r="BO45" s="9"/>
    </row>
    <row r="46" spans="1:67" ht="15" x14ac:dyDescent="0.15">
      <c r="A46" s="18" t="s">
        <v>162</v>
      </c>
      <c r="B46" s="19" t="s">
        <v>159</v>
      </c>
      <c r="C46" s="19" t="s">
        <v>163</v>
      </c>
      <c r="D46" s="19" t="s">
        <v>161</v>
      </c>
      <c r="E46" s="20">
        <v>4</v>
      </c>
      <c r="F46" s="20">
        <v>72</v>
      </c>
      <c r="G46" s="7"/>
      <c r="H46" s="8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>
        <v>5</v>
      </c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</row>
    <row r="47" spans="1:67" ht="15" x14ac:dyDescent="0.15">
      <c r="A47" s="18" t="s">
        <v>164</v>
      </c>
      <c r="B47" s="19" t="s">
        <v>159</v>
      </c>
      <c r="C47" s="19" t="s">
        <v>165</v>
      </c>
      <c r="D47" s="19" t="s">
        <v>161</v>
      </c>
      <c r="E47" s="20">
        <v>4</v>
      </c>
      <c r="F47" s="20">
        <v>80</v>
      </c>
      <c r="G47" s="7"/>
      <c r="H47" s="8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>
        <v>5</v>
      </c>
      <c r="W47" s="9"/>
      <c r="X47" s="9"/>
      <c r="Y47" s="9">
        <v>2</v>
      </c>
      <c r="Z47" s="9"/>
      <c r="AA47" s="9"/>
      <c r="AB47" s="9"/>
      <c r="AC47" s="9"/>
      <c r="AD47" s="9">
        <v>11</v>
      </c>
      <c r="AE47" s="9"/>
      <c r="AF47" s="9"/>
      <c r="AG47" s="9"/>
      <c r="AH47" s="9"/>
      <c r="AI47" s="9">
        <v>10</v>
      </c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>
        <v>10</v>
      </c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</row>
    <row r="48" spans="1:67" ht="15" x14ac:dyDescent="0.15">
      <c r="A48" s="18" t="s">
        <v>166</v>
      </c>
      <c r="B48" s="19" t="s">
        <v>159</v>
      </c>
      <c r="C48" s="19" t="s">
        <v>167</v>
      </c>
      <c r="D48" s="19" t="s">
        <v>161</v>
      </c>
      <c r="E48" s="20">
        <v>4</v>
      </c>
      <c r="F48" s="20">
        <v>128</v>
      </c>
      <c r="G48" s="7"/>
      <c r="H48" s="8"/>
      <c r="I48" s="9"/>
      <c r="J48" s="9"/>
      <c r="K48" s="9"/>
      <c r="L48" s="9"/>
      <c r="M48" s="9"/>
      <c r="N48" s="9"/>
      <c r="O48" s="9"/>
      <c r="P48" s="9"/>
      <c r="Q48" s="9"/>
      <c r="R48" s="9">
        <v>3</v>
      </c>
      <c r="S48" s="9"/>
      <c r="T48" s="9"/>
      <c r="U48" s="9"/>
      <c r="V48" s="9"/>
      <c r="W48" s="9"/>
      <c r="X48" s="9">
        <v>1</v>
      </c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>
        <v>4</v>
      </c>
      <c r="AY48" s="9"/>
      <c r="AZ48" s="9">
        <v>4</v>
      </c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</row>
    <row r="49" spans="1:67" ht="15" x14ac:dyDescent="0.15">
      <c r="A49" s="18" t="s">
        <v>168</v>
      </c>
      <c r="B49" s="19" t="s">
        <v>159</v>
      </c>
      <c r="C49" s="19" t="s">
        <v>169</v>
      </c>
      <c r="D49" s="19" t="s">
        <v>161</v>
      </c>
      <c r="E49" s="20">
        <v>6</v>
      </c>
      <c r="F49" s="20">
        <v>72</v>
      </c>
      <c r="G49" s="7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>
        <v>1</v>
      </c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</row>
    <row r="50" spans="1:67" ht="15" x14ac:dyDescent="0.15">
      <c r="A50" s="18" t="s">
        <v>170</v>
      </c>
      <c r="B50" s="19" t="s">
        <v>159</v>
      </c>
      <c r="C50" s="19" t="s">
        <v>171</v>
      </c>
      <c r="D50" s="19" t="s">
        <v>161</v>
      </c>
      <c r="E50" s="20">
        <v>6</v>
      </c>
      <c r="F50" s="20">
        <v>160</v>
      </c>
      <c r="G50" s="7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>
        <v>3</v>
      </c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>
        <v>44</v>
      </c>
      <c r="BG50" s="9"/>
      <c r="BH50" s="9"/>
      <c r="BI50" s="9"/>
      <c r="BJ50" s="9"/>
      <c r="BK50" s="9"/>
      <c r="BL50" s="9"/>
      <c r="BM50" s="9"/>
      <c r="BN50" s="9"/>
      <c r="BO50" s="9"/>
    </row>
    <row r="51" spans="1:67" ht="15" x14ac:dyDescent="0.15">
      <c r="A51" s="18" t="s">
        <v>172</v>
      </c>
      <c r="B51" s="19" t="s">
        <v>159</v>
      </c>
      <c r="C51" s="19" t="s">
        <v>173</v>
      </c>
      <c r="D51" s="19" t="s">
        <v>161</v>
      </c>
      <c r="E51" s="20">
        <v>8</v>
      </c>
      <c r="F51" s="20">
        <v>32</v>
      </c>
      <c r="G51" s="7"/>
      <c r="H51" s="8"/>
      <c r="I51" s="9"/>
      <c r="J51" s="9"/>
      <c r="K51" s="9"/>
      <c r="L51" s="9"/>
      <c r="M51" s="9"/>
      <c r="N51" s="9"/>
      <c r="O51" s="9"/>
      <c r="P51" s="9"/>
      <c r="Q51" s="9"/>
      <c r="R51" s="9">
        <f>13+3</f>
        <v>16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>
        <v>143</v>
      </c>
      <c r="BJ51" s="9"/>
      <c r="BK51" s="9"/>
      <c r="BL51" s="9"/>
      <c r="BM51" s="9"/>
      <c r="BN51" s="9"/>
      <c r="BO51" s="9"/>
    </row>
    <row r="52" spans="1:67" ht="15" x14ac:dyDescent="0.15">
      <c r="A52" s="21" t="s">
        <v>174</v>
      </c>
      <c r="B52" s="22" t="s">
        <v>159</v>
      </c>
      <c r="C52" s="22" t="s">
        <v>175</v>
      </c>
      <c r="D52" s="19" t="s">
        <v>161</v>
      </c>
      <c r="E52" s="23">
        <v>8</v>
      </c>
      <c r="F52" s="23">
        <v>80</v>
      </c>
      <c r="G52" s="24"/>
      <c r="H52" s="8"/>
      <c r="J52" s="9">
        <v>15</v>
      </c>
      <c r="K52" s="9">
        <v>30</v>
      </c>
      <c r="L52" s="9">
        <v>7</v>
      </c>
      <c r="M52" s="9"/>
      <c r="N52" s="9">
        <v>6</v>
      </c>
      <c r="O52" s="9">
        <v>27</v>
      </c>
      <c r="P52" s="9">
        <v>20</v>
      </c>
      <c r="Q52" s="9">
        <v>33</v>
      </c>
      <c r="R52" s="9"/>
      <c r="S52" s="9">
        <v>17</v>
      </c>
      <c r="T52" s="9"/>
      <c r="U52" s="9"/>
      <c r="V52" s="9"/>
      <c r="W52" s="9"/>
      <c r="X52" s="9"/>
      <c r="Y52" s="9">
        <v>7</v>
      </c>
      <c r="Z52" s="9">
        <v>20</v>
      </c>
      <c r="AA52">
        <v>8</v>
      </c>
      <c r="AB52" s="9"/>
      <c r="AC52" s="9">
        <v>12</v>
      </c>
      <c r="AD52" s="9"/>
      <c r="AE52" s="9"/>
      <c r="AF52" s="9"/>
      <c r="AG52" s="9"/>
      <c r="AH52" s="9">
        <v>5</v>
      </c>
      <c r="AI52" s="9"/>
      <c r="AJ52" s="9"/>
      <c r="AK52" s="9"/>
      <c r="AL52" s="9"/>
      <c r="AM52" s="9">
        <v>54</v>
      </c>
      <c r="AN52" s="9">
        <v>18</v>
      </c>
      <c r="AO52" s="9">
        <v>43</v>
      </c>
      <c r="AP52" s="9"/>
      <c r="AQ52" s="9">
        <v>51</v>
      </c>
      <c r="AR52" s="9">
        <v>23</v>
      </c>
      <c r="AS52" s="9">
        <v>28</v>
      </c>
      <c r="AT52" s="9">
        <v>50</v>
      </c>
      <c r="AU52" s="9">
        <v>28</v>
      </c>
      <c r="AV52" s="9"/>
      <c r="AW52" s="9"/>
      <c r="AX52" s="9"/>
      <c r="AY52" s="9"/>
      <c r="AZ52" s="9"/>
      <c r="BA52" s="9">
        <v>3</v>
      </c>
      <c r="BB52" s="9"/>
      <c r="BC52" s="9"/>
      <c r="BD52" s="9"/>
      <c r="BE52" s="9">
        <v>16</v>
      </c>
      <c r="BF52" s="9"/>
      <c r="BG52" s="9">
        <v>7</v>
      </c>
      <c r="BH52" s="9">
        <v>48</v>
      </c>
      <c r="BI52" s="9"/>
      <c r="BJ52" s="9">
        <v>57</v>
      </c>
      <c r="BK52" s="9"/>
      <c r="BL52" s="9"/>
      <c r="BM52" s="9">
        <v>129</v>
      </c>
      <c r="BN52" s="9">
        <v>117</v>
      </c>
      <c r="BO52" s="9">
        <v>169</v>
      </c>
    </row>
    <row r="53" spans="1:67" ht="15" x14ac:dyDescent="0.15">
      <c r="A53" s="18" t="s">
        <v>176</v>
      </c>
      <c r="B53" s="19" t="s">
        <v>159</v>
      </c>
      <c r="C53" s="19" t="s">
        <v>177</v>
      </c>
      <c r="D53" s="19" t="s">
        <v>161</v>
      </c>
      <c r="E53" s="20">
        <v>8</v>
      </c>
      <c r="F53" s="20">
        <v>120</v>
      </c>
      <c r="G53" s="7"/>
      <c r="H53" s="8"/>
      <c r="I53" s="9"/>
      <c r="J53" s="9"/>
      <c r="K53" s="9"/>
      <c r="L53" s="9"/>
      <c r="M53" s="9">
        <v>64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>
        <v>1</v>
      </c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>
        <v>6</v>
      </c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>
        <v>130</v>
      </c>
      <c r="BM53" s="9"/>
      <c r="BN53" s="9"/>
      <c r="BO53" s="9"/>
    </row>
    <row r="54" spans="1:67" ht="15" x14ac:dyDescent="0.15">
      <c r="A54" s="18" t="s">
        <v>178</v>
      </c>
      <c r="B54" s="19" t="s">
        <v>159</v>
      </c>
      <c r="C54" s="19" t="s">
        <v>179</v>
      </c>
      <c r="D54" s="19" t="s">
        <v>161</v>
      </c>
      <c r="E54" s="20">
        <v>8</v>
      </c>
      <c r="F54" s="20">
        <v>320</v>
      </c>
      <c r="G54" s="7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>
        <v>1</v>
      </c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>
        <v>4</v>
      </c>
      <c r="BI54" s="9"/>
      <c r="BJ54" s="9"/>
      <c r="BK54" s="9"/>
      <c r="BL54" s="9"/>
      <c r="BM54" s="9"/>
      <c r="BN54" s="9"/>
      <c r="BO54" s="9"/>
    </row>
    <row r="55" spans="1:67" ht="15" x14ac:dyDescent="0.15">
      <c r="A55" s="18" t="s">
        <v>180</v>
      </c>
      <c r="B55" s="19" t="s">
        <v>159</v>
      </c>
      <c r="C55" s="19" t="s">
        <v>181</v>
      </c>
      <c r="D55" s="19" t="s">
        <v>161</v>
      </c>
      <c r="E55" s="20">
        <v>4</v>
      </c>
      <c r="F55" s="20">
        <v>16</v>
      </c>
      <c r="G55" s="7"/>
      <c r="H55" s="8"/>
      <c r="I55" s="9"/>
      <c r="J55" s="9"/>
      <c r="K55" s="9"/>
      <c r="L55" s="9"/>
      <c r="M55" s="9"/>
      <c r="N55" s="9"/>
      <c r="O55" s="9"/>
      <c r="P55" s="9"/>
      <c r="Q55" s="9"/>
      <c r="R55" s="9">
        <v>7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</row>
    <row r="56" spans="1:67" ht="15" x14ac:dyDescent="0.15">
      <c r="A56" s="18" t="s">
        <v>182</v>
      </c>
      <c r="B56" s="19" t="s">
        <v>159</v>
      </c>
      <c r="C56" s="19" t="s">
        <v>183</v>
      </c>
      <c r="D56" s="19" t="s">
        <v>161</v>
      </c>
      <c r="E56" s="20">
        <v>4</v>
      </c>
      <c r="F56" s="20">
        <v>40</v>
      </c>
      <c r="G56" s="7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>
        <v>22</v>
      </c>
      <c r="BL56" s="9"/>
      <c r="BM56" s="9"/>
      <c r="BN56" s="9"/>
      <c r="BO56" s="9">
        <v>76</v>
      </c>
    </row>
    <row r="57" spans="1:67" ht="15" x14ac:dyDescent="0.15">
      <c r="A57" s="18" t="s">
        <v>184</v>
      </c>
      <c r="B57" s="19" t="s">
        <v>159</v>
      </c>
      <c r="C57" s="19" t="s">
        <v>185</v>
      </c>
      <c r="D57" s="19" t="s">
        <v>161</v>
      </c>
      <c r="E57" s="20">
        <v>4</v>
      </c>
      <c r="F57" s="20">
        <v>48</v>
      </c>
      <c r="G57" s="7"/>
      <c r="H57" s="8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>
        <v>3</v>
      </c>
      <c r="W57" s="9"/>
      <c r="X57" s="9"/>
      <c r="Y57" s="9"/>
      <c r="Z57" s="9"/>
      <c r="AA57" s="9">
        <v>3</v>
      </c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>
        <v>1</v>
      </c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</row>
    <row r="58" spans="1:67" ht="15" x14ac:dyDescent="0.15">
      <c r="A58" s="18" t="s">
        <v>186</v>
      </c>
      <c r="B58" s="19" t="s">
        <v>159</v>
      </c>
      <c r="C58" s="19" t="s">
        <v>187</v>
      </c>
      <c r="D58" s="19" t="s">
        <v>161</v>
      </c>
      <c r="E58" s="20">
        <v>4</v>
      </c>
      <c r="F58" s="20">
        <v>64</v>
      </c>
      <c r="G58" s="7"/>
      <c r="H58" s="8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Z58" s="9">
        <v>13</v>
      </c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>
        <v>3</v>
      </c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>
        <v>123</v>
      </c>
      <c r="BL58" s="9"/>
      <c r="BM58" s="9"/>
      <c r="BN58" s="9"/>
      <c r="BO58" s="9"/>
    </row>
    <row r="59" spans="1:67" ht="15" x14ac:dyDescent="0.15">
      <c r="A59" s="18" t="s">
        <v>188</v>
      </c>
      <c r="B59" s="19" t="s">
        <v>159</v>
      </c>
      <c r="C59" s="19" t="s">
        <v>189</v>
      </c>
      <c r="D59" s="19" t="s">
        <v>161</v>
      </c>
      <c r="E59" s="20">
        <v>4</v>
      </c>
      <c r="F59" s="20">
        <v>80</v>
      </c>
      <c r="G59" s="7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>
        <v>1</v>
      </c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>
        <v>1</v>
      </c>
      <c r="AM59" s="9"/>
      <c r="AN59" s="9"/>
      <c r="AO59" s="9"/>
      <c r="AP59" s="9"/>
      <c r="AQ59" s="9"/>
      <c r="AR59" s="9"/>
      <c r="AS59" s="9"/>
      <c r="AT59" s="9">
        <v>9</v>
      </c>
      <c r="AU59" s="9"/>
      <c r="AV59" s="9"/>
      <c r="AW59" s="9"/>
      <c r="AX59" s="9"/>
      <c r="AY59" s="9"/>
      <c r="AZ59" s="9"/>
      <c r="BA59" s="9"/>
      <c r="BB59" s="9"/>
      <c r="BC59" s="9"/>
      <c r="BD59" s="9">
        <v>15</v>
      </c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</row>
    <row r="60" spans="1:67" ht="15" x14ac:dyDescent="0.15">
      <c r="A60" s="18" t="s">
        <v>190</v>
      </c>
      <c r="B60" s="19" t="s">
        <v>159</v>
      </c>
      <c r="C60" s="19" t="s">
        <v>191</v>
      </c>
      <c r="D60" s="19" t="s">
        <v>161</v>
      </c>
      <c r="E60" s="20">
        <v>4</v>
      </c>
      <c r="F60" s="20">
        <v>120</v>
      </c>
      <c r="G60" s="7"/>
      <c r="H60" s="8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>
        <v>28</v>
      </c>
      <c r="BO60" s="9"/>
    </row>
    <row r="61" spans="1:67" ht="15" x14ac:dyDescent="0.15">
      <c r="A61" s="18" t="s">
        <v>192</v>
      </c>
      <c r="B61" s="19" t="s">
        <v>159</v>
      </c>
      <c r="C61" s="19" t="s">
        <v>193</v>
      </c>
      <c r="D61" s="19" t="s">
        <v>161</v>
      </c>
      <c r="E61" s="20">
        <v>4</v>
      </c>
      <c r="F61" s="20">
        <v>160</v>
      </c>
      <c r="G61" s="7"/>
      <c r="H61" s="8"/>
      <c r="I61" s="9"/>
      <c r="J61" s="9"/>
      <c r="K61" s="9"/>
      <c r="L61" s="9"/>
      <c r="M61" s="9"/>
      <c r="N61" s="9"/>
      <c r="O61" s="9"/>
      <c r="P61" s="9"/>
      <c r="Q61" s="9"/>
      <c r="R61" s="9"/>
      <c r="S61" s="9">
        <v>1</v>
      </c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</row>
    <row r="62" spans="1:67" ht="15" x14ac:dyDescent="0.15">
      <c r="A62" s="18" t="s">
        <v>194</v>
      </c>
      <c r="B62" s="19" t="s">
        <v>159</v>
      </c>
      <c r="C62" s="19" t="s">
        <v>195</v>
      </c>
      <c r="D62" s="19" t="s">
        <v>161</v>
      </c>
      <c r="E62" s="20">
        <v>4</v>
      </c>
      <c r="F62" s="20">
        <v>240</v>
      </c>
      <c r="G62" s="7"/>
      <c r="H62" s="8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>
        <v>1</v>
      </c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</row>
    <row r="63" spans="1:67" ht="15" x14ac:dyDescent="0.15">
      <c r="A63" s="18" t="s">
        <v>196</v>
      </c>
      <c r="B63" s="19" t="s">
        <v>159</v>
      </c>
      <c r="C63" s="19" t="s">
        <v>197</v>
      </c>
      <c r="D63" s="19" t="s">
        <v>161</v>
      </c>
      <c r="E63" s="20">
        <v>6</v>
      </c>
      <c r="F63" s="20">
        <v>40</v>
      </c>
      <c r="G63" s="7"/>
      <c r="H63" s="8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>
        <v>1</v>
      </c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</row>
    <row r="64" spans="1:67" ht="15" x14ac:dyDescent="0.15">
      <c r="A64" s="18" t="s">
        <v>198</v>
      </c>
      <c r="B64" s="19" t="s">
        <v>159</v>
      </c>
      <c r="C64" s="19" t="s">
        <v>199</v>
      </c>
      <c r="D64" s="19" t="s">
        <v>161</v>
      </c>
      <c r="E64" s="20">
        <v>6</v>
      </c>
      <c r="F64" s="20">
        <v>56</v>
      </c>
      <c r="G64" s="7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W64" s="9">
        <v>3</v>
      </c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>
        <v>2</v>
      </c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</row>
    <row r="65" spans="1:67" ht="15" x14ac:dyDescent="0.15">
      <c r="A65" s="18" t="s">
        <v>200</v>
      </c>
      <c r="B65" s="19" t="s">
        <v>159</v>
      </c>
      <c r="C65" s="19" t="s">
        <v>201</v>
      </c>
      <c r="D65" s="19" t="s">
        <v>161</v>
      </c>
      <c r="E65" s="20">
        <v>6</v>
      </c>
      <c r="F65" s="20">
        <v>64</v>
      </c>
      <c r="G65" s="7"/>
      <c r="H65" s="8"/>
      <c r="I65" s="9">
        <v>5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</row>
    <row r="66" spans="1:67" ht="15" x14ac:dyDescent="0.15">
      <c r="A66" s="18" t="s">
        <v>202</v>
      </c>
      <c r="B66" s="19" t="s">
        <v>159</v>
      </c>
      <c r="C66" s="19" t="s">
        <v>203</v>
      </c>
      <c r="D66" s="19" t="s">
        <v>161</v>
      </c>
      <c r="E66" s="20">
        <v>6</v>
      </c>
      <c r="F66" s="20">
        <v>80</v>
      </c>
      <c r="G66" s="7"/>
      <c r="H66" s="8"/>
      <c r="I66" s="9"/>
      <c r="J66" s="9"/>
      <c r="K66" s="9"/>
      <c r="L66" s="9"/>
      <c r="M66" s="9"/>
      <c r="N66" s="9">
        <v>9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>
        <v>11</v>
      </c>
      <c r="BG66" s="9"/>
      <c r="BH66" s="9"/>
      <c r="BI66" s="9"/>
      <c r="BJ66" s="9"/>
      <c r="BK66" s="9"/>
      <c r="BL66" s="9"/>
      <c r="BM66" s="9"/>
      <c r="BN66" s="9"/>
      <c r="BO66" s="9"/>
    </row>
    <row r="67" spans="1:67" ht="15" x14ac:dyDescent="0.15">
      <c r="A67" s="18" t="s">
        <v>204</v>
      </c>
      <c r="B67" s="19" t="s">
        <v>159</v>
      </c>
      <c r="C67" s="19" t="s">
        <v>205</v>
      </c>
      <c r="D67" s="19" t="s">
        <v>161</v>
      </c>
      <c r="E67" s="20">
        <v>6</v>
      </c>
      <c r="F67" s="20">
        <v>200</v>
      </c>
      <c r="G67" s="7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>
        <v>6</v>
      </c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>
        <v>2</v>
      </c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>
        <v>5</v>
      </c>
      <c r="BM67" s="9"/>
      <c r="BN67" s="9"/>
      <c r="BO67" s="9"/>
    </row>
    <row r="68" spans="1:67" ht="15" x14ac:dyDescent="0.15">
      <c r="A68" s="18" t="s">
        <v>206</v>
      </c>
      <c r="B68" s="19" t="s">
        <v>159</v>
      </c>
      <c r="C68" s="19" t="s">
        <v>207</v>
      </c>
      <c r="D68" s="19" t="s">
        <v>161</v>
      </c>
      <c r="E68" s="20">
        <v>8</v>
      </c>
      <c r="F68" s="20">
        <v>40</v>
      </c>
      <c r="G68" s="7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>
        <v>1</v>
      </c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>
        <v>11</v>
      </c>
      <c r="BC68" s="9"/>
      <c r="BD68" s="9">
        <v>1</v>
      </c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</row>
    <row r="69" spans="1:67" ht="15" x14ac:dyDescent="0.15">
      <c r="A69" s="18" t="s">
        <v>208</v>
      </c>
      <c r="B69" s="19" t="s">
        <v>159</v>
      </c>
      <c r="C69" s="19" t="s">
        <v>209</v>
      </c>
      <c r="D69" s="19" t="s">
        <v>161</v>
      </c>
      <c r="E69" s="20">
        <v>8</v>
      </c>
      <c r="F69" s="20">
        <v>80</v>
      </c>
      <c r="G69" s="7"/>
      <c r="H69" s="8"/>
      <c r="I69" s="9"/>
      <c r="J69" s="9"/>
      <c r="K69" s="9">
        <v>10</v>
      </c>
      <c r="L69" s="9"/>
      <c r="M69" s="9"/>
      <c r="N69" s="9"/>
      <c r="O69" s="9">
        <v>28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>
        <v>1</v>
      </c>
      <c r="BJ69" s="9"/>
      <c r="BK69" s="9"/>
      <c r="BL69" s="9"/>
      <c r="BM69" s="9">
        <v>16</v>
      </c>
      <c r="BN69" s="9"/>
      <c r="BO69" s="9"/>
    </row>
    <row r="70" spans="1:67" ht="15" x14ac:dyDescent="0.15">
      <c r="A70" s="18" t="s">
        <v>210</v>
      </c>
      <c r="B70" s="19" t="s">
        <v>159</v>
      </c>
      <c r="C70" s="19" t="s">
        <v>211</v>
      </c>
      <c r="D70" s="19" t="s">
        <v>161</v>
      </c>
      <c r="E70" s="20">
        <v>8</v>
      </c>
      <c r="F70" s="20">
        <v>144</v>
      </c>
      <c r="G70" s="7"/>
      <c r="H70" s="8"/>
      <c r="I70" s="9"/>
      <c r="J70" s="9"/>
      <c r="K70" s="9"/>
      <c r="L70" s="9"/>
      <c r="M70" s="9"/>
      <c r="N70" s="9"/>
      <c r="O70" s="9"/>
      <c r="P70" s="9"/>
      <c r="Q70" s="9"/>
      <c r="R70" s="9">
        <v>4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>
        <v>2</v>
      </c>
      <c r="BH70" s="9"/>
      <c r="BI70" s="9"/>
      <c r="BJ70" s="9"/>
      <c r="BK70" s="9"/>
      <c r="BL70" s="9"/>
      <c r="BM70" s="9"/>
      <c r="BN70" s="9"/>
      <c r="BO70" s="9"/>
    </row>
    <row r="71" spans="1:67" ht="15" x14ac:dyDescent="0.15">
      <c r="A71" s="18" t="s">
        <v>212</v>
      </c>
      <c r="B71" s="19" t="s">
        <v>159</v>
      </c>
      <c r="C71" s="19" t="s">
        <v>213</v>
      </c>
      <c r="D71" s="19" t="s">
        <v>161</v>
      </c>
      <c r="E71" s="20">
        <v>1.6</v>
      </c>
      <c r="F71" s="20">
        <v>80</v>
      </c>
      <c r="G71" s="7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>
        <v>1</v>
      </c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</row>
    <row r="72" spans="1:67" ht="15" x14ac:dyDescent="0.15">
      <c r="A72" s="18" t="s">
        <v>214</v>
      </c>
      <c r="B72" s="19" t="s">
        <v>159</v>
      </c>
      <c r="C72" s="19" t="s">
        <v>215</v>
      </c>
      <c r="D72" s="19" t="s">
        <v>161</v>
      </c>
      <c r="E72" s="20">
        <v>4</v>
      </c>
      <c r="F72" s="20">
        <v>64</v>
      </c>
      <c r="G72" s="7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>
        <v>1</v>
      </c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</row>
    <row r="73" spans="1:67" ht="15" x14ac:dyDescent="0.15">
      <c r="A73" s="18" t="s">
        <v>216</v>
      </c>
      <c r="B73" s="19" t="s">
        <v>159</v>
      </c>
      <c r="C73" s="25" t="s">
        <v>217</v>
      </c>
      <c r="D73" s="19" t="s">
        <v>161</v>
      </c>
      <c r="E73" s="26">
        <v>4</v>
      </c>
      <c r="F73" s="20">
        <v>80</v>
      </c>
      <c r="G73" s="27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>
        <v>42</v>
      </c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</row>
    <row r="74" spans="1:67" ht="15" x14ac:dyDescent="0.15">
      <c r="A74" s="18" t="s">
        <v>218</v>
      </c>
      <c r="B74" s="19" t="s">
        <v>159</v>
      </c>
      <c r="C74" s="25" t="s">
        <v>219</v>
      </c>
      <c r="D74" s="19" t="s">
        <v>161</v>
      </c>
      <c r="E74" s="26">
        <v>4</v>
      </c>
      <c r="F74" s="20">
        <v>96</v>
      </c>
      <c r="G74" s="27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>
        <v>11</v>
      </c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</row>
    <row r="75" spans="1:67" ht="15" x14ac:dyDescent="0.15">
      <c r="A75" s="18" t="s">
        <v>220</v>
      </c>
      <c r="B75" s="19" t="s">
        <v>159</v>
      </c>
      <c r="C75" s="25" t="s">
        <v>221</v>
      </c>
      <c r="D75" s="19" t="s">
        <v>161</v>
      </c>
      <c r="E75" s="26">
        <v>4</v>
      </c>
      <c r="F75" s="20">
        <v>128</v>
      </c>
      <c r="G75" s="27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>
        <v>11</v>
      </c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>
        <v>1</v>
      </c>
      <c r="BJ75" s="9"/>
      <c r="BK75" s="9"/>
      <c r="BL75" s="9"/>
      <c r="BM75" s="9"/>
      <c r="BN75" s="9">
        <v>1</v>
      </c>
      <c r="BO75" s="9"/>
    </row>
    <row r="76" spans="1:67" ht="15" x14ac:dyDescent="0.15">
      <c r="A76" s="18" t="s">
        <v>222</v>
      </c>
      <c r="B76" s="19" t="s">
        <v>159</v>
      </c>
      <c r="C76" s="25" t="s">
        <v>223</v>
      </c>
      <c r="D76" s="19" t="s">
        <v>161</v>
      </c>
      <c r="E76" s="26">
        <v>6</v>
      </c>
      <c r="F76" s="20">
        <v>80</v>
      </c>
      <c r="G76" s="27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>
        <v>5</v>
      </c>
      <c r="AN76" s="9"/>
      <c r="AO76" s="9"/>
      <c r="AP76" s="9"/>
      <c r="AQ76" s="9">
        <v>8</v>
      </c>
      <c r="AS76" s="9"/>
      <c r="AT76" s="9"/>
      <c r="AU76" s="9">
        <v>14</v>
      </c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</row>
    <row r="77" spans="1:67" ht="15" x14ac:dyDescent="0.15">
      <c r="A77" s="18" t="s">
        <v>224</v>
      </c>
      <c r="B77" s="19" t="s">
        <v>159</v>
      </c>
      <c r="C77" s="19" t="s">
        <v>225</v>
      </c>
      <c r="D77" s="19" t="s">
        <v>161</v>
      </c>
      <c r="E77" s="20">
        <v>8</v>
      </c>
      <c r="F77" s="20">
        <v>40</v>
      </c>
      <c r="G77" s="7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>
        <v>3</v>
      </c>
      <c r="BG77" s="9"/>
      <c r="BH77" s="9"/>
      <c r="BI77" s="9"/>
      <c r="BJ77" s="9"/>
      <c r="BK77" s="9"/>
      <c r="BL77" s="9"/>
      <c r="BM77" s="9"/>
      <c r="BN77" s="9"/>
      <c r="BO77" s="9"/>
    </row>
    <row r="78" spans="1:67" ht="15" x14ac:dyDescent="0.15">
      <c r="A78" s="18" t="s">
        <v>226</v>
      </c>
      <c r="B78" s="19" t="s">
        <v>159</v>
      </c>
      <c r="C78" s="19" t="s">
        <v>227</v>
      </c>
      <c r="D78" s="19" t="s">
        <v>161</v>
      </c>
      <c r="E78" s="20">
        <v>8</v>
      </c>
      <c r="F78" s="20">
        <v>72</v>
      </c>
      <c r="G78" s="7"/>
      <c r="H78" s="8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>
        <v>1</v>
      </c>
      <c r="AT78" s="9"/>
      <c r="AU78" s="9"/>
      <c r="AV78" s="9">
        <v>15</v>
      </c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>
        <v>1</v>
      </c>
      <c r="BK78" s="9"/>
      <c r="BL78" s="9"/>
      <c r="BM78" s="9"/>
      <c r="BN78" s="9"/>
      <c r="BO78" s="9"/>
    </row>
    <row r="79" spans="1:67" ht="15" x14ac:dyDescent="0.15">
      <c r="A79" s="18" t="s">
        <v>228</v>
      </c>
      <c r="B79" s="19" t="s">
        <v>159</v>
      </c>
      <c r="C79" s="19" t="s">
        <v>229</v>
      </c>
      <c r="D79" s="19" t="s">
        <v>161</v>
      </c>
      <c r="E79" s="20">
        <v>8</v>
      </c>
      <c r="F79" s="20">
        <v>168</v>
      </c>
      <c r="G79" s="7"/>
      <c r="H79" s="8">
        <v>8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>
        <v>17</v>
      </c>
      <c r="BH79" s="9"/>
      <c r="BI79" s="9">
        <v>5</v>
      </c>
      <c r="BJ79" s="9"/>
      <c r="BK79" s="9">
        <v>1</v>
      </c>
      <c r="BL79" s="9"/>
      <c r="BM79" s="9"/>
      <c r="BN79" s="9"/>
      <c r="BO79" s="9"/>
    </row>
    <row r="80" spans="1:67" ht="15" x14ac:dyDescent="0.15">
      <c r="A80" s="28" t="s">
        <v>230</v>
      </c>
      <c r="B80" s="29" t="s">
        <v>231</v>
      </c>
      <c r="C80" s="29" t="s">
        <v>232</v>
      </c>
      <c r="D80" s="19" t="s">
        <v>161</v>
      </c>
      <c r="E80" s="30">
        <v>32</v>
      </c>
      <c r="F80" s="30">
        <v>32</v>
      </c>
      <c r="G80" s="30"/>
      <c r="H80" s="8"/>
      <c r="I80" s="9"/>
      <c r="J80" s="9">
        <v>1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</row>
    <row r="81" spans="1:67" ht="15" x14ac:dyDescent="0.15">
      <c r="A81" s="28" t="s">
        <v>233</v>
      </c>
      <c r="B81" s="29" t="s">
        <v>231</v>
      </c>
      <c r="C81" s="29" t="s">
        <v>234</v>
      </c>
      <c r="D81" s="19" t="s">
        <v>161</v>
      </c>
      <c r="E81" s="30">
        <v>40</v>
      </c>
      <c r="F81" s="30">
        <v>40</v>
      </c>
      <c r="G81" s="30"/>
      <c r="H81" s="8"/>
      <c r="I81" s="9"/>
      <c r="J81" s="9"/>
      <c r="K81" s="9"/>
      <c r="L81" s="9"/>
      <c r="M81" s="9"/>
      <c r="N81" s="9"/>
      <c r="O81" s="9">
        <v>2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>
        <v>12</v>
      </c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>
        <v>1</v>
      </c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>
        <v>40</v>
      </c>
      <c r="BN81" s="9"/>
      <c r="BO81" s="9"/>
    </row>
    <row r="82" spans="1:67" ht="15" x14ac:dyDescent="0.15">
      <c r="A82" s="28" t="s">
        <v>235</v>
      </c>
      <c r="B82" s="29" t="s">
        <v>231</v>
      </c>
      <c r="C82" s="29" t="s">
        <v>236</v>
      </c>
      <c r="D82" s="19" t="s">
        <v>161</v>
      </c>
      <c r="E82" s="30">
        <v>48</v>
      </c>
      <c r="F82" s="30">
        <v>48</v>
      </c>
      <c r="G82" s="30"/>
      <c r="H82" s="8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>
        <v>3</v>
      </c>
      <c r="AZ82" s="9"/>
      <c r="BA82" s="9"/>
      <c r="BB82" s="9"/>
      <c r="BC82" s="9">
        <v>4</v>
      </c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</row>
    <row r="83" spans="1:67" ht="15" x14ac:dyDescent="0.15">
      <c r="A83" s="31" t="s">
        <v>237</v>
      </c>
      <c r="B83" s="29" t="s">
        <v>231</v>
      </c>
      <c r="C83" s="29" t="s">
        <v>238</v>
      </c>
      <c r="D83" s="19" t="s">
        <v>161</v>
      </c>
      <c r="E83" s="32">
        <v>24.5</v>
      </c>
      <c r="F83" s="32">
        <v>24.5</v>
      </c>
      <c r="G83" s="32"/>
      <c r="H83" s="8">
        <v>30</v>
      </c>
      <c r="I83" s="9">
        <v>17</v>
      </c>
      <c r="J83" s="9"/>
      <c r="K83" s="9">
        <v>14</v>
      </c>
      <c r="L83" s="9">
        <v>2</v>
      </c>
      <c r="M83" s="9">
        <v>19</v>
      </c>
      <c r="N83" s="9">
        <v>2</v>
      </c>
      <c r="O83" s="9">
        <v>19</v>
      </c>
      <c r="P83" s="9">
        <v>32</v>
      </c>
      <c r="Q83" s="9">
        <f>3+24</f>
        <v>27</v>
      </c>
      <c r="R83" s="9">
        <v>28</v>
      </c>
      <c r="S83" s="9">
        <v>14</v>
      </c>
      <c r="T83" s="9">
        <v>3</v>
      </c>
      <c r="U83" s="9">
        <v>13</v>
      </c>
      <c r="V83" s="9"/>
      <c r="W83" s="9">
        <v>13</v>
      </c>
      <c r="X83" s="9"/>
      <c r="Y83" s="9">
        <v>9</v>
      </c>
      <c r="Z83" s="9">
        <v>18</v>
      </c>
      <c r="AA83" s="9">
        <f>10+2</f>
        <v>12</v>
      </c>
      <c r="AB83" s="9"/>
      <c r="AC83" s="9">
        <v>754</v>
      </c>
      <c r="AD83" s="9">
        <v>67</v>
      </c>
      <c r="AE83" s="9">
        <v>474</v>
      </c>
      <c r="AF83" s="14">
        <v>111</v>
      </c>
      <c r="AG83" s="9">
        <v>669</v>
      </c>
      <c r="AH83" s="9">
        <v>169</v>
      </c>
      <c r="AI83" s="9">
        <v>604</v>
      </c>
      <c r="AJ83" s="9">
        <v>730</v>
      </c>
      <c r="AK83" s="9">
        <v>622</v>
      </c>
      <c r="AL83" s="9">
        <v>14</v>
      </c>
      <c r="AM83" s="9">
        <v>7</v>
      </c>
      <c r="AN83" s="9">
        <v>3</v>
      </c>
      <c r="AO83" s="9">
        <v>12</v>
      </c>
      <c r="AP83" s="9">
        <v>4</v>
      </c>
      <c r="AQ83" s="9">
        <v>5</v>
      </c>
      <c r="AR83" s="9"/>
      <c r="AS83" s="9"/>
      <c r="AT83" s="9">
        <f>4+4</f>
        <v>8</v>
      </c>
      <c r="AU83" s="9">
        <v>2</v>
      </c>
      <c r="AV83" s="9">
        <v>791</v>
      </c>
      <c r="AW83" s="9">
        <v>467</v>
      </c>
      <c r="AX83" s="9">
        <v>77</v>
      </c>
      <c r="AY83" s="9">
        <v>167</v>
      </c>
      <c r="AZ83" s="9">
        <v>120</v>
      </c>
      <c r="BA83" s="9">
        <v>237</v>
      </c>
      <c r="BB83" s="9">
        <v>179</v>
      </c>
      <c r="BC83" s="9">
        <v>542</v>
      </c>
      <c r="BD83" s="9">
        <v>356</v>
      </c>
      <c r="BE83" s="9">
        <v>802</v>
      </c>
      <c r="BF83" s="9">
        <v>46</v>
      </c>
      <c r="BG83" s="9">
        <v>11</v>
      </c>
      <c r="BH83" s="9">
        <v>10</v>
      </c>
      <c r="BI83" s="9">
        <v>15</v>
      </c>
      <c r="BJ83" s="9">
        <v>3</v>
      </c>
      <c r="BK83" s="9">
        <v>11</v>
      </c>
      <c r="BL83" s="9">
        <v>8</v>
      </c>
      <c r="BM83" s="9"/>
      <c r="BN83" s="9">
        <v>29</v>
      </c>
      <c r="BO83" s="9">
        <v>29</v>
      </c>
    </row>
    <row r="84" spans="1:67" ht="15" x14ac:dyDescent="0.15">
      <c r="A84" s="28" t="s">
        <v>239</v>
      </c>
      <c r="B84" s="29" t="s">
        <v>231</v>
      </c>
      <c r="C84" s="29" t="s">
        <v>240</v>
      </c>
      <c r="D84" s="19" t="s">
        <v>161</v>
      </c>
      <c r="E84" s="30">
        <v>4</v>
      </c>
      <c r="F84" s="30">
        <v>20</v>
      </c>
      <c r="G84" s="30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>
        <v>3</v>
      </c>
      <c r="BG84" s="9"/>
      <c r="BH84" s="9"/>
      <c r="BI84" s="9"/>
      <c r="BJ84" s="9"/>
      <c r="BK84" s="9">
        <v>7</v>
      </c>
      <c r="BL84" s="9"/>
      <c r="BM84" s="9"/>
      <c r="BN84" s="9"/>
      <c r="BO84" s="9"/>
    </row>
    <row r="85" spans="1:67" ht="15" x14ac:dyDescent="0.15">
      <c r="A85" s="28" t="s">
        <v>241</v>
      </c>
      <c r="B85" s="29" t="s">
        <v>231</v>
      </c>
      <c r="C85" s="29" t="s">
        <v>242</v>
      </c>
      <c r="D85" s="19" t="s">
        <v>161</v>
      </c>
      <c r="E85" s="30">
        <v>4</v>
      </c>
      <c r="F85" s="30">
        <v>32</v>
      </c>
      <c r="G85" s="30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>
        <v>1</v>
      </c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>
        <v>105</v>
      </c>
      <c r="BG85" s="9"/>
      <c r="BH85" s="9"/>
      <c r="BI85" s="9"/>
      <c r="BJ85" s="9"/>
      <c r="BK85" s="9"/>
      <c r="BL85" s="9"/>
      <c r="BM85" s="9"/>
      <c r="BN85" s="9"/>
      <c r="BO85" s="9"/>
    </row>
    <row r="86" spans="1:67" ht="15" x14ac:dyDescent="0.15">
      <c r="A86" s="28" t="s">
        <v>243</v>
      </c>
      <c r="B86" s="29" t="s">
        <v>231</v>
      </c>
      <c r="C86" s="29" t="s">
        <v>244</v>
      </c>
      <c r="D86" s="19" t="s">
        <v>161</v>
      </c>
      <c r="E86" s="30">
        <v>4</v>
      </c>
      <c r="F86" s="30">
        <v>64</v>
      </c>
      <c r="G86" s="30"/>
      <c r="H86" s="8">
        <v>1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>
        <v>3</v>
      </c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>
        <v>2</v>
      </c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</row>
    <row r="87" spans="1:67" ht="15" x14ac:dyDescent="0.15">
      <c r="A87" s="28" t="s">
        <v>245</v>
      </c>
      <c r="B87" s="29" t="s">
        <v>231</v>
      </c>
      <c r="C87" s="29" t="s">
        <v>246</v>
      </c>
      <c r="D87" s="19" t="s">
        <v>161</v>
      </c>
      <c r="E87" s="30">
        <v>4</v>
      </c>
      <c r="F87" s="30">
        <v>104</v>
      </c>
      <c r="G87" s="30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>
        <v>1</v>
      </c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>
        <v>1</v>
      </c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</row>
    <row r="88" spans="1:67" ht="15" x14ac:dyDescent="0.15">
      <c r="A88" s="28" t="s">
        <v>247</v>
      </c>
      <c r="B88" s="29" t="s">
        <v>231</v>
      </c>
      <c r="C88" s="29" t="s">
        <v>248</v>
      </c>
      <c r="D88" s="19" t="s">
        <v>161</v>
      </c>
      <c r="E88" s="30">
        <v>4</v>
      </c>
      <c r="F88" s="30">
        <v>160</v>
      </c>
      <c r="G88" s="30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>
        <v>6</v>
      </c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>
        <v>1</v>
      </c>
      <c r="BK88" s="9"/>
      <c r="BL88" s="9"/>
      <c r="BM88" s="9"/>
      <c r="BN88" s="9"/>
      <c r="BO88" s="9">
        <v>49</v>
      </c>
    </row>
    <row r="89" spans="1:67" ht="15" x14ac:dyDescent="0.15">
      <c r="A89" s="28" t="s">
        <v>249</v>
      </c>
      <c r="B89" s="29" t="s">
        <v>231</v>
      </c>
      <c r="C89" s="29" t="s">
        <v>250</v>
      </c>
      <c r="D89" s="19" t="s">
        <v>161</v>
      </c>
      <c r="E89" s="30">
        <v>6</v>
      </c>
      <c r="F89" s="30">
        <v>176</v>
      </c>
      <c r="G89" s="30"/>
      <c r="H89" s="8"/>
      <c r="I89" s="9"/>
      <c r="J89" s="9"/>
      <c r="K89" s="9"/>
      <c r="L89" s="9"/>
      <c r="M89" s="9"/>
      <c r="N89" s="9"/>
      <c r="O89" s="9"/>
      <c r="P89" s="9"/>
      <c r="Q89" s="9"/>
      <c r="R89" s="9">
        <v>3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>
        <v>58</v>
      </c>
      <c r="BL89" s="9"/>
      <c r="BM89" s="9"/>
      <c r="BN89" s="9"/>
      <c r="BO89" s="9"/>
    </row>
    <row r="90" spans="1:67" ht="15" x14ac:dyDescent="0.15">
      <c r="A90" s="28" t="s">
        <v>251</v>
      </c>
      <c r="B90" s="29" t="s">
        <v>231</v>
      </c>
      <c r="C90" s="29" t="s">
        <v>252</v>
      </c>
      <c r="D90" s="19" t="s">
        <v>161</v>
      </c>
      <c r="E90" s="30">
        <v>6</v>
      </c>
      <c r="F90" s="30">
        <v>248</v>
      </c>
      <c r="G90" s="30"/>
      <c r="H90" s="8">
        <v>1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>
        <v>1</v>
      </c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</row>
    <row r="91" spans="1:67" ht="15" x14ac:dyDescent="0.15">
      <c r="A91" s="28" t="s">
        <v>253</v>
      </c>
      <c r="B91" s="29" t="s">
        <v>231</v>
      </c>
      <c r="C91" s="29" t="s">
        <v>254</v>
      </c>
      <c r="D91" s="19" t="s">
        <v>161</v>
      </c>
      <c r="E91" s="30">
        <v>8</v>
      </c>
      <c r="F91" s="30">
        <v>80</v>
      </c>
      <c r="G91" s="30"/>
      <c r="H91" s="8"/>
      <c r="I91" s="9"/>
      <c r="J91" s="9"/>
      <c r="K91" s="9">
        <v>1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>
        <v>2</v>
      </c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>
        <v>4</v>
      </c>
      <c r="BG91" s="9"/>
      <c r="BH91" s="9">
        <v>2</v>
      </c>
      <c r="BI91" s="9"/>
      <c r="BJ91" s="9"/>
      <c r="BK91" s="9"/>
      <c r="BL91" s="9"/>
      <c r="BM91" s="9"/>
      <c r="BN91" s="9"/>
      <c r="BO91" s="9"/>
    </row>
    <row r="92" spans="1:67" ht="15" x14ac:dyDescent="0.15">
      <c r="A92" s="28" t="s">
        <v>255</v>
      </c>
      <c r="B92" s="29" t="s">
        <v>231</v>
      </c>
      <c r="C92" s="29" t="s">
        <v>256</v>
      </c>
      <c r="D92" s="19" t="s">
        <v>161</v>
      </c>
      <c r="E92" s="30">
        <v>8</v>
      </c>
      <c r="F92" s="30">
        <v>120</v>
      </c>
      <c r="G92" s="30"/>
      <c r="H92" s="8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>
        <v>1</v>
      </c>
      <c r="AC92" s="9"/>
      <c r="AD92" s="9"/>
      <c r="AE92" s="9">
        <v>6</v>
      </c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>
        <v>1</v>
      </c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</row>
    <row r="93" spans="1:67" ht="14" x14ac:dyDescent="0.15">
      <c r="A93" s="28" t="s">
        <v>257</v>
      </c>
      <c r="B93" s="29" t="s">
        <v>231</v>
      </c>
      <c r="C93" s="29" t="s">
        <v>258</v>
      </c>
      <c r="D93" s="29" t="s">
        <v>259</v>
      </c>
      <c r="E93" s="30">
        <v>8</v>
      </c>
      <c r="F93" s="30">
        <v>136</v>
      </c>
      <c r="G93" s="30">
        <v>8</v>
      </c>
      <c r="H93" s="8"/>
      <c r="I93" s="9"/>
      <c r="J93" s="9"/>
      <c r="K93" s="9"/>
      <c r="L93" s="9"/>
      <c r="M93" s="9"/>
      <c r="N93" s="9"/>
      <c r="O93" s="9">
        <v>3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>
        <v>2</v>
      </c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</row>
    <row r="94" spans="1:67" ht="14" x14ac:dyDescent="0.15">
      <c r="A94" s="28" t="s">
        <v>260</v>
      </c>
      <c r="B94" s="29" t="s">
        <v>231</v>
      </c>
      <c r="C94" s="29" t="s">
        <v>261</v>
      </c>
      <c r="D94" s="29" t="s">
        <v>161</v>
      </c>
      <c r="E94" s="30">
        <v>8</v>
      </c>
      <c r="F94" s="30">
        <v>144</v>
      </c>
      <c r="G94" s="30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>
        <v>10</v>
      </c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</row>
    <row r="95" spans="1:67" ht="14" x14ac:dyDescent="0.15">
      <c r="A95" s="28" t="s">
        <v>262</v>
      </c>
      <c r="B95" s="29" t="s">
        <v>231</v>
      </c>
      <c r="C95" s="29" t="s">
        <v>263</v>
      </c>
      <c r="D95" s="29" t="s">
        <v>259</v>
      </c>
      <c r="E95" s="30">
        <v>8</v>
      </c>
      <c r="F95" s="30">
        <v>160</v>
      </c>
      <c r="G95" s="30">
        <v>8</v>
      </c>
      <c r="H95" s="8"/>
      <c r="I95" s="9"/>
      <c r="J95" s="9"/>
      <c r="K95" s="9"/>
      <c r="L95" s="9"/>
      <c r="M95" s="9"/>
      <c r="N95" s="9"/>
      <c r="O95" s="9"/>
      <c r="Q95" s="9">
        <v>4</v>
      </c>
      <c r="R95" s="9">
        <v>1</v>
      </c>
      <c r="S95" s="9"/>
      <c r="T95" s="9"/>
      <c r="U95" s="9"/>
      <c r="V95" s="9"/>
      <c r="W95" s="9"/>
      <c r="X95" s="9"/>
      <c r="Y95" s="9"/>
      <c r="Z95" s="9"/>
      <c r="AA95" s="9"/>
      <c r="AB95" s="9"/>
      <c r="AC95" s="9">
        <v>9</v>
      </c>
      <c r="AD95" s="9"/>
      <c r="AE95" s="9">
        <v>2</v>
      </c>
      <c r="AG95" s="9">
        <v>3</v>
      </c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>
        <v>1</v>
      </c>
      <c r="BH95" s="9"/>
      <c r="BI95" s="9">
        <v>28</v>
      </c>
      <c r="BJ95" s="9"/>
      <c r="BK95" s="9"/>
      <c r="BL95" s="9"/>
      <c r="BM95" s="9"/>
      <c r="BN95" s="9"/>
      <c r="BO95" s="9"/>
    </row>
    <row r="96" spans="1:67" ht="14" x14ac:dyDescent="0.15">
      <c r="A96" s="28" t="s">
        <v>264</v>
      </c>
      <c r="B96" s="29" t="s">
        <v>231</v>
      </c>
      <c r="C96" s="29" t="s">
        <v>265</v>
      </c>
      <c r="D96" s="29" t="s">
        <v>161</v>
      </c>
      <c r="E96" s="30">
        <v>8</v>
      </c>
      <c r="F96" s="30">
        <v>200</v>
      </c>
      <c r="G96" s="30"/>
      <c r="H96" s="8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>
        <v>7</v>
      </c>
      <c r="AJ96" s="9"/>
      <c r="AK96" s="9">
        <v>3</v>
      </c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>
        <v>1</v>
      </c>
      <c r="BF96" s="9"/>
      <c r="BG96" s="9"/>
      <c r="BH96" s="9"/>
      <c r="BI96" s="9"/>
      <c r="BJ96" s="9"/>
      <c r="BK96" s="9"/>
      <c r="BL96" s="9"/>
      <c r="BM96" s="9"/>
      <c r="BN96" s="9"/>
      <c r="BO96" s="9"/>
    </row>
    <row r="97" spans="1:67" ht="14" x14ac:dyDescent="0.15">
      <c r="A97" s="28" t="s">
        <v>266</v>
      </c>
      <c r="B97" s="29" t="s">
        <v>231</v>
      </c>
      <c r="C97" s="29" t="s">
        <v>267</v>
      </c>
      <c r="D97" s="29" t="s">
        <v>161</v>
      </c>
      <c r="E97" s="30">
        <v>8</v>
      </c>
      <c r="F97" s="30">
        <v>256</v>
      </c>
      <c r="G97" s="30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>
        <v>1</v>
      </c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>
        <v>3</v>
      </c>
      <c r="BM97" s="9"/>
      <c r="BN97" s="9">
        <v>12</v>
      </c>
      <c r="BO97" s="9">
        <v>14</v>
      </c>
    </row>
    <row r="98" spans="1:67" ht="14" x14ac:dyDescent="0.15">
      <c r="A98" s="28" t="s">
        <v>268</v>
      </c>
      <c r="B98" s="29" t="s">
        <v>231</v>
      </c>
      <c r="C98" s="29" t="s">
        <v>269</v>
      </c>
      <c r="D98" s="29" t="s">
        <v>161</v>
      </c>
      <c r="E98" s="30">
        <v>8</v>
      </c>
      <c r="F98" s="30">
        <v>408</v>
      </c>
      <c r="G98" s="30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>
        <v>1</v>
      </c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</row>
    <row r="99" spans="1:67" ht="14" x14ac:dyDescent="0.15">
      <c r="A99" s="28" t="s">
        <v>270</v>
      </c>
      <c r="B99" s="29" t="s">
        <v>231</v>
      </c>
      <c r="C99" s="29" t="s">
        <v>271</v>
      </c>
      <c r="D99" s="29" t="s">
        <v>161</v>
      </c>
      <c r="E99" s="30">
        <v>12</v>
      </c>
      <c r="F99" s="30">
        <v>128</v>
      </c>
      <c r="G99" s="30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>
        <v>1</v>
      </c>
      <c r="AD99" s="9"/>
      <c r="AE99" s="9"/>
      <c r="AF99" s="9"/>
      <c r="AG99" s="9"/>
      <c r="AH99" s="9"/>
      <c r="AI99" s="9"/>
      <c r="AJ99" s="9"/>
      <c r="AK99" s="9"/>
      <c r="AL99" s="9">
        <v>1</v>
      </c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</row>
    <row r="100" spans="1:67" ht="14" x14ac:dyDescent="0.15">
      <c r="A100" s="28" t="s">
        <v>272</v>
      </c>
      <c r="B100" s="29" t="s">
        <v>231</v>
      </c>
      <c r="C100" s="29" t="s">
        <v>273</v>
      </c>
      <c r="D100" s="29" t="s">
        <v>161</v>
      </c>
      <c r="E100" s="30">
        <v>16</v>
      </c>
      <c r="F100" s="30">
        <v>160</v>
      </c>
      <c r="G100" s="30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>
        <v>1</v>
      </c>
      <c r="BE100" s="9"/>
      <c r="BF100" s="9">
        <v>14</v>
      </c>
      <c r="BG100" s="9"/>
      <c r="BH100" s="9"/>
      <c r="BI100" s="9"/>
      <c r="BJ100" s="9"/>
      <c r="BK100" s="9">
        <v>1</v>
      </c>
      <c r="BL100" s="9">
        <v>1</v>
      </c>
      <c r="BM100" s="9"/>
      <c r="BN100" s="9"/>
      <c r="BO100" s="9"/>
    </row>
    <row r="101" spans="1:67" ht="14" x14ac:dyDescent="0.15">
      <c r="A101" s="28" t="s">
        <v>274</v>
      </c>
      <c r="B101" s="29" t="s">
        <v>231</v>
      </c>
      <c r="C101" s="29" t="s">
        <v>275</v>
      </c>
      <c r="D101" s="29" t="s">
        <v>161</v>
      </c>
      <c r="E101" s="30">
        <v>16</v>
      </c>
      <c r="F101" s="30">
        <v>240</v>
      </c>
      <c r="G101" s="30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W101" s="9">
        <v>2</v>
      </c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>
        <v>1</v>
      </c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>
        <v>1</v>
      </c>
      <c r="BG101" s="9"/>
      <c r="BH101" s="9"/>
      <c r="BI101" s="9"/>
      <c r="BJ101" s="9"/>
      <c r="BK101" s="9"/>
      <c r="BL101" s="9"/>
      <c r="BM101" s="9">
        <v>4</v>
      </c>
      <c r="BN101" s="9">
        <v>2</v>
      </c>
      <c r="BO101" s="9">
        <v>5</v>
      </c>
    </row>
    <row r="102" spans="1:67" ht="14" x14ac:dyDescent="0.15">
      <c r="A102" s="28" t="s">
        <v>276</v>
      </c>
      <c r="B102" s="29" t="s">
        <v>231</v>
      </c>
      <c r="C102" s="29" t="s">
        <v>277</v>
      </c>
      <c r="D102" s="29" t="s">
        <v>161</v>
      </c>
      <c r="E102" s="30">
        <v>24</v>
      </c>
      <c r="F102" s="30">
        <v>64</v>
      </c>
      <c r="G102" s="30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>
        <v>2</v>
      </c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>
        <v>1</v>
      </c>
      <c r="BF102" s="9">
        <v>4</v>
      </c>
      <c r="BG102" s="9"/>
      <c r="BH102" s="9"/>
      <c r="BI102" s="9"/>
      <c r="BJ102" s="9"/>
      <c r="BK102" s="9"/>
      <c r="BL102" s="9"/>
      <c r="BM102" s="9"/>
      <c r="BN102" s="9"/>
      <c r="BO102" s="9"/>
    </row>
    <row r="103" spans="1:67" ht="14" x14ac:dyDescent="0.15">
      <c r="A103" s="28" t="s">
        <v>278</v>
      </c>
      <c r="B103" s="29" t="s">
        <v>231</v>
      </c>
      <c r="C103" s="29" t="s">
        <v>279</v>
      </c>
      <c r="D103" s="29" t="s">
        <v>161</v>
      </c>
      <c r="E103" s="30">
        <v>32</v>
      </c>
      <c r="F103" s="30">
        <v>1400</v>
      </c>
      <c r="G103" s="30"/>
      <c r="H103" s="8">
        <v>1</v>
      </c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</row>
    <row r="104" spans="1:67" ht="14" x14ac:dyDescent="0.15">
      <c r="A104" s="28" t="s">
        <v>280</v>
      </c>
      <c r="B104" s="29" t="s">
        <v>231</v>
      </c>
      <c r="C104" s="29" t="s">
        <v>281</v>
      </c>
      <c r="D104" s="29" t="s">
        <v>91</v>
      </c>
      <c r="E104" s="30">
        <v>16</v>
      </c>
      <c r="F104" s="30">
        <v>32</v>
      </c>
      <c r="G104" s="30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>
        <v>1</v>
      </c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>
        <v>1</v>
      </c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>
        <v>1</v>
      </c>
      <c r="BG104" s="9"/>
      <c r="BH104" s="9">
        <v>1</v>
      </c>
      <c r="BI104" s="9"/>
      <c r="BJ104" s="9">
        <v>1</v>
      </c>
      <c r="BK104" s="9"/>
      <c r="BL104" s="9"/>
      <c r="BM104" s="9">
        <v>1</v>
      </c>
      <c r="BN104" s="9"/>
      <c r="BO104" s="9"/>
    </row>
    <row r="105" spans="1:67" ht="14" x14ac:dyDescent="0.15">
      <c r="A105" s="28" t="s">
        <v>282</v>
      </c>
      <c r="B105" s="29" t="s">
        <v>231</v>
      </c>
      <c r="C105" s="29" t="s">
        <v>283</v>
      </c>
      <c r="D105" s="29" t="s">
        <v>91</v>
      </c>
      <c r="E105" s="30">
        <v>32</v>
      </c>
      <c r="F105" s="30">
        <v>48</v>
      </c>
      <c r="G105" s="30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>
        <v>5</v>
      </c>
      <c r="S105" s="9"/>
      <c r="T105" s="9"/>
      <c r="U105" s="9"/>
      <c r="V105" s="9"/>
      <c r="W105" s="9">
        <v>1</v>
      </c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>
        <v>2</v>
      </c>
      <c r="BI105" s="9"/>
      <c r="BJ105" s="9"/>
      <c r="BK105" s="9"/>
      <c r="BL105" s="9"/>
      <c r="BM105" s="9">
        <v>3</v>
      </c>
      <c r="BN105" s="9">
        <v>4</v>
      </c>
      <c r="BO105" s="9"/>
    </row>
    <row r="106" spans="1:67" ht="14" x14ac:dyDescent="0.15">
      <c r="A106" s="28" t="s">
        <v>284</v>
      </c>
      <c r="B106" s="29" t="s">
        <v>231</v>
      </c>
      <c r="C106" s="29" t="s">
        <v>285</v>
      </c>
      <c r="D106" s="29" t="s">
        <v>91</v>
      </c>
      <c r="E106" s="30">
        <v>32</v>
      </c>
      <c r="F106" s="30">
        <v>80</v>
      </c>
      <c r="G106" s="30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>
        <v>1</v>
      </c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>
        <v>4</v>
      </c>
      <c r="BG106" s="9">
        <v>1</v>
      </c>
      <c r="BH106" s="9"/>
      <c r="BI106" s="9">
        <v>1</v>
      </c>
      <c r="BJ106" s="9"/>
      <c r="BK106" s="9"/>
      <c r="BL106" s="9"/>
      <c r="BM106" s="9"/>
      <c r="BN106" s="9"/>
      <c r="BO106" s="9">
        <v>3</v>
      </c>
    </row>
    <row r="107" spans="1:67" ht="14" x14ac:dyDescent="0.15">
      <c r="A107" s="28" t="s">
        <v>286</v>
      </c>
      <c r="B107" s="29" t="s">
        <v>231</v>
      </c>
      <c r="C107" s="29" t="s">
        <v>287</v>
      </c>
      <c r="D107" s="29" t="s">
        <v>91</v>
      </c>
      <c r="E107" s="30">
        <v>8</v>
      </c>
      <c r="F107" s="30">
        <v>24</v>
      </c>
      <c r="G107" s="30"/>
      <c r="H107" s="8"/>
      <c r="I107" s="9"/>
      <c r="J107" s="9"/>
      <c r="K107" s="9"/>
      <c r="L107" s="9">
        <v>1</v>
      </c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>
        <v>2</v>
      </c>
      <c r="BL107" s="9"/>
      <c r="BM107" s="9"/>
      <c r="BN107" s="9"/>
      <c r="BO107" s="9"/>
    </row>
    <row r="108" spans="1:67" ht="14" x14ac:dyDescent="0.15">
      <c r="A108" s="28" t="s">
        <v>288</v>
      </c>
      <c r="B108" s="29" t="s">
        <v>231</v>
      </c>
      <c r="C108" s="29" t="s">
        <v>289</v>
      </c>
      <c r="D108" s="29" t="s">
        <v>91</v>
      </c>
      <c r="E108" s="30">
        <v>9.6</v>
      </c>
      <c r="F108" s="30">
        <v>24</v>
      </c>
      <c r="G108" s="30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>
        <v>3</v>
      </c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</row>
    <row r="109" spans="1:67" ht="14" x14ac:dyDescent="0.15">
      <c r="A109" s="28" t="s">
        <v>290</v>
      </c>
      <c r="B109" s="29" t="s">
        <v>231</v>
      </c>
      <c r="C109" s="29" t="s">
        <v>291</v>
      </c>
      <c r="D109" s="29" t="s">
        <v>86</v>
      </c>
      <c r="E109" s="30">
        <v>16</v>
      </c>
      <c r="F109" s="30">
        <v>32</v>
      </c>
      <c r="G109" s="33">
        <v>16</v>
      </c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>
        <v>1</v>
      </c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</row>
    <row r="110" spans="1:67" ht="14" x14ac:dyDescent="0.15">
      <c r="A110" s="28" t="s">
        <v>292</v>
      </c>
      <c r="B110" s="29" t="s">
        <v>231</v>
      </c>
      <c r="C110" s="29" t="s">
        <v>293</v>
      </c>
      <c r="D110" s="29" t="s">
        <v>86</v>
      </c>
      <c r="E110" s="30">
        <v>2</v>
      </c>
      <c r="F110" s="30">
        <v>96</v>
      </c>
      <c r="G110" s="33">
        <v>2</v>
      </c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>
        <v>1</v>
      </c>
      <c r="BM110" s="9">
        <v>1</v>
      </c>
      <c r="BN110" s="9"/>
      <c r="BO110" s="9">
        <v>4</v>
      </c>
    </row>
    <row r="111" spans="1:67" ht="14" x14ac:dyDescent="0.15">
      <c r="A111" s="28" t="s">
        <v>294</v>
      </c>
      <c r="B111" s="29" t="s">
        <v>231</v>
      </c>
      <c r="C111" s="29" t="s">
        <v>295</v>
      </c>
      <c r="D111" s="29" t="s">
        <v>161</v>
      </c>
      <c r="E111" s="30">
        <v>4</v>
      </c>
      <c r="F111" s="30">
        <v>16</v>
      </c>
      <c r="G111" s="30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>
        <v>8</v>
      </c>
      <c r="BG111" s="9"/>
      <c r="BH111" s="9"/>
      <c r="BI111" s="9"/>
      <c r="BJ111" s="9"/>
      <c r="BK111" s="9"/>
      <c r="BL111" s="9"/>
      <c r="BM111" s="9"/>
      <c r="BN111" s="9"/>
      <c r="BO111" s="9"/>
    </row>
    <row r="112" spans="1:67" ht="14" x14ac:dyDescent="0.15">
      <c r="A112" s="28" t="s">
        <v>296</v>
      </c>
      <c r="B112" s="29" t="s">
        <v>231</v>
      </c>
      <c r="C112" s="29" t="s">
        <v>297</v>
      </c>
      <c r="D112" s="29" t="s">
        <v>161</v>
      </c>
      <c r="E112" s="30">
        <v>4</v>
      </c>
      <c r="F112" s="30">
        <v>24</v>
      </c>
      <c r="G112" s="30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>
        <v>2</v>
      </c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>
        <v>4</v>
      </c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>
        <v>33</v>
      </c>
      <c r="BG112" s="9"/>
      <c r="BH112" s="9"/>
      <c r="BI112" s="9"/>
      <c r="BJ112" s="9"/>
      <c r="BK112" s="9"/>
      <c r="BL112" s="9"/>
      <c r="BM112" s="9"/>
      <c r="BN112" s="9"/>
      <c r="BO112" s="9"/>
    </row>
    <row r="113" spans="1:67" ht="14" x14ac:dyDescent="0.15">
      <c r="A113" s="28" t="s">
        <v>298</v>
      </c>
      <c r="B113" s="29" t="s">
        <v>231</v>
      </c>
      <c r="C113" s="29" t="s">
        <v>299</v>
      </c>
      <c r="D113" s="29" t="s">
        <v>161</v>
      </c>
      <c r="E113" s="30">
        <v>4</v>
      </c>
      <c r="F113" s="30">
        <v>32</v>
      </c>
      <c r="G113" s="34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>
        <v>4</v>
      </c>
      <c r="BN113" s="9">
        <v>12</v>
      </c>
      <c r="BO113" s="9"/>
    </row>
    <row r="114" spans="1:67" ht="14" x14ac:dyDescent="0.15">
      <c r="A114" s="28" t="s">
        <v>300</v>
      </c>
      <c r="B114" s="29" t="s">
        <v>231</v>
      </c>
      <c r="C114" s="29" t="s">
        <v>301</v>
      </c>
      <c r="D114" s="29" t="s">
        <v>86</v>
      </c>
      <c r="E114" s="30">
        <v>4</v>
      </c>
      <c r="F114" s="30">
        <v>40</v>
      </c>
      <c r="G114" s="33">
        <v>4</v>
      </c>
      <c r="H114" s="8"/>
      <c r="I114" s="9"/>
      <c r="J114" s="9"/>
      <c r="K114" s="9">
        <v>2</v>
      </c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>
        <v>17</v>
      </c>
      <c r="AM114" s="9"/>
      <c r="AN114" s="9">
        <f>1+1</f>
        <v>2</v>
      </c>
      <c r="AO114" s="9"/>
      <c r="AP114" s="9"/>
      <c r="AQ114" s="9"/>
      <c r="AR114" s="9"/>
      <c r="AS114" s="9"/>
      <c r="AT114" s="9">
        <f>4+11</f>
        <v>15</v>
      </c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</row>
    <row r="115" spans="1:67" ht="14" x14ac:dyDescent="0.15">
      <c r="A115" s="28" t="s">
        <v>302</v>
      </c>
      <c r="B115" s="29" t="s">
        <v>231</v>
      </c>
      <c r="C115" s="29" t="s">
        <v>303</v>
      </c>
      <c r="D115" s="29" t="s">
        <v>86</v>
      </c>
      <c r="E115" s="30">
        <v>4</v>
      </c>
      <c r="F115" s="30">
        <v>56</v>
      </c>
      <c r="G115" s="33">
        <v>4</v>
      </c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>
        <v>8</v>
      </c>
      <c r="BM115" s="9"/>
      <c r="BN115" s="9"/>
      <c r="BO115" s="9">
        <v>81</v>
      </c>
    </row>
    <row r="116" spans="1:67" ht="14" x14ac:dyDescent="0.15">
      <c r="A116" s="28" t="s">
        <v>304</v>
      </c>
      <c r="B116" s="29" t="s">
        <v>231</v>
      </c>
      <c r="C116" s="29" t="s">
        <v>305</v>
      </c>
      <c r="D116" s="29" t="s">
        <v>86</v>
      </c>
      <c r="E116" s="30">
        <v>4</v>
      </c>
      <c r="F116" s="30">
        <v>64</v>
      </c>
      <c r="G116" s="33">
        <v>4</v>
      </c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>
        <v>1</v>
      </c>
      <c r="AN116" s="9">
        <v>1</v>
      </c>
      <c r="AO116" s="9">
        <v>1</v>
      </c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>
        <v>1</v>
      </c>
      <c r="BK116" s="9"/>
      <c r="BL116" s="9"/>
      <c r="BM116" s="9"/>
      <c r="BN116" s="9">
        <f>74+12</f>
        <v>86</v>
      </c>
      <c r="BO116" s="9">
        <v>15</v>
      </c>
    </row>
    <row r="117" spans="1:67" ht="14" x14ac:dyDescent="0.15">
      <c r="A117" s="28" t="s">
        <v>306</v>
      </c>
      <c r="B117" s="29" t="s">
        <v>231</v>
      </c>
      <c r="C117" s="29" t="s">
        <v>307</v>
      </c>
      <c r="D117" s="29" t="s">
        <v>86</v>
      </c>
      <c r="E117" s="30">
        <v>4</v>
      </c>
      <c r="F117" s="30">
        <v>96</v>
      </c>
      <c r="G117" s="33">
        <v>4</v>
      </c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>
        <v>1</v>
      </c>
      <c r="AC117" s="9"/>
      <c r="AD117" s="9">
        <v>1</v>
      </c>
      <c r="AE117" s="9"/>
      <c r="AF117" s="9"/>
      <c r="AG117" s="9"/>
      <c r="AH117" s="9"/>
      <c r="AI117" s="9"/>
      <c r="AJ117" s="9"/>
      <c r="AK117" s="9"/>
      <c r="AL117" s="9">
        <v>7</v>
      </c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>
        <v>14</v>
      </c>
      <c r="BN117" s="9"/>
      <c r="BO117" s="9"/>
    </row>
    <row r="118" spans="1:67" ht="14" x14ac:dyDescent="0.15">
      <c r="A118" s="28" t="s">
        <v>308</v>
      </c>
      <c r="B118" s="29" t="s">
        <v>231</v>
      </c>
      <c r="C118" s="29" t="s">
        <v>309</v>
      </c>
      <c r="D118" s="29" t="s">
        <v>86</v>
      </c>
      <c r="E118" s="30">
        <v>4</v>
      </c>
      <c r="F118" s="30">
        <v>120</v>
      </c>
      <c r="G118" s="33">
        <v>4</v>
      </c>
      <c r="H118" s="8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>
        <v>1</v>
      </c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</row>
    <row r="119" spans="1:67" ht="14" x14ac:dyDescent="0.15">
      <c r="A119" s="28" t="s">
        <v>310</v>
      </c>
      <c r="B119" s="29" t="s">
        <v>231</v>
      </c>
      <c r="C119" s="29" t="s">
        <v>311</v>
      </c>
      <c r="D119" s="29" t="s">
        <v>86</v>
      </c>
      <c r="E119" s="30">
        <v>4</v>
      </c>
      <c r="F119" s="30">
        <v>160</v>
      </c>
      <c r="G119" s="33">
        <v>4</v>
      </c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>
        <v>1</v>
      </c>
      <c r="BK119" s="9"/>
      <c r="BL119" s="9"/>
      <c r="BM119" s="9">
        <v>34</v>
      </c>
      <c r="BN119" s="9">
        <v>5</v>
      </c>
      <c r="BO119" s="9"/>
    </row>
    <row r="120" spans="1:67" ht="14" x14ac:dyDescent="0.15">
      <c r="A120" s="28" t="s">
        <v>312</v>
      </c>
      <c r="B120" s="29" t="s">
        <v>231</v>
      </c>
      <c r="C120" s="29" t="s">
        <v>313</v>
      </c>
      <c r="D120" s="29" t="s">
        <v>86</v>
      </c>
      <c r="E120" s="30">
        <v>4</v>
      </c>
      <c r="F120" s="30">
        <v>200</v>
      </c>
      <c r="G120" s="33">
        <v>4</v>
      </c>
      <c r="H120" s="8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>
        <v>1</v>
      </c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>
        <v>7</v>
      </c>
      <c r="BH120" s="9"/>
      <c r="BI120" s="9"/>
      <c r="BJ120" s="9"/>
      <c r="BK120" s="9"/>
      <c r="BL120" s="9"/>
      <c r="BM120" s="9"/>
      <c r="BN120" s="9"/>
      <c r="BO120" s="9"/>
    </row>
    <row r="121" spans="1:67" ht="14" x14ac:dyDescent="0.15">
      <c r="A121" s="28" t="s">
        <v>314</v>
      </c>
      <c r="B121" s="29" t="s">
        <v>231</v>
      </c>
      <c r="C121" s="29" t="s">
        <v>315</v>
      </c>
      <c r="D121" s="29" t="s">
        <v>91</v>
      </c>
      <c r="E121" s="30">
        <v>4</v>
      </c>
      <c r="F121" s="30">
        <v>240</v>
      </c>
      <c r="G121" s="30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>
        <v>2</v>
      </c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>
        <v>30</v>
      </c>
      <c r="BO121" s="9"/>
    </row>
    <row r="122" spans="1:67" ht="14" x14ac:dyDescent="0.15">
      <c r="A122" s="28" t="s">
        <v>316</v>
      </c>
      <c r="B122" s="29" t="s">
        <v>231</v>
      </c>
      <c r="C122" s="29" t="s">
        <v>317</v>
      </c>
      <c r="D122" s="29" t="s">
        <v>161</v>
      </c>
      <c r="E122" s="30">
        <v>6</v>
      </c>
      <c r="F122" s="30">
        <v>40</v>
      </c>
      <c r="G122" s="30"/>
      <c r="H122" s="8"/>
      <c r="I122" s="9"/>
      <c r="J122" s="9"/>
      <c r="K122" s="9"/>
      <c r="L122" s="9"/>
      <c r="M122" s="9"/>
      <c r="N122" s="9">
        <v>1</v>
      </c>
      <c r="O122" s="9"/>
      <c r="P122" s="9"/>
      <c r="Q122" s="9">
        <v>2</v>
      </c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>
        <v>7</v>
      </c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</row>
    <row r="123" spans="1:67" ht="14" x14ac:dyDescent="0.15">
      <c r="A123" s="28" t="s">
        <v>318</v>
      </c>
      <c r="B123" s="29" t="s">
        <v>231</v>
      </c>
      <c r="C123" s="29" t="s">
        <v>319</v>
      </c>
      <c r="D123" s="29" t="s">
        <v>161</v>
      </c>
      <c r="E123" s="30">
        <v>6</v>
      </c>
      <c r="F123" s="30">
        <v>48</v>
      </c>
      <c r="G123" s="30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>
        <v>11</v>
      </c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>
        <v>41</v>
      </c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>
        <v>8</v>
      </c>
      <c r="BL123" s="9"/>
      <c r="BM123" s="9"/>
      <c r="BN123" s="9"/>
      <c r="BO123" s="9"/>
    </row>
    <row r="124" spans="1:67" ht="14" x14ac:dyDescent="0.15">
      <c r="A124" s="28" t="s">
        <v>320</v>
      </c>
      <c r="B124" s="29" t="s">
        <v>231</v>
      </c>
      <c r="C124" s="29" t="s">
        <v>321</v>
      </c>
      <c r="D124" s="29" t="s">
        <v>86</v>
      </c>
      <c r="E124" s="30">
        <v>6</v>
      </c>
      <c r="F124" s="30">
        <v>56</v>
      </c>
      <c r="G124" s="33">
        <v>6</v>
      </c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T124" s="9">
        <v>6</v>
      </c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>
        <v>1</v>
      </c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</row>
    <row r="125" spans="1:67" ht="14" x14ac:dyDescent="0.15">
      <c r="A125" s="28" t="s">
        <v>322</v>
      </c>
      <c r="B125" s="29" t="s">
        <v>231</v>
      </c>
      <c r="C125" s="29" t="s">
        <v>323</v>
      </c>
      <c r="D125" s="29" t="s">
        <v>86</v>
      </c>
      <c r="E125" s="30">
        <v>6</v>
      </c>
      <c r="F125" s="30">
        <v>64</v>
      </c>
      <c r="G125" s="33">
        <v>6</v>
      </c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>
        <v>7</v>
      </c>
      <c r="Z125" s="9"/>
      <c r="AA125" s="9">
        <v>19</v>
      </c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>
        <v>10</v>
      </c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</row>
    <row r="126" spans="1:67" ht="14" x14ac:dyDescent="0.15">
      <c r="A126" s="28" t="s">
        <v>324</v>
      </c>
      <c r="B126" s="29" t="s">
        <v>231</v>
      </c>
      <c r="C126" s="29" t="s">
        <v>325</v>
      </c>
      <c r="D126" s="29" t="s">
        <v>86</v>
      </c>
      <c r="E126" s="30">
        <v>6</v>
      </c>
      <c r="F126" s="30">
        <v>72</v>
      </c>
      <c r="G126" s="33">
        <v>6</v>
      </c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>
        <v>6</v>
      </c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>
        <v>1</v>
      </c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</row>
    <row r="127" spans="1:67" ht="14" x14ac:dyDescent="0.15">
      <c r="A127" s="28" t="s">
        <v>326</v>
      </c>
      <c r="B127" s="29" t="s">
        <v>231</v>
      </c>
      <c r="C127" s="29" t="s">
        <v>327</v>
      </c>
      <c r="D127" s="29" t="s">
        <v>161</v>
      </c>
      <c r="E127" s="30">
        <v>6</v>
      </c>
      <c r="F127" s="30">
        <v>80</v>
      </c>
      <c r="G127" s="30"/>
      <c r="H127" s="8"/>
      <c r="I127" s="9"/>
      <c r="J127" s="9"/>
      <c r="K127" s="9"/>
      <c r="L127" s="9"/>
      <c r="M127" s="9"/>
      <c r="N127" s="9"/>
      <c r="O127" s="9"/>
      <c r="P127" s="9">
        <v>3</v>
      </c>
      <c r="Q127" s="9"/>
      <c r="R127" s="9"/>
      <c r="S127" s="9">
        <v>3</v>
      </c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>
        <v>3</v>
      </c>
      <c r="AK127" s="9">
        <v>1</v>
      </c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</row>
    <row r="128" spans="1:67" ht="14" x14ac:dyDescent="0.15">
      <c r="A128" s="28" t="s">
        <v>328</v>
      </c>
      <c r="B128" s="29" t="s">
        <v>231</v>
      </c>
      <c r="C128" s="29" t="s">
        <v>329</v>
      </c>
      <c r="D128" s="29" t="s">
        <v>161</v>
      </c>
      <c r="E128" s="30">
        <v>6</v>
      </c>
      <c r="F128" s="30">
        <v>120</v>
      </c>
      <c r="G128" s="30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T128" s="9">
        <v>2</v>
      </c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>
        <v>2</v>
      </c>
      <c r="AK128" s="9"/>
      <c r="AL128" s="9"/>
      <c r="AM128" s="9"/>
      <c r="AN128" s="9"/>
      <c r="AO128" s="9"/>
      <c r="AP128" s="9"/>
      <c r="AQ128" s="9"/>
      <c r="AR128" s="9"/>
      <c r="AS128" s="9">
        <v>3</v>
      </c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</row>
    <row r="129" spans="1:67" ht="14" x14ac:dyDescent="0.15">
      <c r="A129" s="28" t="s">
        <v>330</v>
      </c>
      <c r="B129" s="29" t="s">
        <v>231</v>
      </c>
      <c r="C129" s="29" t="s">
        <v>331</v>
      </c>
      <c r="D129" s="29" t="s">
        <v>86</v>
      </c>
      <c r="E129" s="30">
        <v>6</v>
      </c>
      <c r="F129" s="30">
        <v>160</v>
      </c>
      <c r="G129" s="30">
        <v>6</v>
      </c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>
        <v>1</v>
      </c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>
        <v>27</v>
      </c>
      <c r="BG129" s="9"/>
      <c r="BH129" s="9"/>
      <c r="BI129" s="9"/>
      <c r="BJ129" s="9"/>
      <c r="BK129" s="9"/>
      <c r="BL129" s="9"/>
      <c r="BM129" s="9">
        <v>11</v>
      </c>
      <c r="BN129" s="9">
        <v>16</v>
      </c>
      <c r="BO129" s="9"/>
    </row>
    <row r="130" spans="1:67" ht="14" x14ac:dyDescent="0.15">
      <c r="A130" s="28" t="s">
        <v>332</v>
      </c>
      <c r="B130" s="29" t="s">
        <v>231</v>
      </c>
      <c r="C130" s="29" t="s">
        <v>333</v>
      </c>
      <c r="D130" s="29" t="s">
        <v>86</v>
      </c>
      <c r="E130" s="30">
        <v>6.4</v>
      </c>
      <c r="F130" s="30">
        <v>36</v>
      </c>
      <c r="G130" s="30">
        <v>6.4</v>
      </c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>
        <v>24</v>
      </c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</row>
    <row r="131" spans="1:67" ht="14" x14ac:dyDescent="0.15">
      <c r="A131" s="28" t="s">
        <v>334</v>
      </c>
      <c r="B131" s="29" t="s">
        <v>231</v>
      </c>
      <c r="C131" s="29" t="s">
        <v>335</v>
      </c>
      <c r="D131" s="29" t="s">
        <v>91</v>
      </c>
      <c r="E131" s="30">
        <v>8</v>
      </c>
      <c r="F131" s="30">
        <v>24</v>
      </c>
      <c r="G131" s="30"/>
      <c r="H131" s="8"/>
      <c r="I131" s="9"/>
      <c r="J131" s="9"/>
      <c r="K131" s="9">
        <v>1</v>
      </c>
      <c r="L131" s="9"/>
      <c r="M131" s="9"/>
      <c r="N131" s="9"/>
      <c r="O131" s="9"/>
      <c r="P131" s="9"/>
      <c r="Q131" s="9"/>
      <c r="R131" s="9">
        <v>17</v>
      </c>
      <c r="S131" s="9"/>
      <c r="T131" s="9"/>
      <c r="U131" s="9"/>
      <c r="V131" s="9"/>
      <c r="W131" s="9"/>
      <c r="X131" s="9"/>
      <c r="Y131" s="9"/>
      <c r="Z131" s="9">
        <v>3</v>
      </c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>
        <v>3</v>
      </c>
      <c r="AN131" s="9"/>
      <c r="AO131" s="9"/>
      <c r="AP131" s="9"/>
      <c r="AQ131" s="9">
        <v>4</v>
      </c>
      <c r="AR131" s="9"/>
      <c r="AS131" s="9"/>
      <c r="AT131" s="9">
        <v>5</v>
      </c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>
        <v>3</v>
      </c>
      <c r="BG131" s="9"/>
      <c r="BH131" s="9"/>
      <c r="BI131" s="9"/>
      <c r="BJ131" s="9"/>
      <c r="BK131" s="9"/>
      <c r="BL131" s="9"/>
      <c r="BM131" s="9"/>
      <c r="BN131" s="9">
        <v>3</v>
      </c>
      <c r="BO131" s="9">
        <v>3</v>
      </c>
    </row>
    <row r="132" spans="1:67" ht="14" x14ac:dyDescent="0.15">
      <c r="A132" s="28" t="s">
        <v>336</v>
      </c>
      <c r="B132" s="29" t="s">
        <v>231</v>
      </c>
      <c r="C132" s="29" t="s">
        <v>337</v>
      </c>
      <c r="D132" s="29" t="s">
        <v>86</v>
      </c>
      <c r="E132" s="30">
        <v>8</v>
      </c>
      <c r="F132" s="30">
        <v>32</v>
      </c>
      <c r="G132" s="33">
        <v>8</v>
      </c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>
        <v>1</v>
      </c>
      <c r="AT132" s="9"/>
      <c r="AU132" s="9"/>
      <c r="AV132" s="9"/>
      <c r="AW132" s="9">
        <v>1</v>
      </c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>
        <v>6</v>
      </c>
      <c r="BJ132" s="9"/>
      <c r="BK132" s="9"/>
      <c r="BL132" s="9"/>
      <c r="BM132" s="9"/>
      <c r="BN132" s="9"/>
      <c r="BO132" s="9"/>
    </row>
    <row r="133" spans="1:67" ht="14" x14ac:dyDescent="0.15">
      <c r="A133" s="28" t="s">
        <v>338</v>
      </c>
      <c r="B133" s="29" t="s">
        <v>231</v>
      </c>
      <c r="C133" s="29" t="s">
        <v>339</v>
      </c>
      <c r="D133" s="29" t="s">
        <v>86</v>
      </c>
      <c r="E133" s="30">
        <v>8</v>
      </c>
      <c r="F133" s="30">
        <v>40</v>
      </c>
      <c r="G133" s="33">
        <v>8</v>
      </c>
      <c r="H133" s="8"/>
      <c r="I133" s="9"/>
      <c r="J133" s="9"/>
      <c r="K133" s="9"/>
      <c r="L133" s="9"/>
      <c r="M133" s="9"/>
      <c r="N133" s="9"/>
      <c r="O133" s="9">
        <v>1</v>
      </c>
      <c r="P133" s="9"/>
      <c r="Q133" s="9"/>
      <c r="R133" s="9"/>
      <c r="S133" s="9"/>
      <c r="T133" s="9"/>
      <c r="U133" s="9"/>
      <c r="V133" s="9">
        <v>2</v>
      </c>
      <c r="W133" s="9">
        <v>3</v>
      </c>
      <c r="X133" s="9"/>
      <c r="Y133" s="9"/>
      <c r="Z133" s="9"/>
      <c r="AA133" s="9"/>
      <c r="AB133" s="9">
        <v>1</v>
      </c>
      <c r="AC133" s="9"/>
      <c r="AD133" s="9"/>
      <c r="AE133" s="9"/>
      <c r="AF133" s="9"/>
      <c r="AG133" s="9"/>
      <c r="AH133" s="9"/>
      <c r="AI133" s="9"/>
      <c r="AJ133" s="9"/>
      <c r="AK133" s="9"/>
      <c r="AL133" s="9">
        <v>2</v>
      </c>
      <c r="AM133" s="9">
        <v>1</v>
      </c>
      <c r="AN133" s="9"/>
      <c r="AO133" s="9"/>
      <c r="AP133" s="9">
        <v>1</v>
      </c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>
        <v>5</v>
      </c>
      <c r="BI133" s="9"/>
      <c r="BJ133" s="9"/>
      <c r="BK133" s="9"/>
      <c r="BL133" s="9"/>
      <c r="BM133" s="9"/>
      <c r="BN133" s="9"/>
      <c r="BO133" s="9">
        <f>8+1</f>
        <v>9</v>
      </c>
    </row>
    <row r="134" spans="1:67" ht="14" x14ac:dyDescent="0.15">
      <c r="A134" s="28" t="s">
        <v>340</v>
      </c>
      <c r="B134" s="29" t="s">
        <v>231</v>
      </c>
      <c r="C134" s="29" t="s">
        <v>341</v>
      </c>
      <c r="D134" s="29" t="s">
        <v>161</v>
      </c>
      <c r="E134" s="30">
        <v>8</v>
      </c>
      <c r="F134" s="30">
        <v>48</v>
      </c>
      <c r="G134" s="33"/>
      <c r="H134" s="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>
        <v>6</v>
      </c>
      <c r="T134" s="9"/>
      <c r="U134" s="9"/>
      <c r="V134" s="9"/>
      <c r="W134" s="9"/>
      <c r="Y134" s="9">
        <v>2</v>
      </c>
      <c r="Z134" s="9"/>
      <c r="AA134" s="9"/>
      <c r="AB134" s="9"/>
      <c r="AC134" s="9"/>
      <c r="AD134" s="9"/>
      <c r="AE134" s="9"/>
      <c r="AF134" s="9">
        <v>1</v>
      </c>
      <c r="AG134" s="9"/>
      <c r="AH134" s="9"/>
      <c r="AI134" s="9"/>
      <c r="AJ134" s="9"/>
      <c r="AK134" s="9"/>
      <c r="AL134" s="9"/>
      <c r="AM134" s="9"/>
      <c r="AN134" s="9"/>
      <c r="AO134" s="9">
        <v>9</v>
      </c>
      <c r="AP134" s="9"/>
      <c r="AQ134" s="9">
        <f>11+3</f>
        <v>14</v>
      </c>
      <c r="AR134" s="9"/>
      <c r="AS134" s="9"/>
      <c r="AT134" s="9">
        <v>62</v>
      </c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>
        <v>91</v>
      </c>
      <c r="BJ134" s="9"/>
      <c r="BK134" s="9">
        <v>8</v>
      </c>
      <c r="BL134" s="9"/>
      <c r="BM134" s="9"/>
      <c r="BN134" s="9">
        <v>6</v>
      </c>
      <c r="BO134" s="9"/>
    </row>
    <row r="135" spans="1:67" ht="14" x14ac:dyDescent="0.15">
      <c r="A135" s="28" t="s">
        <v>342</v>
      </c>
      <c r="B135" s="29" t="s">
        <v>231</v>
      </c>
      <c r="C135" s="29" t="s">
        <v>343</v>
      </c>
      <c r="D135" s="29" t="s">
        <v>91</v>
      </c>
      <c r="E135" s="30">
        <v>8</v>
      </c>
      <c r="F135" s="30">
        <v>56</v>
      </c>
      <c r="G135" s="33"/>
      <c r="H135" s="8"/>
      <c r="I135" s="9">
        <f>3</f>
        <v>3</v>
      </c>
      <c r="J135" s="9">
        <v>2</v>
      </c>
      <c r="K135" s="9">
        <v>1</v>
      </c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>
        <v>2</v>
      </c>
      <c r="AM135" s="9"/>
      <c r="AN135" s="9"/>
      <c r="AO135" s="9"/>
      <c r="AP135" s="9"/>
      <c r="AQ135" s="9"/>
      <c r="AR135" s="9"/>
      <c r="AS135" s="9">
        <v>2</v>
      </c>
      <c r="AT135" s="9"/>
      <c r="AU135" s="9">
        <v>5</v>
      </c>
      <c r="AV135" s="9"/>
      <c r="AW135" s="9"/>
      <c r="AX135" s="9"/>
      <c r="AY135" s="9"/>
      <c r="AZ135" s="9"/>
      <c r="BA135" s="9">
        <v>2</v>
      </c>
      <c r="BB135" s="9"/>
      <c r="BC135" s="9"/>
      <c r="BD135" s="9"/>
      <c r="BE135" s="9"/>
      <c r="BF135" s="9"/>
      <c r="BG135" s="9"/>
      <c r="BH135" s="9"/>
      <c r="BI135" s="9">
        <v>14</v>
      </c>
      <c r="BJ135" s="9"/>
      <c r="BK135" s="9"/>
      <c r="BL135" s="9">
        <v>5</v>
      </c>
      <c r="BM135" s="9">
        <v>6</v>
      </c>
      <c r="BN135" s="9"/>
      <c r="BO135" s="9">
        <v>7</v>
      </c>
    </row>
    <row r="136" spans="1:67" ht="14" x14ac:dyDescent="0.15">
      <c r="A136" s="28" t="s">
        <v>344</v>
      </c>
      <c r="B136" s="29" t="s">
        <v>231</v>
      </c>
      <c r="C136" s="29" t="s">
        <v>345</v>
      </c>
      <c r="D136" s="29" t="s">
        <v>86</v>
      </c>
      <c r="E136" s="30">
        <v>8</v>
      </c>
      <c r="F136" s="30">
        <v>64</v>
      </c>
      <c r="G136" s="33">
        <v>8</v>
      </c>
      <c r="H136" s="8"/>
      <c r="I136" s="9"/>
      <c r="J136" s="9"/>
      <c r="K136" s="9"/>
      <c r="L136" s="9"/>
      <c r="M136" s="9"/>
      <c r="N136" s="9"/>
      <c r="O136" s="9"/>
      <c r="P136" s="9">
        <v>1</v>
      </c>
      <c r="Q136" s="9"/>
      <c r="R136" s="9">
        <v>7</v>
      </c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>
        <v>1</v>
      </c>
      <c r="AZ136" s="9"/>
      <c r="BA136" s="9"/>
      <c r="BB136" s="9"/>
      <c r="BC136" s="9"/>
      <c r="BD136" s="9"/>
      <c r="BE136" s="9"/>
      <c r="BF136" s="9">
        <v>12</v>
      </c>
      <c r="BG136" s="9"/>
      <c r="BH136" s="9"/>
      <c r="BI136" s="9"/>
      <c r="BJ136" s="9">
        <v>1</v>
      </c>
      <c r="BK136" s="9">
        <v>20</v>
      </c>
      <c r="BL136" s="9"/>
      <c r="BM136" s="9"/>
      <c r="BN136" s="9"/>
      <c r="BO136" s="9">
        <v>3</v>
      </c>
    </row>
    <row r="137" spans="1:67" ht="14" x14ac:dyDescent="0.15">
      <c r="A137" s="28" t="s">
        <v>346</v>
      </c>
      <c r="B137" s="29" t="s">
        <v>347</v>
      </c>
      <c r="C137" s="29" t="s">
        <v>348</v>
      </c>
      <c r="D137" s="29" t="s">
        <v>91</v>
      </c>
      <c r="E137" s="30">
        <v>8</v>
      </c>
      <c r="F137" s="30">
        <v>72</v>
      </c>
      <c r="G137" s="33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W137" s="9">
        <v>12</v>
      </c>
      <c r="X137" s="9">
        <v>6</v>
      </c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>
        <v>13</v>
      </c>
      <c r="BH137" s="9">
        <f>7+1</f>
        <v>8</v>
      </c>
      <c r="BI137" s="9">
        <f>31+10</f>
        <v>41</v>
      </c>
      <c r="BJ137" s="9">
        <v>4</v>
      </c>
      <c r="BK137" s="9">
        <v>22</v>
      </c>
      <c r="BL137" s="9">
        <v>2</v>
      </c>
      <c r="BM137" s="9">
        <v>15</v>
      </c>
      <c r="BN137" s="9">
        <v>16</v>
      </c>
      <c r="BO137" s="9">
        <v>11</v>
      </c>
    </row>
    <row r="138" spans="1:67" ht="14" x14ac:dyDescent="0.15">
      <c r="A138" s="28" t="s">
        <v>349</v>
      </c>
      <c r="B138" s="29" t="s">
        <v>231</v>
      </c>
      <c r="C138" s="29" t="s">
        <v>350</v>
      </c>
      <c r="D138" s="29" t="s">
        <v>86</v>
      </c>
      <c r="E138" s="30">
        <v>8</v>
      </c>
      <c r="F138" s="30">
        <v>80</v>
      </c>
      <c r="G138" s="33">
        <v>8</v>
      </c>
      <c r="H138" s="8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>
        <v>1</v>
      </c>
      <c r="AN138" s="9"/>
      <c r="AO138" s="9"/>
      <c r="AP138" s="9"/>
      <c r="AQ138" s="9">
        <v>3</v>
      </c>
      <c r="AR138" s="9"/>
      <c r="AS138" s="9"/>
      <c r="AT138" s="9"/>
      <c r="AU138" s="9">
        <v>18</v>
      </c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>
        <v>5</v>
      </c>
      <c r="BJ138" s="9">
        <f>2+4</f>
        <v>6</v>
      </c>
      <c r="BK138" s="9">
        <v>6</v>
      </c>
      <c r="BL138" s="9"/>
      <c r="BM138" s="9"/>
      <c r="BN138" s="9"/>
      <c r="BO138" s="9"/>
    </row>
    <row r="139" spans="1:67" ht="14" x14ac:dyDescent="0.15">
      <c r="A139" s="28" t="s">
        <v>351</v>
      </c>
      <c r="B139" s="29" t="s">
        <v>231</v>
      </c>
      <c r="C139" s="29" t="s">
        <v>352</v>
      </c>
      <c r="D139" s="29" t="s">
        <v>353</v>
      </c>
      <c r="E139" s="30">
        <v>8</v>
      </c>
      <c r="F139" s="30">
        <v>120</v>
      </c>
      <c r="G139" s="33">
        <v>8</v>
      </c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>
        <v>3</v>
      </c>
      <c r="BH139" s="9">
        <v>1</v>
      </c>
      <c r="BI139" s="9"/>
      <c r="BJ139" s="9"/>
      <c r="BK139" s="9"/>
      <c r="BL139" s="9"/>
      <c r="BM139" s="9"/>
      <c r="BN139" s="9">
        <v>4</v>
      </c>
      <c r="BO139" s="9">
        <v>5</v>
      </c>
    </row>
    <row r="140" spans="1:67" ht="14" x14ac:dyDescent="0.15">
      <c r="A140" s="28" t="s">
        <v>354</v>
      </c>
      <c r="B140" s="29" t="s">
        <v>231</v>
      </c>
      <c r="C140" s="29" t="s">
        <v>355</v>
      </c>
      <c r="D140" s="29" t="s">
        <v>86</v>
      </c>
      <c r="E140" s="30">
        <v>8</v>
      </c>
      <c r="F140" s="30">
        <v>144</v>
      </c>
      <c r="G140" s="33">
        <v>8</v>
      </c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>
        <v>4</v>
      </c>
      <c r="AJ140" s="9"/>
      <c r="AK140" s="9">
        <v>1</v>
      </c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</row>
    <row r="141" spans="1:67" ht="14" x14ac:dyDescent="0.15">
      <c r="A141" s="28" t="s">
        <v>356</v>
      </c>
      <c r="B141" s="29" t="s">
        <v>231</v>
      </c>
      <c r="C141" s="29" t="s">
        <v>357</v>
      </c>
      <c r="D141" s="29" t="s">
        <v>86</v>
      </c>
      <c r="E141" s="30">
        <v>8</v>
      </c>
      <c r="F141" s="30">
        <v>168</v>
      </c>
      <c r="G141" s="33">
        <v>8</v>
      </c>
      <c r="H141" s="8"/>
      <c r="I141" s="9">
        <v>1</v>
      </c>
      <c r="J141" s="9"/>
      <c r="K141" s="9">
        <v>1</v>
      </c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>
        <v>11</v>
      </c>
      <c r="BG141" s="9"/>
      <c r="BH141" s="9"/>
      <c r="BI141" s="9"/>
      <c r="BJ141" s="9"/>
      <c r="BK141" s="9"/>
      <c r="BL141" s="9"/>
      <c r="BM141" s="9"/>
      <c r="BN141" s="9">
        <v>6</v>
      </c>
      <c r="BO141" s="9">
        <v>1</v>
      </c>
    </row>
    <row r="142" spans="1:67" ht="14" x14ac:dyDescent="0.15">
      <c r="A142" s="28" t="s">
        <v>358</v>
      </c>
      <c r="B142" s="29" t="s">
        <v>231</v>
      </c>
      <c r="C142" s="29" t="s">
        <v>359</v>
      </c>
      <c r="D142" s="29" t="s">
        <v>161</v>
      </c>
      <c r="E142" s="30">
        <v>8</v>
      </c>
      <c r="F142" s="30">
        <v>184</v>
      </c>
      <c r="G142" s="33"/>
      <c r="H142" s="8"/>
      <c r="I142" s="9"/>
      <c r="J142" s="9"/>
      <c r="K142" s="9"/>
      <c r="L142" s="9"/>
      <c r="M142" s="9"/>
      <c r="N142" s="9"/>
      <c r="O142" s="9"/>
      <c r="P142" s="9"/>
      <c r="Q142" s="9">
        <v>2</v>
      </c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>
        <v>5</v>
      </c>
      <c r="BG142" s="9">
        <v>12</v>
      </c>
      <c r="BH142" s="9"/>
      <c r="BI142" s="9">
        <v>13</v>
      </c>
      <c r="BJ142" s="9"/>
      <c r="BK142" s="9">
        <v>11</v>
      </c>
      <c r="BL142" s="9"/>
      <c r="BM142" s="9"/>
      <c r="BN142" s="9"/>
      <c r="BO142" s="9">
        <f>23+7</f>
        <v>30</v>
      </c>
    </row>
    <row r="143" spans="1:67" ht="14" x14ac:dyDescent="0.15">
      <c r="A143" s="28" t="s">
        <v>360</v>
      </c>
      <c r="B143" s="29" t="s">
        <v>231</v>
      </c>
      <c r="C143" s="29" t="s">
        <v>361</v>
      </c>
      <c r="D143" s="29" t="s">
        <v>86</v>
      </c>
      <c r="E143" s="30">
        <v>8</v>
      </c>
      <c r="F143" s="30">
        <v>256</v>
      </c>
      <c r="G143" s="35">
        <v>8</v>
      </c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>
        <v>7</v>
      </c>
      <c r="BL143" s="9"/>
      <c r="BM143" s="9"/>
      <c r="BN143" s="9">
        <v>1</v>
      </c>
      <c r="BO143" s="9"/>
    </row>
    <row r="144" spans="1:67" ht="14" x14ac:dyDescent="0.15">
      <c r="A144" s="28" t="s">
        <v>362</v>
      </c>
      <c r="B144" s="29" t="s">
        <v>231</v>
      </c>
      <c r="C144" s="29" t="s">
        <v>363</v>
      </c>
      <c r="D144" s="29" t="s">
        <v>86</v>
      </c>
      <c r="E144" s="30">
        <v>8</v>
      </c>
      <c r="F144" s="30">
        <v>320</v>
      </c>
      <c r="G144" s="35">
        <v>8</v>
      </c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>
        <v>13</v>
      </c>
      <c r="BG144" s="9"/>
      <c r="BH144" s="9"/>
      <c r="BI144" s="9">
        <v>7</v>
      </c>
      <c r="BJ144" s="9"/>
      <c r="BK144" s="9"/>
      <c r="BL144" s="9"/>
      <c r="BM144" s="9"/>
      <c r="BN144" s="9"/>
      <c r="BO144" s="9"/>
    </row>
    <row r="145" spans="1:67" ht="14" x14ac:dyDescent="0.15">
      <c r="A145" s="28" t="s">
        <v>364</v>
      </c>
      <c r="B145" s="29" t="s">
        <v>231</v>
      </c>
      <c r="C145" s="29" t="s">
        <v>365</v>
      </c>
      <c r="D145" s="29" t="s">
        <v>86</v>
      </c>
      <c r="E145" s="30">
        <v>12</v>
      </c>
      <c r="F145" s="30">
        <v>48</v>
      </c>
      <c r="G145" s="35">
        <v>12</v>
      </c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>
        <v>3</v>
      </c>
      <c r="AM145" s="9"/>
      <c r="AN145" s="9"/>
      <c r="AO145" s="9"/>
      <c r="AP145" s="9"/>
      <c r="AQ145" s="9"/>
      <c r="AR145" s="9"/>
      <c r="AS145" s="9"/>
      <c r="AT145" s="9"/>
      <c r="AU145" s="9">
        <v>1</v>
      </c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</row>
    <row r="146" spans="1:67" ht="14" x14ac:dyDescent="0.15">
      <c r="A146" s="28" t="s">
        <v>366</v>
      </c>
      <c r="B146" s="29" t="s">
        <v>231</v>
      </c>
      <c r="C146" s="29" t="s">
        <v>367</v>
      </c>
      <c r="D146" s="29" t="s">
        <v>86</v>
      </c>
      <c r="E146" s="30">
        <v>12</v>
      </c>
      <c r="F146" s="30">
        <v>56</v>
      </c>
      <c r="G146" s="35">
        <v>12</v>
      </c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>
        <v>1</v>
      </c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>
        <v>4</v>
      </c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</row>
    <row r="147" spans="1:67" ht="14" x14ac:dyDescent="0.15">
      <c r="A147" s="28" t="s">
        <v>368</v>
      </c>
      <c r="B147" s="29" t="s">
        <v>231</v>
      </c>
      <c r="C147" s="29" t="s">
        <v>369</v>
      </c>
      <c r="D147" s="29" t="s">
        <v>91</v>
      </c>
      <c r="E147" s="30">
        <v>12</v>
      </c>
      <c r="F147" s="30">
        <v>80</v>
      </c>
      <c r="G147" s="30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>
        <v>2</v>
      </c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</row>
    <row r="148" spans="1:67" ht="14" x14ac:dyDescent="0.15">
      <c r="A148" s="28" t="s">
        <v>370</v>
      </c>
      <c r="B148" s="29" t="s">
        <v>231</v>
      </c>
      <c r="C148" s="29" t="s">
        <v>371</v>
      </c>
      <c r="D148" s="29" t="s">
        <v>86</v>
      </c>
      <c r="E148" s="30">
        <v>12</v>
      </c>
      <c r="F148" s="30">
        <v>128</v>
      </c>
      <c r="G148" s="30">
        <v>12</v>
      </c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>
        <v>11</v>
      </c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</row>
    <row r="149" spans="1:67" ht="14" x14ac:dyDescent="0.15">
      <c r="A149" s="28" t="s">
        <v>372</v>
      </c>
      <c r="B149" s="29" t="s">
        <v>231</v>
      </c>
      <c r="C149" s="29" t="s">
        <v>373</v>
      </c>
      <c r="D149" s="29" t="s">
        <v>86</v>
      </c>
      <c r="E149" s="30">
        <v>16</v>
      </c>
      <c r="F149" s="30">
        <v>40</v>
      </c>
      <c r="G149" s="30">
        <v>16</v>
      </c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>
        <v>1</v>
      </c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</row>
    <row r="150" spans="1:67" ht="14" x14ac:dyDescent="0.15">
      <c r="A150" s="28" t="s">
        <v>374</v>
      </c>
      <c r="B150" s="29" t="s">
        <v>347</v>
      </c>
      <c r="C150" s="29" t="s">
        <v>375</v>
      </c>
      <c r="D150" s="29" t="s">
        <v>91</v>
      </c>
      <c r="E150" s="30">
        <v>16</v>
      </c>
      <c r="F150" s="30">
        <v>48</v>
      </c>
      <c r="G150" s="30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>
        <f>5+4</f>
        <v>9</v>
      </c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</row>
    <row r="151" spans="1:67" ht="14" x14ac:dyDescent="0.15">
      <c r="A151" s="28" t="s">
        <v>376</v>
      </c>
      <c r="B151" s="29" t="s">
        <v>231</v>
      </c>
      <c r="C151" s="29" t="s">
        <v>377</v>
      </c>
      <c r="D151" s="36" t="s">
        <v>259</v>
      </c>
      <c r="E151" s="30">
        <v>16</v>
      </c>
      <c r="F151" s="30">
        <v>64</v>
      </c>
      <c r="G151" s="30">
        <v>16</v>
      </c>
      <c r="H151" s="8">
        <v>1</v>
      </c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>
        <v>1</v>
      </c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>
        <v>1</v>
      </c>
      <c r="BO151" s="9"/>
    </row>
    <row r="152" spans="1:67" ht="14" x14ac:dyDescent="0.15">
      <c r="A152" s="28" t="s">
        <v>378</v>
      </c>
      <c r="B152" s="29" t="s">
        <v>231</v>
      </c>
      <c r="C152" s="29" t="s">
        <v>379</v>
      </c>
      <c r="D152" s="29" t="s">
        <v>86</v>
      </c>
      <c r="E152" s="30">
        <v>16</v>
      </c>
      <c r="F152" s="30">
        <v>104</v>
      </c>
      <c r="G152" s="30">
        <v>16</v>
      </c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>
        <v>1</v>
      </c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</row>
    <row r="153" spans="1:67" ht="14" x14ac:dyDescent="0.15">
      <c r="A153" s="37" t="s">
        <v>380</v>
      </c>
      <c r="B153" s="29" t="s">
        <v>231</v>
      </c>
      <c r="C153" s="36" t="s">
        <v>381</v>
      </c>
      <c r="D153" s="36" t="s">
        <v>259</v>
      </c>
      <c r="E153" s="38">
        <v>16</v>
      </c>
      <c r="F153" s="30">
        <v>160</v>
      </c>
      <c r="G153" s="30">
        <v>16</v>
      </c>
      <c r="H153" s="8">
        <v>3</v>
      </c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>
        <v>2</v>
      </c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>
        <v>1</v>
      </c>
      <c r="BH153" s="9"/>
      <c r="BI153" s="9"/>
      <c r="BJ153" s="9"/>
      <c r="BK153" s="9"/>
      <c r="BL153" s="9"/>
      <c r="BM153" s="9"/>
      <c r="BN153" s="9"/>
      <c r="BO153" s="9"/>
    </row>
    <row r="154" spans="1:67" ht="14" x14ac:dyDescent="0.15">
      <c r="A154" s="37" t="s">
        <v>382</v>
      </c>
      <c r="B154" s="29" t="s">
        <v>231</v>
      </c>
      <c r="C154" s="36" t="s">
        <v>383</v>
      </c>
      <c r="D154" s="36" t="s">
        <v>259</v>
      </c>
      <c r="E154" s="38">
        <v>16</v>
      </c>
      <c r="F154" s="30">
        <v>360</v>
      </c>
      <c r="G154" s="30">
        <v>16</v>
      </c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>
        <v>2</v>
      </c>
    </row>
    <row r="155" spans="1:67" ht="14" x14ac:dyDescent="0.15">
      <c r="A155" s="28" t="s">
        <v>384</v>
      </c>
      <c r="B155" s="29" t="s">
        <v>231</v>
      </c>
      <c r="C155" s="29" t="s">
        <v>385</v>
      </c>
      <c r="D155" s="29" t="s">
        <v>86</v>
      </c>
      <c r="E155" s="30">
        <v>20</v>
      </c>
      <c r="F155" s="30">
        <v>56</v>
      </c>
      <c r="G155" s="30">
        <v>20</v>
      </c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>
        <v>3</v>
      </c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>
        <v>2</v>
      </c>
      <c r="BF155" s="9"/>
      <c r="BG155" s="9"/>
      <c r="BH155" s="9"/>
      <c r="BI155" s="9"/>
      <c r="BJ155" s="9"/>
      <c r="BK155" s="9"/>
      <c r="BL155" s="9"/>
      <c r="BM155" s="9"/>
      <c r="BN155" s="9"/>
      <c r="BO155" s="9"/>
    </row>
    <row r="156" spans="1:67" ht="14" x14ac:dyDescent="0.15">
      <c r="A156" s="28" t="s">
        <v>386</v>
      </c>
      <c r="B156" s="29" t="s">
        <v>231</v>
      </c>
      <c r="C156" s="29" t="s">
        <v>387</v>
      </c>
      <c r="D156" s="29" t="s">
        <v>86</v>
      </c>
      <c r="E156" s="30">
        <v>20</v>
      </c>
      <c r="F156" s="30">
        <v>112</v>
      </c>
      <c r="G156" s="30">
        <v>20</v>
      </c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>
        <v>1</v>
      </c>
      <c r="BN156" s="9"/>
      <c r="BO156" s="9"/>
    </row>
    <row r="157" spans="1:67" ht="14" x14ac:dyDescent="0.15">
      <c r="A157" s="28" t="s">
        <v>388</v>
      </c>
      <c r="B157" s="29" t="s">
        <v>231</v>
      </c>
      <c r="C157" s="29" t="s">
        <v>389</v>
      </c>
      <c r="D157" s="29" t="s">
        <v>91</v>
      </c>
      <c r="E157" s="30">
        <v>24</v>
      </c>
      <c r="F157" s="30">
        <v>32</v>
      </c>
      <c r="G157" s="30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>
        <v>10</v>
      </c>
      <c r="BG157" s="9"/>
      <c r="BH157" s="9"/>
      <c r="BI157" s="9"/>
      <c r="BJ157" s="9"/>
      <c r="BK157" s="9"/>
      <c r="BL157" s="9">
        <v>5</v>
      </c>
      <c r="BM157" s="9"/>
      <c r="BN157" s="9"/>
      <c r="BO157" s="9"/>
    </row>
    <row r="158" spans="1:67" ht="14" x14ac:dyDescent="0.15">
      <c r="A158" s="28" t="s">
        <v>390</v>
      </c>
      <c r="B158" s="29" t="s">
        <v>231</v>
      </c>
      <c r="C158" s="29" t="s">
        <v>391</v>
      </c>
      <c r="D158" s="29" t="s">
        <v>86</v>
      </c>
      <c r="E158" s="30">
        <v>24</v>
      </c>
      <c r="F158" s="30">
        <v>72</v>
      </c>
      <c r="G158" s="30">
        <v>24</v>
      </c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>
        <v>1</v>
      </c>
      <c r="BL158" s="9">
        <v>1</v>
      </c>
      <c r="BM158" s="9">
        <v>1</v>
      </c>
      <c r="BN158" s="9"/>
      <c r="BO158" s="9"/>
    </row>
    <row r="159" spans="1:67" ht="14" x14ac:dyDescent="0.2">
      <c r="A159" s="28" t="s">
        <v>392</v>
      </c>
      <c r="B159" s="29" t="s">
        <v>231</v>
      </c>
      <c r="C159" s="29" t="s">
        <v>393</v>
      </c>
      <c r="D159" s="29" t="s">
        <v>259</v>
      </c>
      <c r="E159" s="39">
        <v>104</v>
      </c>
      <c r="F159" s="39">
        <v>200</v>
      </c>
      <c r="G159" s="39">
        <v>104</v>
      </c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>
        <v>2</v>
      </c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</row>
    <row r="160" spans="1:67" ht="14" x14ac:dyDescent="0.15">
      <c r="A160" s="28" t="s">
        <v>394</v>
      </c>
      <c r="B160" s="29" t="s">
        <v>231</v>
      </c>
      <c r="C160" s="29" t="s">
        <v>395</v>
      </c>
      <c r="D160" s="29" t="s">
        <v>86</v>
      </c>
      <c r="E160" s="30">
        <v>16</v>
      </c>
      <c r="F160" s="30">
        <v>48</v>
      </c>
      <c r="G160" s="30">
        <v>16</v>
      </c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>
        <v>1</v>
      </c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</row>
    <row r="161" spans="1:67" ht="14" x14ac:dyDescent="0.15">
      <c r="A161" s="28" t="s">
        <v>396</v>
      </c>
      <c r="B161" s="29" t="s">
        <v>231</v>
      </c>
      <c r="C161" s="29" t="s">
        <v>397</v>
      </c>
      <c r="D161" s="29" t="s">
        <v>86</v>
      </c>
      <c r="E161" s="30">
        <v>16</v>
      </c>
      <c r="F161" s="30">
        <v>96</v>
      </c>
      <c r="G161" s="30">
        <v>16</v>
      </c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>
        <v>1</v>
      </c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</row>
    <row r="162" spans="1:67" ht="14" x14ac:dyDescent="0.15">
      <c r="A162" s="28" t="s">
        <v>398</v>
      </c>
      <c r="B162" s="29" t="s">
        <v>231</v>
      </c>
      <c r="C162" s="29" t="s">
        <v>399</v>
      </c>
      <c r="D162" s="29" t="s">
        <v>86</v>
      </c>
      <c r="E162" s="30">
        <v>24</v>
      </c>
      <c r="F162" s="30">
        <v>64</v>
      </c>
      <c r="G162" s="30">
        <v>24</v>
      </c>
      <c r="H162" s="8"/>
      <c r="I162" s="9"/>
      <c r="J162" s="9"/>
      <c r="K162" s="9">
        <v>1</v>
      </c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</row>
    <row r="163" spans="1:67" ht="14" x14ac:dyDescent="0.15">
      <c r="A163" s="28" t="s">
        <v>400</v>
      </c>
      <c r="B163" s="29" t="s">
        <v>231</v>
      </c>
      <c r="C163" s="29" t="s">
        <v>401</v>
      </c>
      <c r="D163" s="29" t="s">
        <v>86</v>
      </c>
      <c r="E163" s="30">
        <v>48</v>
      </c>
      <c r="F163" s="30">
        <v>64</v>
      </c>
      <c r="G163" s="30">
        <v>48</v>
      </c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>
        <v>1</v>
      </c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</row>
    <row r="164" spans="1:67" ht="14" x14ac:dyDescent="0.15">
      <c r="A164" s="28" t="s">
        <v>402</v>
      </c>
      <c r="B164" s="29" t="s">
        <v>231</v>
      </c>
      <c r="C164" s="29" t="s">
        <v>403</v>
      </c>
      <c r="D164" s="29" t="s">
        <v>86</v>
      </c>
      <c r="E164" s="30">
        <v>64</v>
      </c>
      <c r="F164" s="30">
        <v>80</v>
      </c>
      <c r="G164" s="30">
        <v>64</v>
      </c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>
        <v>1</v>
      </c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>
        <v>6</v>
      </c>
      <c r="BM164" s="9"/>
      <c r="BN164" s="9"/>
      <c r="BO164" s="9"/>
    </row>
    <row r="165" spans="1:67" ht="14" x14ac:dyDescent="0.15">
      <c r="A165" s="28" t="s">
        <v>404</v>
      </c>
      <c r="B165" s="29" t="s">
        <v>231</v>
      </c>
      <c r="C165" s="29" t="s">
        <v>405</v>
      </c>
      <c r="D165" s="29" t="s">
        <v>353</v>
      </c>
      <c r="E165" s="30">
        <v>4</v>
      </c>
      <c r="F165" s="30">
        <v>64</v>
      </c>
      <c r="G165" s="30">
        <v>4</v>
      </c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>
        <v>1</v>
      </c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</row>
    <row r="166" spans="1:67" ht="14" x14ac:dyDescent="0.15">
      <c r="A166" s="28" t="s">
        <v>406</v>
      </c>
      <c r="B166" s="29" t="s">
        <v>231</v>
      </c>
      <c r="C166" s="29" t="s">
        <v>407</v>
      </c>
      <c r="D166" s="29" t="s">
        <v>353</v>
      </c>
      <c r="E166" s="30">
        <v>4</v>
      </c>
      <c r="F166" s="30">
        <v>160</v>
      </c>
      <c r="G166" s="30">
        <v>4</v>
      </c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>
        <v>7</v>
      </c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</row>
    <row r="167" spans="1:67" ht="14" x14ac:dyDescent="0.15">
      <c r="A167" s="28" t="s">
        <v>408</v>
      </c>
      <c r="B167" s="29" t="s">
        <v>231</v>
      </c>
      <c r="C167" s="29" t="s">
        <v>409</v>
      </c>
      <c r="D167" s="29" t="s">
        <v>353</v>
      </c>
      <c r="E167" s="30">
        <v>6</v>
      </c>
      <c r="F167" s="30">
        <v>56</v>
      </c>
      <c r="G167" s="30">
        <v>6</v>
      </c>
      <c r="H167" s="8"/>
      <c r="I167" s="9"/>
      <c r="J167" s="9"/>
      <c r="K167" s="9"/>
      <c r="L167" s="9"/>
      <c r="M167" s="9"/>
      <c r="N167" s="9"/>
      <c r="O167" s="9">
        <v>12</v>
      </c>
      <c r="P167" s="9"/>
      <c r="Q167" s="9"/>
      <c r="R167" s="9"/>
      <c r="S167" s="9">
        <v>9</v>
      </c>
      <c r="T167" s="9"/>
      <c r="U167" s="9"/>
      <c r="V167" s="9"/>
      <c r="W167" s="9"/>
      <c r="X167" s="9"/>
      <c r="Y167" s="9">
        <v>7</v>
      </c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</row>
    <row r="168" spans="1:67" ht="14" x14ac:dyDescent="0.15">
      <c r="A168" s="28" t="s">
        <v>410</v>
      </c>
      <c r="B168" s="29" t="s">
        <v>231</v>
      </c>
      <c r="C168" s="29" t="s">
        <v>411</v>
      </c>
      <c r="D168" s="29" t="s">
        <v>353</v>
      </c>
      <c r="E168" s="30">
        <v>6</v>
      </c>
      <c r="F168" s="30">
        <v>88</v>
      </c>
      <c r="G168" s="30">
        <v>6</v>
      </c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>
        <v>2</v>
      </c>
      <c r="BF168" s="9"/>
      <c r="BG168" s="9"/>
      <c r="BH168" s="9"/>
      <c r="BI168" s="9"/>
      <c r="BJ168" s="9"/>
      <c r="BK168" s="9"/>
      <c r="BL168" s="9"/>
      <c r="BM168" s="9"/>
      <c r="BN168" s="9"/>
      <c r="BO168" s="9"/>
    </row>
    <row r="169" spans="1:67" ht="14" x14ac:dyDescent="0.15">
      <c r="A169" s="28" t="s">
        <v>412</v>
      </c>
      <c r="B169" s="29" t="s">
        <v>231</v>
      </c>
      <c r="C169" s="29" t="s">
        <v>413</v>
      </c>
      <c r="D169" s="29" t="s">
        <v>353</v>
      </c>
      <c r="E169" s="30">
        <v>8</v>
      </c>
      <c r="F169" s="30">
        <v>44</v>
      </c>
      <c r="G169" s="30">
        <v>8</v>
      </c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Z169" s="9">
        <v>21</v>
      </c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>
        <v>5</v>
      </c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</row>
    <row r="170" spans="1:67" ht="14" x14ac:dyDescent="0.15">
      <c r="A170" s="28" t="s">
        <v>414</v>
      </c>
      <c r="B170" s="29" t="s">
        <v>231</v>
      </c>
      <c r="C170" s="29" t="s">
        <v>415</v>
      </c>
      <c r="D170" s="29" t="s">
        <v>353</v>
      </c>
      <c r="E170" s="30">
        <v>8</v>
      </c>
      <c r="F170" s="30">
        <v>64</v>
      </c>
      <c r="G170" s="30">
        <v>8</v>
      </c>
      <c r="H170" s="8"/>
      <c r="I170" s="9"/>
      <c r="J170" s="9"/>
      <c r="K170" s="9"/>
      <c r="L170" s="9"/>
      <c r="M170" s="9"/>
      <c r="N170" s="9">
        <v>3</v>
      </c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>
        <v>4</v>
      </c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</row>
    <row r="171" spans="1:67" ht="14" x14ac:dyDescent="0.15">
      <c r="A171" s="28" t="s">
        <v>416</v>
      </c>
      <c r="B171" s="29" t="s">
        <v>231</v>
      </c>
      <c r="C171" s="29" t="s">
        <v>417</v>
      </c>
      <c r="D171" s="29" t="s">
        <v>353</v>
      </c>
      <c r="E171" s="30">
        <v>8</v>
      </c>
      <c r="F171" s="30">
        <v>80</v>
      </c>
      <c r="G171" s="30">
        <v>8</v>
      </c>
      <c r="H171" s="8">
        <v>2</v>
      </c>
      <c r="I171" s="9"/>
      <c r="J171" s="9"/>
      <c r="K171" s="9">
        <v>3</v>
      </c>
      <c r="L171" s="9"/>
      <c r="M171" s="9"/>
      <c r="N171" s="9"/>
      <c r="O171" s="9"/>
      <c r="P171" s="9">
        <v>3</v>
      </c>
      <c r="Q171" s="9"/>
      <c r="R171" s="9"/>
      <c r="S171" s="9"/>
      <c r="T171" s="9"/>
      <c r="U171" s="9">
        <v>2</v>
      </c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>
        <v>1</v>
      </c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</row>
    <row r="172" spans="1:67" ht="14" x14ac:dyDescent="0.15">
      <c r="A172" s="28" t="s">
        <v>418</v>
      </c>
      <c r="B172" s="29" t="s">
        <v>231</v>
      </c>
      <c r="C172" s="29" t="s">
        <v>419</v>
      </c>
      <c r="D172" s="29" t="s">
        <v>353</v>
      </c>
      <c r="E172" s="30">
        <v>8</v>
      </c>
      <c r="F172" s="30">
        <v>96</v>
      </c>
      <c r="G172" s="30">
        <v>8</v>
      </c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>
        <v>32</v>
      </c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</row>
    <row r="173" spans="1:67" ht="14" x14ac:dyDescent="0.15">
      <c r="A173" s="28" t="s">
        <v>420</v>
      </c>
      <c r="B173" s="29" t="s">
        <v>231</v>
      </c>
      <c r="C173" s="29" t="s">
        <v>421</v>
      </c>
      <c r="D173" s="29" t="s">
        <v>353</v>
      </c>
      <c r="E173" s="30">
        <v>8</v>
      </c>
      <c r="F173" s="30">
        <v>120</v>
      </c>
      <c r="G173" s="30">
        <v>8</v>
      </c>
      <c r="H173" s="8"/>
      <c r="I173" s="9"/>
      <c r="J173" s="9"/>
      <c r="K173" s="9"/>
      <c r="L173" s="9"/>
      <c r="M173" s="9"/>
      <c r="N173" s="9"/>
      <c r="O173" s="9"/>
      <c r="P173" s="9"/>
      <c r="Q173" s="9">
        <v>4</v>
      </c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>
        <v>1</v>
      </c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</row>
    <row r="174" spans="1:67" ht="14" x14ac:dyDescent="0.15">
      <c r="A174" s="28" t="s">
        <v>422</v>
      </c>
      <c r="B174" s="29" t="s">
        <v>231</v>
      </c>
      <c r="C174" s="29" t="s">
        <v>423</v>
      </c>
      <c r="D174" s="29" t="s">
        <v>353</v>
      </c>
      <c r="E174" s="30">
        <v>12</v>
      </c>
      <c r="F174" s="30">
        <v>96</v>
      </c>
      <c r="G174" s="30">
        <v>12</v>
      </c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>
        <v>4</v>
      </c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</row>
    <row r="175" spans="1:67" ht="14" x14ac:dyDescent="0.15">
      <c r="A175" s="28" t="s">
        <v>424</v>
      </c>
      <c r="B175" s="29" t="s">
        <v>231</v>
      </c>
      <c r="C175" s="29" t="s">
        <v>425</v>
      </c>
      <c r="D175" s="29" t="s">
        <v>353</v>
      </c>
      <c r="E175" s="30">
        <v>16</v>
      </c>
      <c r="F175" s="30">
        <v>64</v>
      </c>
      <c r="G175" s="30">
        <v>16</v>
      </c>
      <c r="H175" s="8"/>
      <c r="I175" s="9"/>
      <c r="J175" s="9"/>
      <c r="K175" s="9"/>
      <c r="L175" s="9"/>
      <c r="M175" s="9">
        <v>7</v>
      </c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</row>
    <row r="176" spans="1:67" ht="14" x14ac:dyDescent="0.15">
      <c r="A176" s="28" t="s">
        <v>426</v>
      </c>
      <c r="B176" s="29" t="s">
        <v>231</v>
      </c>
      <c r="C176" s="29" t="s">
        <v>427</v>
      </c>
      <c r="D176" s="29" t="s">
        <v>353</v>
      </c>
      <c r="E176" s="30">
        <v>16</v>
      </c>
      <c r="F176" s="30">
        <v>88</v>
      </c>
      <c r="G176" s="30">
        <v>16</v>
      </c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>
        <v>1</v>
      </c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>
        <v>3</v>
      </c>
      <c r="BH176" s="9"/>
      <c r="BI176" s="9"/>
      <c r="BJ176" s="9"/>
      <c r="BK176" s="9"/>
      <c r="BL176" s="9"/>
      <c r="BM176" s="9"/>
      <c r="BN176" s="9"/>
      <c r="BO176" s="9"/>
    </row>
    <row r="177" spans="1:67" ht="14" x14ac:dyDescent="0.15">
      <c r="A177" s="28" t="s">
        <v>428</v>
      </c>
      <c r="B177" s="29" t="s">
        <v>231</v>
      </c>
      <c r="C177" s="29" t="s">
        <v>429</v>
      </c>
      <c r="D177" s="29" t="s">
        <v>353</v>
      </c>
      <c r="E177" s="30">
        <v>16</v>
      </c>
      <c r="F177" s="30">
        <v>144</v>
      </c>
      <c r="G177" s="30">
        <v>16</v>
      </c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>
        <v>11</v>
      </c>
      <c r="BG177" s="9"/>
      <c r="BH177" s="9">
        <v>2</v>
      </c>
      <c r="BI177" s="9"/>
      <c r="BJ177" s="9"/>
      <c r="BK177" s="9"/>
      <c r="BL177" s="9"/>
      <c r="BM177" s="9">
        <v>4</v>
      </c>
      <c r="BN177" s="9"/>
      <c r="BO177" s="9"/>
    </row>
    <row r="178" spans="1:67" ht="14" x14ac:dyDescent="0.15">
      <c r="A178" s="28" t="s">
        <v>430</v>
      </c>
      <c r="B178" s="29" t="s">
        <v>231</v>
      </c>
      <c r="C178" s="29" t="s">
        <v>431</v>
      </c>
      <c r="D178" s="29" t="s">
        <v>353</v>
      </c>
      <c r="E178" s="30">
        <v>16</v>
      </c>
      <c r="F178" s="30">
        <v>184</v>
      </c>
      <c r="G178" s="30">
        <v>16</v>
      </c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>
        <v>3</v>
      </c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>
        <v>2</v>
      </c>
    </row>
    <row r="179" spans="1:67" ht="15" x14ac:dyDescent="0.15">
      <c r="A179" s="43" t="s">
        <v>433</v>
      </c>
      <c r="B179" s="44" t="s">
        <v>432</v>
      </c>
      <c r="C179" s="44" t="s">
        <v>434</v>
      </c>
      <c r="D179" s="44" t="s">
        <v>435</v>
      </c>
      <c r="E179" s="45">
        <v>16</v>
      </c>
      <c r="F179" s="45">
        <v>16</v>
      </c>
      <c r="G179" s="45">
        <v>16</v>
      </c>
      <c r="H179" s="8"/>
      <c r="I179" s="9">
        <v>3</v>
      </c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>
        <v>1</v>
      </c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>
        <v>1</v>
      </c>
      <c r="BO179" s="9">
        <v>14</v>
      </c>
    </row>
    <row r="180" spans="1:67" ht="15" x14ac:dyDescent="0.15">
      <c r="A180" s="43" t="s">
        <v>436</v>
      </c>
      <c r="B180" s="44" t="s">
        <v>432</v>
      </c>
      <c r="C180" s="44" t="s">
        <v>437</v>
      </c>
      <c r="D180" s="44" t="s">
        <v>435</v>
      </c>
      <c r="E180" s="45">
        <v>20</v>
      </c>
      <c r="F180" s="45">
        <v>20</v>
      </c>
      <c r="G180" s="45">
        <v>20</v>
      </c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>
        <v>10</v>
      </c>
      <c r="AD180" s="9"/>
      <c r="AE180" s="9">
        <v>5</v>
      </c>
      <c r="AF180" s="9"/>
      <c r="AG180" s="9">
        <v>14</v>
      </c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</row>
    <row r="181" spans="1:67" ht="15" x14ac:dyDescent="0.15">
      <c r="A181" s="43" t="s">
        <v>438</v>
      </c>
      <c r="B181" s="44" t="s">
        <v>432</v>
      </c>
      <c r="C181" s="44" t="s">
        <v>439</v>
      </c>
      <c r="D181" s="44" t="s">
        <v>435</v>
      </c>
      <c r="E181" s="45">
        <v>20</v>
      </c>
      <c r="F181" s="45">
        <v>24</v>
      </c>
      <c r="G181" s="45">
        <v>20</v>
      </c>
      <c r="H181" s="8"/>
      <c r="I181" s="9"/>
      <c r="J181" s="9"/>
      <c r="K181" s="9">
        <v>6</v>
      </c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>
        <v>13</v>
      </c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</row>
    <row r="182" spans="1:67" ht="15" x14ac:dyDescent="0.15">
      <c r="A182" s="43" t="s">
        <v>440</v>
      </c>
      <c r="B182" s="44" t="s">
        <v>432</v>
      </c>
      <c r="C182" s="44" t="s">
        <v>441</v>
      </c>
      <c r="D182" s="44" t="s">
        <v>435</v>
      </c>
      <c r="E182" s="45">
        <v>24</v>
      </c>
      <c r="F182" s="45">
        <v>24</v>
      </c>
      <c r="G182" s="45">
        <v>24</v>
      </c>
      <c r="H182" s="8"/>
      <c r="I182" s="9"/>
      <c r="J182" s="9"/>
      <c r="K182" s="9"/>
      <c r="L182" s="9"/>
      <c r="M182" s="9"/>
      <c r="N182" s="9"/>
      <c r="O182" s="9">
        <v>7</v>
      </c>
      <c r="P182" s="9">
        <v>5</v>
      </c>
      <c r="Q182" s="9">
        <v>7</v>
      </c>
      <c r="R182" s="9"/>
      <c r="S182" s="9">
        <v>1</v>
      </c>
      <c r="T182" s="9"/>
      <c r="U182" s="9"/>
      <c r="V182" s="9"/>
      <c r="W182" s="9"/>
      <c r="X182" s="9"/>
      <c r="Y182" s="9"/>
      <c r="Z182" s="9"/>
      <c r="AA182" s="9"/>
      <c r="AB182" s="9">
        <v>9</v>
      </c>
      <c r="AC182" s="9"/>
      <c r="AD182" s="9">
        <v>1</v>
      </c>
      <c r="AE182" s="9"/>
      <c r="AF182" s="9"/>
      <c r="AG182" s="9"/>
      <c r="AH182" s="9"/>
      <c r="AI182" s="9">
        <v>9</v>
      </c>
      <c r="AJ182" s="9">
        <v>7</v>
      </c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>
        <v>8</v>
      </c>
      <c r="BN182" s="9">
        <v>11</v>
      </c>
      <c r="BO182" s="9"/>
    </row>
    <row r="183" spans="1:67" ht="15" x14ac:dyDescent="0.15">
      <c r="A183" s="43" t="s">
        <v>442</v>
      </c>
      <c r="B183" s="44" t="s">
        <v>432</v>
      </c>
      <c r="C183" s="44" t="s">
        <v>443</v>
      </c>
      <c r="D183" s="44" t="s">
        <v>435</v>
      </c>
      <c r="E183" s="45">
        <v>17.600000000000001</v>
      </c>
      <c r="F183" s="45">
        <v>17.600000000000001</v>
      </c>
      <c r="G183" s="45">
        <v>17.600000000000001</v>
      </c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>
        <v>13</v>
      </c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</row>
    <row r="184" spans="1:67" ht="15" x14ac:dyDescent="0.15">
      <c r="A184" s="31" t="s">
        <v>444</v>
      </c>
      <c r="B184" s="46" t="s">
        <v>231</v>
      </c>
      <c r="C184" s="46" t="s">
        <v>445</v>
      </c>
      <c r="D184" s="46" t="s">
        <v>86</v>
      </c>
      <c r="E184" s="32">
        <v>16</v>
      </c>
      <c r="F184" s="32">
        <v>40</v>
      </c>
      <c r="G184" s="32">
        <v>16</v>
      </c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>
        <v>9</v>
      </c>
      <c r="AC184" s="9"/>
      <c r="AD184" s="9"/>
      <c r="AE184" s="9"/>
      <c r="AF184" s="9"/>
      <c r="AG184" s="9"/>
      <c r="AH184" s="9"/>
      <c r="AI184" s="9"/>
      <c r="AJ184" s="9"/>
      <c r="AK184" s="9"/>
      <c r="AL184" s="9">
        <v>10</v>
      </c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>
        <v>1</v>
      </c>
      <c r="BG184" s="9"/>
      <c r="BH184" s="9"/>
      <c r="BI184" s="9"/>
      <c r="BJ184" s="9"/>
      <c r="BK184" s="9"/>
      <c r="BL184" s="9"/>
      <c r="BM184" s="9"/>
      <c r="BN184" s="9"/>
      <c r="BO184" s="9"/>
    </row>
    <row r="185" spans="1:67" ht="15" x14ac:dyDescent="0.15">
      <c r="A185" s="47" t="s">
        <v>446</v>
      </c>
      <c r="B185" s="48" t="s">
        <v>447</v>
      </c>
      <c r="C185" s="48" t="s">
        <v>448</v>
      </c>
      <c r="D185" s="48" t="s">
        <v>91</v>
      </c>
      <c r="E185" s="49">
        <v>8</v>
      </c>
      <c r="F185" s="49">
        <v>16</v>
      </c>
      <c r="G185" s="49"/>
      <c r="H185" s="8">
        <v>12</v>
      </c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>
        <v>20</v>
      </c>
      <c r="BN185" s="9"/>
      <c r="BO185" s="9"/>
    </row>
    <row r="186" spans="1:67" ht="15" x14ac:dyDescent="0.15">
      <c r="A186" s="47" t="s">
        <v>449</v>
      </c>
      <c r="B186" s="48" t="s">
        <v>447</v>
      </c>
      <c r="C186" s="48" t="s">
        <v>450</v>
      </c>
      <c r="D186" s="48" t="s">
        <v>91</v>
      </c>
      <c r="E186" s="49">
        <v>12</v>
      </c>
      <c r="F186" s="49">
        <v>20</v>
      </c>
      <c r="G186" s="4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>
        <v>3</v>
      </c>
      <c r="BO186" s="9"/>
    </row>
    <row r="187" spans="1:67" ht="15" x14ac:dyDescent="0.15">
      <c r="A187" s="47" t="s">
        <v>451</v>
      </c>
      <c r="B187" s="48" t="s">
        <v>447</v>
      </c>
      <c r="C187" s="48" t="s">
        <v>452</v>
      </c>
      <c r="D187" s="48" t="s">
        <v>91</v>
      </c>
      <c r="E187" s="49">
        <v>16</v>
      </c>
      <c r="F187" s="49">
        <v>32</v>
      </c>
      <c r="G187" s="4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>
        <v>1</v>
      </c>
      <c r="BC187" s="9"/>
      <c r="BD187" s="9">
        <v>1</v>
      </c>
      <c r="BE187" s="9"/>
      <c r="BF187" s="9"/>
      <c r="BG187" s="9"/>
      <c r="BH187" s="9"/>
      <c r="BI187" s="9"/>
      <c r="BJ187" s="9"/>
      <c r="BK187" s="9">
        <v>4</v>
      </c>
      <c r="BL187" s="9"/>
      <c r="BM187" s="9">
        <v>4</v>
      </c>
      <c r="BN187" s="9"/>
      <c r="BO187" s="9"/>
    </row>
    <row r="188" spans="1:67" ht="15" x14ac:dyDescent="0.15">
      <c r="A188" s="47" t="s">
        <v>453</v>
      </c>
      <c r="B188" s="48" t="s">
        <v>447</v>
      </c>
      <c r="C188" s="48" t="s">
        <v>454</v>
      </c>
      <c r="D188" s="48" t="s">
        <v>91</v>
      </c>
      <c r="E188" s="49">
        <v>24</v>
      </c>
      <c r="F188" s="49">
        <v>32</v>
      </c>
      <c r="G188" s="4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>
        <v>1</v>
      </c>
      <c r="BN188" s="9">
        <v>18</v>
      </c>
      <c r="BO188" s="9">
        <v>12</v>
      </c>
    </row>
    <row r="189" spans="1:67" ht="15" x14ac:dyDescent="0.15">
      <c r="A189" s="47" t="s">
        <v>455</v>
      </c>
      <c r="B189" s="48" t="s">
        <v>447</v>
      </c>
      <c r="C189" s="48" t="s">
        <v>456</v>
      </c>
      <c r="D189" s="48" t="s">
        <v>91</v>
      </c>
      <c r="E189" s="49">
        <v>16</v>
      </c>
      <c r="F189" s="49">
        <v>16</v>
      </c>
      <c r="G189" s="49"/>
      <c r="H189" s="8"/>
      <c r="I189" s="9"/>
      <c r="J189" s="9"/>
      <c r="K189" s="9"/>
      <c r="L189" s="9"/>
      <c r="M189" s="9"/>
      <c r="N189" s="9"/>
      <c r="O189" s="9"/>
      <c r="P189" s="9"/>
      <c r="Q189" s="9">
        <v>1</v>
      </c>
      <c r="R189" s="9"/>
      <c r="S189" s="9"/>
      <c r="T189" s="9"/>
      <c r="U189" s="9"/>
      <c r="V189" s="9"/>
      <c r="W189" s="9"/>
      <c r="X189" s="9"/>
      <c r="Z189" s="9">
        <v>1</v>
      </c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</row>
    <row r="190" spans="1:67" ht="15" x14ac:dyDescent="0.15">
      <c r="A190" s="47" t="s">
        <v>457</v>
      </c>
      <c r="B190" s="48" t="s">
        <v>447</v>
      </c>
      <c r="C190" s="50" t="s">
        <v>458</v>
      </c>
      <c r="D190" s="48" t="s">
        <v>91</v>
      </c>
      <c r="E190" s="49">
        <v>6</v>
      </c>
      <c r="F190" s="49">
        <v>16</v>
      </c>
      <c r="G190" s="4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>
        <v>4</v>
      </c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</row>
    <row r="191" spans="1:67" ht="15" x14ac:dyDescent="0.15">
      <c r="A191" s="47" t="s">
        <v>459</v>
      </c>
      <c r="B191" s="48" t="s">
        <v>447</v>
      </c>
      <c r="C191" s="50" t="s">
        <v>460</v>
      </c>
      <c r="D191" s="48" t="s">
        <v>91</v>
      </c>
      <c r="E191" s="49">
        <v>8</v>
      </c>
      <c r="F191" s="49">
        <v>16</v>
      </c>
      <c r="G191" s="4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>
        <v>8</v>
      </c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</row>
    <row r="192" spans="1:67" ht="15" x14ac:dyDescent="0.15">
      <c r="A192" s="47" t="s">
        <v>461</v>
      </c>
      <c r="B192" s="48" t="s">
        <v>447</v>
      </c>
      <c r="C192" s="50" t="s">
        <v>462</v>
      </c>
      <c r="D192" s="48" t="s">
        <v>91</v>
      </c>
      <c r="E192" s="49">
        <v>8</v>
      </c>
      <c r="F192" s="49">
        <v>24</v>
      </c>
      <c r="G192" s="49"/>
      <c r="H192" s="8">
        <v>23</v>
      </c>
      <c r="I192" s="9">
        <v>23</v>
      </c>
      <c r="J192" s="9"/>
      <c r="K192" s="9"/>
      <c r="L192" s="9"/>
      <c r="M192" s="9">
        <v>23</v>
      </c>
      <c r="N192" s="9">
        <v>2</v>
      </c>
      <c r="O192" s="9">
        <v>18</v>
      </c>
      <c r="P192" s="9">
        <v>27</v>
      </c>
      <c r="Q192" s="9">
        <v>30</v>
      </c>
      <c r="R192" s="9"/>
      <c r="S192" s="9"/>
      <c r="T192" s="9"/>
      <c r="U192" s="9"/>
      <c r="V192" s="9"/>
      <c r="W192" s="9"/>
      <c r="X192" s="9"/>
      <c r="Y192" s="9">
        <v>3</v>
      </c>
      <c r="Z192" s="9"/>
      <c r="AA192" s="9">
        <v>13</v>
      </c>
      <c r="AB192" s="9"/>
      <c r="AC192" s="9"/>
      <c r="AD192" s="9"/>
      <c r="AE192" s="9">
        <v>16</v>
      </c>
      <c r="AF192" s="9"/>
      <c r="AG192" s="9"/>
      <c r="AH192" s="9"/>
      <c r="AI192" s="9">
        <v>39</v>
      </c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>
        <v>20</v>
      </c>
      <c r="AU192" s="9">
        <v>3</v>
      </c>
      <c r="AW192" s="9"/>
      <c r="AX192" s="9"/>
      <c r="AY192" s="9"/>
      <c r="AZ192" s="9"/>
      <c r="BA192" s="9"/>
      <c r="BB192" s="9"/>
      <c r="BC192" s="9"/>
      <c r="BD192" s="9"/>
      <c r="BE192" s="9"/>
      <c r="BF192" s="9">
        <v>95</v>
      </c>
      <c r="BG192" s="9"/>
      <c r="BH192" s="9"/>
      <c r="BI192" s="9"/>
      <c r="BJ192" s="9"/>
      <c r="BK192" s="9"/>
      <c r="BL192" s="9"/>
      <c r="BM192" s="9"/>
      <c r="BN192" s="9">
        <v>80</v>
      </c>
      <c r="BO192" s="9">
        <v>94</v>
      </c>
    </row>
    <row r="193" spans="1:67" ht="15" x14ac:dyDescent="0.15">
      <c r="A193" s="47" t="s">
        <v>463</v>
      </c>
      <c r="B193" s="48" t="s">
        <v>447</v>
      </c>
      <c r="C193" s="50" t="s">
        <v>464</v>
      </c>
      <c r="D193" s="48" t="s">
        <v>91</v>
      </c>
      <c r="E193" s="49">
        <v>12</v>
      </c>
      <c r="F193" s="49">
        <v>40</v>
      </c>
      <c r="G193" s="49"/>
      <c r="H193" s="8"/>
      <c r="I193" s="9"/>
      <c r="J193" s="9"/>
      <c r="K193" s="9"/>
      <c r="L193" s="9"/>
      <c r="M193" s="9"/>
      <c r="N193" s="9"/>
      <c r="O193" s="9"/>
      <c r="P193" s="9">
        <v>1</v>
      </c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</row>
    <row r="194" spans="1:67" ht="15" x14ac:dyDescent="0.15">
      <c r="A194" s="47" t="s">
        <v>465</v>
      </c>
      <c r="B194" s="48" t="s">
        <v>447</v>
      </c>
      <c r="C194" s="51" t="s">
        <v>466</v>
      </c>
      <c r="D194" s="48" t="s">
        <v>91</v>
      </c>
      <c r="E194" s="49">
        <v>16</v>
      </c>
      <c r="F194" s="49">
        <v>24</v>
      </c>
      <c r="G194" s="49"/>
      <c r="H194" s="8"/>
      <c r="I194" s="9"/>
      <c r="J194" s="9"/>
      <c r="K194" s="9">
        <v>15</v>
      </c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>
        <v>10</v>
      </c>
      <c r="AB194" s="9"/>
      <c r="AC194" s="9">
        <v>26</v>
      </c>
      <c r="AD194" s="9"/>
      <c r="AE194" s="9"/>
      <c r="AF194" s="9"/>
      <c r="AG194" s="9">
        <v>7</v>
      </c>
      <c r="AH194" s="9"/>
      <c r="AI194" s="9"/>
      <c r="AJ194" s="9">
        <v>14</v>
      </c>
      <c r="AK194" s="9">
        <v>19</v>
      </c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>
        <v>96</v>
      </c>
      <c r="BN194" s="9"/>
      <c r="BO194" s="9"/>
    </row>
    <row r="195" spans="1:67" ht="15" x14ac:dyDescent="0.15">
      <c r="A195" s="47" t="s">
        <v>467</v>
      </c>
      <c r="B195" s="48" t="s">
        <v>447</v>
      </c>
      <c r="C195" s="51" t="s">
        <v>468</v>
      </c>
      <c r="D195" s="48" t="s">
        <v>91</v>
      </c>
      <c r="E195" s="49">
        <v>16</v>
      </c>
      <c r="F195" s="49">
        <v>48</v>
      </c>
      <c r="G195" s="4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>
        <v>14</v>
      </c>
      <c r="BG195" s="9">
        <v>1</v>
      </c>
      <c r="BH195" s="9"/>
      <c r="BI195" s="9"/>
      <c r="BJ195" s="9"/>
      <c r="BK195" s="9"/>
      <c r="BL195" s="9"/>
      <c r="BM195" s="9">
        <v>7</v>
      </c>
      <c r="BN195" s="9"/>
      <c r="BO195" s="9"/>
    </row>
    <row r="196" spans="1:67" ht="15" x14ac:dyDescent="0.15">
      <c r="A196" s="47" t="s">
        <v>469</v>
      </c>
      <c r="B196" s="48" t="s">
        <v>447</v>
      </c>
      <c r="C196" s="48" t="s">
        <v>470</v>
      </c>
      <c r="D196" s="48" t="s">
        <v>91</v>
      </c>
      <c r="E196" s="49">
        <v>8</v>
      </c>
      <c r="F196" s="49">
        <v>20</v>
      </c>
      <c r="G196" s="4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>
        <v>3</v>
      </c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</row>
    <row r="197" spans="1:67" ht="15" x14ac:dyDescent="0.15">
      <c r="A197" s="47" t="s">
        <v>471</v>
      </c>
      <c r="B197" s="48" t="s">
        <v>447</v>
      </c>
      <c r="C197" s="48" t="s">
        <v>472</v>
      </c>
      <c r="D197" s="48" t="s">
        <v>91</v>
      </c>
      <c r="E197" s="49">
        <v>8</v>
      </c>
      <c r="F197" s="49">
        <v>32</v>
      </c>
      <c r="G197" s="4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>
        <v>2</v>
      </c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</row>
    <row r="198" spans="1:67" ht="15" x14ac:dyDescent="0.15">
      <c r="A198" s="47" t="s">
        <v>473</v>
      </c>
      <c r="B198" s="48" t="s">
        <v>447</v>
      </c>
      <c r="C198" s="48" t="s">
        <v>474</v>
      </c>
      <c r="D198" s="48" t="s">
        <v>91</v>
      </c>
      <c r="E198" s="49">
        <v>8</v>
      </c>
      <c r="F198" s="49">
        <v>40</v>
      </c>
      <c r="G198" s="4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>
        <v>17</v>
      </c>
    </row>
    <row r="199" spans="1:67" ht="15" x14ac:dyDescent="0.15">
      <c r="A199" s="47" t="s">
        <v>475</v>
      </c>
      <c r="B199" s="48" t="s">
        <v>447</v>
      </c>
      <c r="C199" s="48" t="s">
        <v>476</v>
      </c>
      <c r="D199" s="48" t="s">
        <v>91</v>
      </c>
      <c r="E199" s="49">
        <v>8</v>
      </c>
      <c r="F199" s="49">
        <v>136</v>
      </c>
      <c r="G199" s="4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>
        <v>1</v>
      </c>
      <c r="BL199" s="9">
        <v>1</v>
      </c>
      <c r="BM199" s="9"/>
      <c r="BN199" s="9"/>
      <c r="BO199" s="9"/>
    </row>
    <row r="200" spans="1:67" ht="15" x14ac:dyDescent="0.15">
      <c r="A200" s="47" t="s">
        <v>477</v>
      </c>
      <c r="B200" s="48" t="s">
        <v>447</v>
      </c>
      <c r="C200" s="48" t="s">
        <v>478</v>
      </c>
      <c r="D200" s="48" t="s">
        <v>91</v>
      </c>
      <c r="E200" s="49">
        <v>12</v>
      </c>
      <c r="F200" s="49">
        <v>80</v>
      </c>
      <c r="G200" s="4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>
        <v>1</v>
      </c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>
        <v>4</v>
      </c>
      <c r="BN200" s="9">
        <v>6</v>
      </c>
      <c r="BO200" s="9"/>
    </row>
    <row r="201" spans="1:67" ht="15" x14ac:dyDescent="0.15">
      <c r="A201" s="47" t="s">
        <v>479</v>
      </c>
      <c r="B201" s="48" t="s">
        <v>447</v>
      </c>
      <c r="C201" s="48" t="s">
        <v>480</v>
      </c>
      <c r="D201" s="48" t="s">
        <v>91</v>
      </c>
      <c r="E201" s="49">
        <v>16</v>
      </c>
      <c r="F201" s="49">
        <v>48</v>
      </c>
      <c r="G201" s="4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>
        <f>1+1</f>
        <v>2</v>
      </c>
      <c r="BH201" s="9"/>
      <c r="BI201" s="9">
        <v>2</v>
      </c>
      <c r="BJ201" s="9">
        <v>1</v>
      </c>
      <c r="BK201" s="9"/>
      <c r="BL201" s="9"/>
      <c r="BM201" s="9">
        <v>1</v>
      </c>
      <c r="BN201" s="9"/>
      <c r="BO201" s="9"/>
    </row>
    <row r="202" spans="1:67" ht="15" x14ac:dyDescent="0.15">
      <c r="A202" s="47" t="s">
        <v>481</v>
      </c>
      <c r="B202" s="48" t="s">
        <v>447</v>
      </c>
      <c r="C202" s="48" t="s">
        <v>482</v>
      </c>
      <c r="D202" s="48" t="s">
        <v>91</v>
      </c>
      <c r="E202" s="49">
        <v>16</v>
      </c>
      <c r="F202" s="49">
        <v>144</v>
      </c>
      <c r="G202" s="4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>
        <v>1</v>
      </c>
      <c r="BI202" s="9"/>
      <c r="BJ202" s="9"/>
      <c r="BK202" s="9"/>
      <c r="BL202" s="9"/>
      <c r="BM202" s="9"/>
      <c r="BN202" s="9"/>
      <c r="BO202" s="9"/>
    </row>
    <row r="203" spans="1:67" ht="15" x14ac:dyDescent="0.15">
      <c r="A203" s="47" t="s">
        <v>483</v>
      </c>
      <c r="B203" s="48" t="s">
        <v>447</v>
      </c>
      <c r="C203" s="48" t="s">
        <v>484</v>
      </c>
      <c r="D203" s="48" t="s">
        <v>91</v>
      </c>
      <c r="E203" s="49">
        <v>40</v>
      </c>
      <c r="F203" s="49">
        <v>40</v>
      </c>
      <c r="G203" s="4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>
        <v>7</v>
      </c>
      <c r="BG203" s="9"/>
      <c r="BH203" s="9"/>
      <c r="BI203" s="9"/>
      <c r="BJ203" s="9"/>
      <c r="BK203" s="9">
        <v>3</v>
      </c>
      <c r="BL203" s="9"/>
      <c r="BM203" s="9"/>
      <c r="BN203" s="9"/>
      <c r="BO203" s="9"/>
    </row>
    <row r="204" spans="1:67" ht="15" x14ac:dyDescent="0.15">
      <c r="A204" s="31" t="s">
        <v>485</v>
      </c>
      <c r="B204" s="46" t="s">
        <v>486</v>
      </c>
      <c r="C204" s="46" t="s">
        <v>487</v>
      </c>
      <c r="D204" s="46" t="s">
        <v>91</v>
      </c>
      <c r="E204" s="32">
        <v>16</v>
      </c>
      <c r="F204" s="32">
        <v>16</v>
      </c>
      <c r="G204" s="32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>
        <v>14</v>
      </c>
      <c r="AW204" s="9"/>
      <c r="AX204" s="9"/>
      <c r="AY204" s="9">
        <v>1</v>
      </c>
      <c r="AZ204" s="9"/>
      <c r="BA204" s="9">
        <v>1</v>
      </c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</row>
    <row r="205" spans="1:67" ht="15" x14ac:dyDescent="0.15">
      <c r="A205" s="31" t="s">
        <v>488</v>
      </c>
      <c r="B205" s="46" t="s">
        <v>486</v>
      </c>
      <c r="C205" s="46" t="s">
        <v>489</v>
      </c>
      <c r="D205" s="46" t="s">
        <v>91</v>
      </c>
      <c r="E205" s="32">
        <v>32</v>
      </c>
      <c r="F205" s="32">
        <v>32</v>
      </c>
      <c r="G205" s="32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>
        <v>1</v>
      </c>
      <c r="BE205" s="9"/>
      <c r="BF205" s="9"/>
      <c r="BG205" s="9"/>
      <c r="BH205" s="9"/>
      <c r="BI205" s="9"/>
      <c r="BJ205" s="9"/>
      <c r="BK205" s="9"/>
      <c r="BL205" s="9"/>
      <c r="BM205" s="9">
        <v>24</v>
      </c>
      <c r="BN205" s="9">
        <v>16</v>
      </c>
      <c r="BO205" s="9">
        <v>15</v>
      </c>
    </row>
    <row r="206" spans="1:67" ht="15" x14ac:dyDescent="0.15">
      <c r="A206" s="40" t="s">
        <v>490</v>
      </c>
      <c r="B206" s="41" t="s">
        <v>491</v>
      </c>
      <c r="C206" s="41" t="s">
        <v>492</v>
      </c>
      <c r="D206" s="41" t="s">
        <v>91</v>
      </c>
      <c r="E206" s="42">
        <v>16</v>
      </c>
      <c r="F206" s="42">
        <v>24</v>
      </c>
      <c r="G206" s="42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>
        <v>26</v>
      </c>
      <c r="V206" s="9"/>
      <c r="W206" s="9"/>
      <c r="X206" s="9"/>
      <c r="Y206" s="9"/>
      <c r="Z206" s="9"/>
      <c r="AA206" s="9"/>
      <c r="AB206" s="9">
        <v>1</v>
      </c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</row>
    <row r="207" spans="1:67" ht="15" x14ac:dyDescent="0.15">
      <c r="A207" s="40" t="s">
        <v>493</v>
      </c>
      <c r="B207" s="41" t="s">
        <v>491</v>
      </c>
      <c r="C207" s="41" t="s">
        <v>494</v>
      </c>
      <c r="D207" s="41" t="s">
        <v>91</v>
      </c>
      <c r="E207" s="42">
        <v>16</v>
      </c>
      <c r="F207" s="42">
        <v>80</v>
      </c>
      <c r="G207" s="42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>
        <v>1</v>
      </c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</row>
    <row r="208" spans="1:67" ht="15" x14ac:dyDescent="0.15">
      <c r="A208" s="40" t="s">
        <v>495</v>
      </c>
      <c r="B208" s="41" t="s">
        <v>491</v>
      </c>
      <c r="C208" s="41" t="s">
        <v>496</v>
      </c>
      <c r="D208" s="41" t="s">
        <v>91</v>
      </c>
      <c r="E208" s="42">
        <v>20</v>
      </c>
      <c r="F208" s="42">
        <v>40</v>
      </c>
      <c r="G208" s="42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>
        <v>6</v>
      </c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</row>
    <row r="209" spans="1:67" ht="15" x14ac:dyDescent="0.15">
      <c r="A209" s="40" t="s">
        <v>497</v>
      </c>
      <c r="B209" s="41" t="s">
        <v>491</v>
      </c>
      <c r="C209" s="41" t="s">
        <v>498</v>
      </c>
      <c r="D209" s="41" t="s">
        <v>91</v>
      </c>
      <c r="E209" s="42">
        <v>20</v>
      </c>
      <c r="F209" s="42">
        <v>64</v>
      </c>
      <c r="G209" s="42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>
        <v>26</v>
      </c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</row>
    <row r="210" spans="1:67" ht="15" x14ac:dyDescent="0.15">
      <c r="A210" s="40" t="s">
        <v>499</v>
      </c>
      <c r="B210" s="41" t="s">
        <v>491</v>
      </c>
      <c r="C210" s="41" t="s">
        <v>500</v>
      </c>
      <c r="D210" s="41" t="s">
        <v>91</v>
      </c>
      <c r="E210" s="42">
        <v>24</v>
      </c>
      <c r="F210" s="42">
        <v>32</v>
      </c>
      <c r="G210" s="42"/>
      <c r="H210" s="8"/>
      <c r="I210" s="9"/>
      <c r="J210" s="9"/>
      <c r="K210" s="9"/>
      <c r="L210" s="9"/>
      <c r="M210" s="9"/>
      <c r="N210" s="9"/>
      <c r="O210" s="9">
        <v>1</v>
      </c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>
        <v>21</v>
      </c>
      <c r="BG210" s="9"/>
      <c r="BH210" s="9"/>
      <c r="BI210" s="9"/>
      <c r="BJ210" s="9"/>
      <c r="BK210" s="9"/>
      <c r="BL210" s="9">
        <v>1</v>
      </c>
      <c r="BM210" s="9"/>
      <c r="BN210" s="9"/>
      <c r="BO210" s="9"/>
    </row>
    <row r="211" spans="1:67" ht="15" x14ac:dyDescent="0.15">
      <c r="A211" s="40" t="s">
        <v>501</v>
      </c>
      <c r="B211" s="41" t="s">
        <v>491</v>
      </c>
      <c r="C211" s="41" t="s">
        <v>502</v>
      </c>
      <c r="D211" s="41" t="s">
        <v>91</v>
      </c>
      <c r="E211" s="42">
        <v>24</v>
      </c>
      <c r="F211" s="42">
        <v>40</v>
      </c>
      <c r="G211" s="42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>
        <v>4</v>
      </c>
      <c r="Y211" s="9"/>
      <c r="Z211" s="9">
        <v>3</v>
      </c>
      <c r="AA211" s="9"/>
      <c r="AB211" s="9">
        <v>3</v>
      </c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</row>
    <row r="212" spans="1:67" ht="15" x14ac:dyDescent="0.15">
      <c r="A212" s="40" t="s">
        <v>503</v>
      </c>
      <c r="B212" s="41" t="s">
        <v>491</v>
      </c>
      <c r="C212" s="41" t="s">
        <v>504</v>
      </c>
      <c r="D212" s="41" t="s">
        <v>91</v>
      </c>
      <c r="E212" s="42">
        <v>24</v>
      </c>
      <c r="F212" s="42">
        <v>48</v>
      </c>
      <c r="G212" s="42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>
        <v>3</v>
      </c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>
        <v>14</v>
      </c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</row>
    <row r="213" spans="1:67" ht="15" x14ac:dyDescent="0.15">
      <c r="A213" s="40" t="s">
        <v>505</v>
      </c>
      <c r="B213" s="41" t="s">
        <v>491</v>
      </c>
      <c r="C213" s="41" t="s">
        <v>506</v>
      </c>
      <c r="D213" s="41" t="s">
        <v>91</v>
      </c>
      <c r="E213" s="42">
        <v>24</v>
      </c>
      <c r="F213" s="42">
        <v>56</v>
      </c>
      <c r="G213" s="42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>
        <v>22</v>
      </c>
      <c r="T213" s="9"/>
      <c r="U213" s="9"/>
      <c r="V213" s="9"/>
      <c r="W213" s="9"/>
      <c r="X213" s="9"/>
      <c r="Y213" s="9"/>
      <c r="Z213" s="9"/>
      <c r="AA213" s="9"/>
      <c r="AB213" s="9"/>
      <c r="AC213" s="9">
        <v>6</v>
      </c>
      <c r="AD213" s="9"/>
      <c r="AE213" s="9">
        <v>7</v>
      </c>
      <c r="AF213" s="9"/>
      <c r="AG213" s="9"/>
      <c r="AH213" s="9"/>
      <c r="AI213" s="9">
        <v>2</v>
      </c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>
        <v>2</v>
      </c>
      <c r="BG213" s="9"/>
      <c r="BH213" s="9"/>
      <c r="BI213" s="9"/>
      <c r="BJ213" s="9"/>
      <c r="BK213" s="9"/>
      <c r="BL213" s="9"/>
      <c r="BM213" s="9"/>
      <c r="BN213" s="9"/>
      <c r="BO213" s="9"/>
    </row>
    <row r="214" spans="1:67" ht="15" x14ac:dyDescent="0.15">
      <c r="A214" s="40" t="s">
        <v>507</v>
      </c>
      <c r="B214" s="41" t="s">
        <v>491</v>
      </c>
      <c r="C214" s="41" t="s">
        <v>508</v>
      </c>
      <c r="D214" s="41" t="s">
        <v>91</v>
      </c>
      <c r="E214" s="42">
        <v>24</v>
      </c>
      <c r="F214" s="42">
        <v>64</v>
      </c>
      <c r="G214" s="42"/>
      <c r="H214" s="8"/>
      <c r="I214" s="9"/>
      <c r="J214" s="9"/>
      <c r="K214" s="9"/>
      <c r="L214" s="9"/>
      <c r="M214" s="9"/>
      <c r="N214" s="9"/>
      <c r="O214" s="9"/>
      <c r="P214" s="9"/>
      <c r="Q214" s="9">
        <v>1</v>
      </c>
      <c r="R214" s="9"/>
      <c r="S214" s="9"/>
      <c r="T214" s="9"/>
      <c r="U214" s="9"/>
      <c r="V214" s="9"/>
      <c r="W214" s="9">
        <v>14</v>
      </c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>
        <v>20</v>
      </c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>
        <v>8</v>
      </c>
      <c r="BL214" s="9"/>
      <c r="BM214" s="9"/>
      <c r="BN214" s="9"/>
      <c r="BO214" s="9"/>
    </row>
    <row r="215" spans="1:67" ht="15" x14ac:dyDescent="0.15">
      <c r="A215" s="40" t="s">
        <v>509</v>
      </c>
      <c r="B215" s="41" t="s">
        <v>491</v>
      </c>
      <c r="C215" s="41" t="s">
        <v>510</v>
      </c>
      <c r="D215" s="41" t="s">
        <v>91</v>
      </c>
      <c r="E215" s="42">
        <v>24</v>
      </c>
      <c r="F215" s="42">
        <v>72</v>
      </c>
      <c r="G215" s="42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>
        <v>4</v>
      </c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</row>
    <row r="216" spans="1:67" ht="15" x14ac:dyDescent="0.15">
      <c r="A216" s="40" t="s">
        <v>511</v>
      </c>
      <c r="B216" s="41" t="s">
        <v>491</v>
      </c>
      <c r="C216" s="41" t="s">
        <v>512</v>
      </c>
      <c r="D216" s="41" t="s">
        <v>91</v>
      </c>
      <c r="E216" s="42">
        <v>24</v>
      </c>
      <c r="F216" s="42">
        <v>96</v>
      </c>
      <c r="G216" s="42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>
        <v>5</v>
      </c>
      <c r="BG216" s="9">
        <v>5</v>
      </c>
      <c r="BH216" s="9"/>
      <c r="BI216" s="9">
        <v>2</v>
      </c>
      <c r="BJ216" s="9"/>
      <c r="BK216" s="9"/>
      <c r="BL216" s="9"/>
      <c r="BM216" s="9">
        <v>167</v>
      </c>
      <c r="BN216" s="9"/>
      <c r="BO216" s="9">
        <v>121</v>
      </c>
    </row>
    <row r="217" spans="1:67" ht="15" x14ac:dyDescent="0.15">
      <c r="A217" s="40" t="s">
        <v>513</v>
      </c>
      <c r="B217" s="41" t="s">
        <v>491</v>
      </c>
      <c r="C217" s="41" t="s">
        <v>514</v>
      </c>
      <c r="D217" s="41" t="s">
        <v>91</v>
      </c>
      <c r="E217" s="42">
        <v>24</v>
      </c>
      <c r="F217" s="42">
        <v>120</v>
      </c>
      <c r="G217" s="42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>
        <v>120</v>
      </c>
      <c r="BO217" s="9"/>
    </row>
    <row r="218" spans="1:67" ht="15" x14ac:dyDescent="0.15">
      <c r="A218" s="40" t="s">
        <v>515</v>
      </c>
      <c r="B218" s="41" t="s">
        <v>491</v>
      </c>
      <c r="C218" s="41" t="s">
        <v>516</v>
      </c>
      <c r="D218" s="41" t="s">
        <v>91</v>
      </c>
      <c r="E218" s="42">
        <v>32</v>
      </c>
      <c r="F218" s="42">
        <v>40</v>
      </c>
      <c r="G218" s="42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>
        <v>2</v>
      </c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</row>
    <row r="219" spans="1:67" ht="15" x14ac:dyDescent="0.15">
      <c r="A219" s="40" t="s">
        <v>517</v>
      </c>
      <c r="B219" s="41" t="s">
        <v>491</v>
      </c>
      <c r="C219" s="41" t="s">
        <v>518</v>
      </c>
      <c r="D219" s="41" t="s">
        <v>91</v>
      </c>
      <c r="E219" s="42">
        <v>32</v>
      </c>
      <c r="F219" s="42">
        <v>48</v>
      </c>
      <c r="G219" s="42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>
        <v>4</v>
      </c>
      <c r="S219" s="9"/>
      <c r="T219" s="9">
        <v>2</v>
      </c>
      <c r="U219" s="9"/>
      <c r="V219" s="9"/>
      <c r="W219" s="9"/>
      <c r="X219" s="9"/>
      <c r="Y219" s="9"/>
      <c r="Z219" s="9"/>
      <c r="AA219" s="9">
        <v>8</v>
      </c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>
        <v>1</v>
      </c>
      <c r="BJ219" s="9"/>
      <c r="BK219" s="9"/>
      <c r="BL219" s="9"/>
      <c r="BM219" s="9"/>
      <c r="BN219" s="9"/>
      <c r="BO219" s="9"/>
    </row>
    <row r="220" spans="1:67" ht="15" x14ac:dyDescent="0.15">
      <c r="A220" s="40" t="s">
        <v>519</v>
      </c>
      <c r="B220" s="41" t="s">
        <v>491</v>
      </c>
      <c r="C220" s="41" t="s">
        <v>520</v>
      </c>
      <c r="D220" s="41" t="s">
        <v>91</v>
      </c>
      <c r="E220" s="42">
        <v>32</v>
      </c>
      <c r="F220" s="42">
        <v>56</v>
      </c>
      <c r="G220" s="42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>
        <v>2</v>
      </c>
      <c r="BL220" s="9"/>
      <c r="BM220" s="9"/>
      <c r="BN220" s="9">
        <v>4</v>
      </c>
      <c r="BO220" s="9"/>
    </row>
    <row r="221" spans="1:67" ht="15" x14ac:dyDescent="0.15">
      <c r="A221" s="40" t="s">
        <v>521</v>
      </c>
      <c r="B221" s="41" t="s">
        <v>491</v>
      </c>
      <c r="C221" s="41" t="s">
        <v>522</v>
      </c>
      <c r="D221" s="41" t="s">
        <v>91</v>
      </c>
      <c r="E221" s="42">
        <v>32</v>
      </c>
      <c r="F221" s="42">
        <v>64</v>
      </c>
      <c r="G221" s="42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>
        <v>1</v>
      </c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>
        <v>2</v>
      </c>
    </row>
    <row r="222" spans="1:67" ht="15" x14ac:dyDescent="0.15">
      <c r="A222" s="40" t="s">
        <v>523</v>
      </c>
      <c r="B222" s="41" t="s">
        <v>491</v>
      </c>
      <c r="C222" s="41" t="s">
        <v>524</v>
      </c>
      <c r="D222" s="41" t="s">
        <v>91</v>
      </c>
      <c r="E222" s="42">
        <v>12</v>
      </c>
      <c r="F222" s="42">
        <v>32</v>
      </c>
      <c r="G222" s="42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>
        <v>1</v>
      </c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</row>
    <row r="223" spans="1:67" ht="15" x14ac:dyDescent="0.15">
      <c r="A223" s="40" t="s">
        <v>525</v>
      </c>
      <c r="B223" s="41" t="s">
        <v>491</v>
      </c>
      <c r="C223" s="41" t="s">
        <v>526</v>
      </c>
      <c r="D223" s="41" t="s">
        <v>91</v>
      </c>
      <c r="E223" s="42">
        <v>16</v>
      </c>
      <c r="F223" s="42">
        <v>20</v>
      </c>
      <c r="G223" s="42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>
        <v>1</v>
      </c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>
        <v>2</v>
      </c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</row>
    <row r="224" spans="1:67" ht="15" x14ac:dyDescent="0.15">
      <c r="A224" s="40" t="s">
        <v>527</v>
      </c>
      <c r="B224" s="41" t="s">
        <v>491</v>
      </c>
      <c r="C224" s="41" t="s">
        <v>528</v>
      </c>
      <c r="D224" s="41" t="s">
        <v>91</v>
      </c>
      <c r="E224" s="42">
        <v>16</v>
      </c>
      <c r="F224" s="42">
        <v>24</v>
      </c>
      <c r="G224" s="42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>
        <v>1</v>
      </c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</row>
    <row r="225" spans="1:67" ht="15" x14ac:dyDescent="0.15">
      <c r="A225" s="40" t="s">
        <v>529</v>
      </c>
      <c r="B225" s="41" t="s">
        <v>491</v>
      </c>
      <c r="C225" s="41" t="s">
        <v>530</v>
      </c>
      <c r="D225" s="41" t="s">
        <v>91</v>
      </c>
      <c r="E225" s="42">
        <v>16</v>
      </c>
      <c r="F225" s="42">
        <v>36</v>
      </c>
      <c r="G225" s="42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>
        <v>1</v>
      </c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>
        <v>8</v>
      </c>
      <c r="BH225" s="9"/>
      <c r="BI225" s="9"/>
      <c r="BJ225" s="9"/>
      <c r="BK225" s="9"/>
      <c r="BL225" s="9"/>
      <c r="BM225" s="9"/>
      <c r="BN225" s="9"/>
      <c r="BO225" s="9"/>
    </row>
    <row r="226" spans="1:67" ht="15" x14ac:dyDescent="0.15">
      <c r="A226" s="40" t="s">
        <v>531</v>
      </c>
      <c r="B226" s="41" t="s">
        <v>491</v>
      </c>
      <c r="C226" s="41" t="s">
        <v>532</v>
      </c>
      <c r="D226" s="41" t="s">
        <v>91</v>
      </c>
      <c r="E226" s="42">
        <v>32</v>
      </c>
      <c r="F226" s="42">
        <v>56</v>
      </c>
      <c r="G226" s="42"/>
      <c r="H226" s="8">
        <v>1</v>
      </c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</row>
    <row r="227" spans="1:67" ht="15" x14ac:dyDescent="0.15">
      <c r="A227" s="52" t="s">
        <v>533</v>
      </c>
      <c r="B227" s="53" t="s">
        <v>534</v>
      </c>
      <c r="C227" s="53" t="s">
        <v>535</v>
      </c>
      <c r="D227" s="54" t="s">
        <v>91</v>
      </c>
      <c r="E227" s="55">
        <v>8</v>
      </c>
      <c r="F227" s="55">
        <v>48</v>
      </c>
      <c r="G227" s="55"/>
      <c r="H227" s="8"/>
      <c r="I227" s="9"/>
      <c r="J227" s="9"/>
      <c r="K227" s="9"/>
      <c r="L227" s="9"/>
      <c r="M227" s="9">
        <v>2</v>
      </c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>
        <v>14</v>
      </c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</row>
    <row r="228" spans="1:67" ht="15" x14ac:dyDescent="0.15">
      <c r="A228" s="52" t="s">
        <v>536</v>
      </c>
      <c r="B228" s="53" t="s">
        <v>534</v>
      </c>
      <c r="C228" s="53" t="s">
        <v>537</v>
      </c>
      <c r="D228" s="54" t="s">
        <v>161</v>
      </c>
      <c r="E228" s="55">
        <v>8</v>
      </c>
      <c r="F228" s="55">
        <v>168</v>
      </c>
      <c r="G228" s="55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>
        <v>1</v>
      </c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</row>
    <row r="229" spans="1:67" ht="15" x14ac:dyDescent="0.15">
      <c r="A229" s="52" t="s">
        <v>538</v>
      </c>
      <c r="B229" s="53" t="s">
        <v>534</v>
      </c>
      <c r="C229" s="53" t="s">
        <v>539</v>
      </c>
      <c r="D229" s="54" t="s">
        <v>91</v>
      </c>
      <c r="E229" s="55">
        <v>16</v>
      </c>
      <c r="F229" s="55">
        <v>80</v>
      </c>
      <c r="G229" s="55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>
        <v>3</v>
      </c>
      <c r="AY229" s="9"/>
      <c r="AZ229" s="9"/>
      <c r="BA229" s="9">
        <v>1</v>
      </c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</row>
    <row r="230" spans="1:67" ht="15" x14ac:dyDescent="0.15">
      <c r="A230" s="52" t="s">
        <v>540</v>
      </c>
      <c r="B230" s="53" t="s">
        <v>534</v>
      </c>
      <c r="C230" s="53" t="s">
        <v>541</v>
      </c>
      <c r="D230" s="54" t="s">
        <v>91</v>
      </c>
      <c r="E230" s="55">
        <v>32</v>
      </c>
      <c r="F230" s="55">
        <v>40</v>
      </c>
      <c r="G230" s="55"/>
      <c r="H230" s="8"/>
      <c r="I230" s="9"/>
      <c r="J230" s="9"/>
      <c r="K230" s="9">
        <v>1</v>
      </c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</row>
    <row r="231" spans="1:67" ht="15" x14ac:dyDescent="0.15">
      <c r="A231" s="52" t="s">
        <v>542</v>
      </c>
      <c r="B231" s="53" t="s">
        <v>534</v>
      </c>
      <c r="C231" s="53" t="s">
        <v>543</v>
      </c>
      <c r="D231" s="54" t="s">
        <v>91</v>
      </c>
      <c r="E231" s="55">
        <v>32</v>
      </c>
      <c r="F231" s="55">
        <v>56</v>
      </c>
      <c r="G231" s="55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>
        <v>5</v>
      </c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>
        <v>4</v>
      </c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</row>
    <row r="232" spans="1:67" ht="15" x14ac:dyDescent="0.15">
      <c r="A232" s="56" t="s">
        <v>544</v>
      </c>
      <c r="B232" s="53" t="s">
        <v>534</v>
      </c>
      <c r="C232" s="53" t="s">
        <v>545</v>
      </c>
      <c r="D232" s="54" t="s">
        <v>91</v>
      </c>
      <c r="E232" s="55">
        <v>32</v>
      </c>
      <c r="F232" s="55">
        <v>80</v>
      </c>
      <c r="G232" s="55"/>
      <c r="H232" s="8">
        <f>1+6</f>
        <v>7</v>
      </c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>
        <f>15+1</f>
        <v>16</v>
      </c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</row>
    <row r="233" spans="1:67" ht="15" x14ac:dyDescent="0.15">
      <c r="A233" s="52" t="s">
        <v>546</v>
      </c>
      <c r="B233" s="53" t="s">
        <v>534</v>
      </c>
      <c r="C233" s="53" t="s">
        <v>547</v>
      </c>
      <c r="D233" s="54" t="s">
        <v>91</v>
      </c>
      <c r="E233" s="55">
        <v>40</v>
      </c>
      <c r="F233" s="55">
        <v>48</v>
      </c>
      <c r="G233" s="55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>
        <v>54</v>
      </c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</row>
    <row r="234" spans="1:67" ht="15" x14ac:dyDescent="0.15">
      <c r="A234" s="52" t="s">
        <v>548</v>
      </c>
      <c r="B234" s="53" t="s">
        <v>534</v>
      </c>
      <c r="C234" s="53" t="s">
        <v>549</v>
      </c>
      <c r="D234" s="54" t="s">
        <v>91</v>
      </c>
      <c r="E234" s="55">
        <v>40</v>
      </c>
      <c r="F234" s="55">
        <v>72</v>
      </c>
      <c r="G234" s="55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>
        <v>1</v>
      </c>
    </row>
    <row r="235" spans="1:67" ht="15" x14ac:dyDescent="0.15">
      <c r="A235" s="52" t="s">
        <v>550</v>
      </c>
      <c r="B235" s="53" t="s">
        <v>534</v>
      </c>
      <c r="C235" s="53" t="s">
        <v>551</v>
      </c>
      <c r="D235" s="54" t="s">
        <v>91</v>
      </c>
      <c r="E235" s="55">
        <v>24</v>
      </c>
      <c r="F235" s="55">
        <v>40</v>
      </c>
      <c r="G235" s="55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>
        <v>3</v>
      </c>
    </row>
    <row r="236" spans="1:67" ht="15" x14ac:dyDescent="0.15">
      <c r="A236" s="52" t="s">
        <v>552</v>
      </c>
      <c r="B236" s="53" t="s">
        <v>534</v>
      </c>
      <c r="C236" s="53" t="s">
        <v>553</v>
      </c>
      <c r="D236" s="54" t="s">
        <v>91</v>
      </c>
      <c r="E236" s="55">
        <v>32</v>
      </c>
      <c r="F236" s="55">
        <v>48</v>
      </c>
      <c r="G236" s="55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>
        <v>1</v>
      </c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>
        <v>1</v>
      </c>
      <c r="BO236" s="9"/>
    </row>
    <row r="237" spans="1:67" ht="15" x14ac:dyDescent="0.15">
      <c r="A237" s="52" t="s">
        <v>554</v>
      </c>
      <c r="B237" s="53" t="s">
        <v>534</v>
      </c>
      <c r="C237" s="53" t="s">
        <v>555</v>
      </c>
      <c r="D237" s="54" t="s">
        <v>91</v>
      </c>
      <c r="E237" s="55">
        <v>40</v>
      </c>
      <c r="F237" s="55">
        <v>64</v>
      </c>
      <c r="G237" s="55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>
        <v>1</v>
      </c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>
        <v>3</v>
      </c>
      <c r="BL237" s="9"/>
      <c r="BM237" s="9">
        <v>1</v>
      </c>
      <c r="BN237" s="9"/>
      <c r="BO237" s="9"/>
    </row>
    <row r="238" spans="1:67" ht="15" x14ac:dyDescent="0.15">
      <c r="A238" s="52" t="s">
        <v>556</v>
      </c>
      <c r="B238" s="53" t="s">
        <v>534</v>
      </c>
      <c r="C238" s="53" t="s">
        <v>557</v>
      </c>
      <c r="D238" s="54" t="s">
        <v>91</v>
      </c>
      <c r="E238" s="55">
        <v>40</v>
      </c>
      <c r="F238" s="55">
        <v>112</v>
      </c>
      <c r="G238" s="55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>
        <v>1</v>
      </c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>
        <v>1</v>
      </c>
      <c r="BO238" s="9"/>
    </row>
    <row r="239" spans="1:67" ht="15" x14ac:dyDescent="0.15">
      <c r="A239" s="52" t="s">
        <v>558</v>
      </c>
      <c r="B239" s="53" t="s">
        <v>534</v>
      </c>
      <c r="C239" s="53" t="s">
        <v>559</v>
      </c>
      <c r="D239" s="54" t="s">
        <v>91</v>
      </c>
      <c r="E239" s="55">
        <v>48</v>
      </c>
      <c r="F239" s="55">
        <v>120</v>
      </c>
      <c r="G239" s="55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>
        <v>3</v>
      </c>
      <c r="AR239" s="9"/>
      <c r="AS239" s="9">
        <v>2</v>
      </c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>
        <v>2</v>
      </c>
      <c r="BE239" s="9"/>
      <c r="BF239" s="9"/>
      <c r="BG239" s="9"/>
      <c r="BH239" s="9"/>
      <c r="BI239" s="9"/>
      <c r="BJ239" s="9"/>
      <c r="BK239" s="9">
        <v>1</v>
      </c>
      <c r="BL239" s="9"/>
      <c r="BM239" s="9"/>
      <c r="BN239" s="9"/>
      <c r="BO239" s="9"/>
    </row>
    <row r="240" spans="1:67" ht="15" x14ac:dyDescent="0.15">
      <c r="A240" s="52" t="s">
        <v>560</v>
      </c>
      <c r="B240" s="53" t="s">
        <v>534</v>
      </c>
      <c r="C240" s="53" t="s">
        <v>561</v>
      </c>
      <c r="D240" s="54" t="s">
        <v>91</v>
      </c>
      <c r="E240" s="55">
        <v>56</v>
      </c>
      <c r="F240" s="55">
        <v>80</v>
      </c>
      <c r="G240" s="55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>
        <v>1</v>
      </c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</row>
    <row r="241" spans="1:67" ht="15" x14ac:dyDescent="0.15">
      <c r="A241" s="56" t="s">
        <v>562</v>
      </c>
      <c r="B241" s="53" t="s">
        <v>534</v>
      </c>
      <c r="C241" s="54" t="s">
        <v>563</v>
      </c>
      <c r="D241" s="54" t="s">
        <v>91</v>
      </c>
      <c r="E241" s="55">
        <v>6</v>
      </c>
      <c r="F241" s="55">
        <v>32</v>
      </c>
      <c r="G241" s="55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>
        <v>30</v>
      </c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</row>
    <row r="242" spans="1:67" ht="15" x14ac:dyDescent="0.15">
      <c r="A242" s="56" t="s">
        <v>564</v>
      </c>
      <c r="B242" s="53" t="s">
        <v>534</v>
      </c>
      <c r="C242" s="54" t="s">
        <v>565</v>
      </c>
      <c r="D242" s="54" t="s">
        <v>91</v>
      </c>
      <c r="E242" s="55">
        <v>8</v>
      </c>
      <c r="F242" s="55">
        <v>16</v>
      </c>
      <c r="G242" s="55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>
        <v>2</v>
      </c>
      <c r="S242" s="9"/>
      <c r="T242" s="9"/>
      <c r="U242" s="9"/>
      <c r="V242" s="9"/>
      <c r="W242" s="9"/>
      <c r="X242" s="9"/>
      <c r="Y242" s="9"/>
      <c r="Z242" s="9"/>
      <c r="AA242" s="9"/>
      <c r="AB242" s="9">
        <v>1</v>
      </c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</row>
    <row r="243" spans="1:67" ht="15" x14ac:dyDescent="0.15">
      <c r="A243" s="56" t="s">
        <v>566</v>
      </c>
      <c r="B243" s="53" t="s">
        <v>534</v>
      </c>
      <c r="C243" s="54" t="s">
        <v>567</v>
      </c>
      <c r="D243" s="54" t="s">
        <v>91</v>
      </c>
      <c r="E243" s="55">
        <v>8</v>
      </c>
      <c r="F243" s="55">
        <v>24</v>
      </c>
      <c r="G243" s="55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>
        <v>15</v>
      </c>
      <c r="BA243" s="9"/>
      <c r="BB243" s="9"/>
      <c r="BC243" s="9"/>
      <c r="BD243" s="9"/>
      <c r="BE243" s="9"/>
      <c r="BF243" s="9">
        <v>10</v>
      </c>
      <c r="BG243" s="9">
        <v>19</v>
      </c>
      <c r="BH243" s="9"/>
      <c r="BI243" s="9"/>
      <c r="BJ243" s="9"/>
      <c r="BK243" s="9"/>
      <c r="BL243" s="9"/>
      <c r="BM243" s="9"/>
      <c r="BN243" s="9"/>
      <c r="BO243" s="9"/>
    </row>
    <row r="244" spans="1:67" ht="15" x14ac:dyDescent="0.15">
      <c r="A244" s="56" t="s">
        <v>568</v>
      </c>
      <c r="B244" s="53" t="s">
        <v>534</v>
      </c>
      <c r="C244" s="54" t="s">
        <v>569</v>
      </c>
      <c r="D244" s="54" t="s">
        <v>161</v>
      </c>
      <c r="E244" s="55">
        <v>8</v>
      </c>
      <c r="F244" s="55">
        <v>32</v>
      </c>
      <c r="G244" s="55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>
        <v>70</v>
      </c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>
        <v>15</v>
      </c>
      <c r="AW244" s="9"/>
      <c r="AX244" s="9"/>
      <c r="AY244" s="9"/>
      <c r="AZ244" s="9"/>
      <c r="BA244" s="9"/>
      <c r="BB244" s="9"/>
      <c r="BC244" s="9"/>
      <c r="BD244" s="9"/>
      <c r="BE244" s="9"/>
      <c r="BF244" s="9">
        <v>1</v>
      </c>
      <c r="BG244" s="9"/>
      <c r="BH244" s="9"/>
      <c r="BI244" s="9"/>
      <c r="BJ244" s="9"/>
      <c r="BK244" s="9"/>
      <c r="BL244" s="9"/>
      <c r="BM244" s="9"/>
      <c r="BN244" s="9"/>
      <c r="BO244" s="9"/>
    </row>
    <row r="245" spans="1:67" ht="15" x14ac:dyDescent="0.15">
      <c r="A245" s="56" t="s">
        <v>570</v>
      </c>
      <c r="B245" s="53" t="s">
        <v>534</v>
      </c>
      <c r="C245" s="54" t="s">
        <v>571</v>
      </c>
      <c r="D245" s="54" t="s">
        <v>91</v>
      </c>
      <c r="E245" s="55">
        <v>12</v>
      </c>
      <c r="F245" s="55">
        <v>32</v>
      </c>
      <c r="G245" s="55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>
        <v>1</v>
      </c>
      <c r="AL245" s="9"/>
      <c r="AM245" s="9">
        <v>7</v>
      </c>
      <c r="AN245" s="9"/>
      <c r="AO245" s="9"/>
      <c r="AP245" s="9"/>
      <c r="AQ245" s="9"/>
      <c r="AR245" s="9"/>
      <c r="AS245" s="9"/>
      <c r="AT245" s="9">
        <v>31</v>
      </c>
      <c r="AU245" s="9">
        <v>17</v>
      </c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</row>
    <row r="246" spans="1:67" ht="15" x14ac:dyDescent="0.15">
      <c r="A246" s="56" t="s">
        <v>572</v>
      </c>
      <c r="B246" s="53" t="s">
        <v>534</v>
      </c>
      <c r="C246" s="54" t="s">
        <v>573</v>
      </c>
      <c r="D246" s="54" t="s">
        <v>91</v>
      </c>
      <c r="E246" s="55">
        <v>16</v>
      </c>
      <c r="F246" s="55">
        <v>24</v>
      </c>
      <c r="G246" s="55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>
        <v>1</v>
      </c>
      <c r="AB246" s="9">
        <f>1+1</f>
        <v>2</v>
      </c>
      <c r="AC246" s="9"/>
      <c r="AD246" s="9"/>
      <c r="AE246" s="9"/>
      <c r="AF246" s="9"/>
      <c r="AG246" s="9"/>
      <c r="AH246" s="9"/>
      <c r="AI246" s="9"/>
      <c r="AJ246" s="9"/>
      <c r="AK246" s="9"/>
      <c r="AL246" s="9">
        <v>1</v>
      </c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>
        <v>1</v>
      </c>
      <c r="BG246" s="9"/>
      <c r="BH246" s="9"/>
      <c r="BI246" s="9">
        <v>12</v>
      </c>
      <c r="BJ246" s="9">
        <v>3</v>
      </c>
      <c r="BK246" s="9"/>
      <c r="BL246" s="9">
        <v>120</v>
      </c>
      <c r="BM246" s="9"/>
      <c r="BN246" s="9"/>
      <c r="BO246" s="9"/>
    </row>
    <row r="247" spans="1:67" ht="15" x14ac:dyDescent="0.15">
      <c r="A247" s="56" t="s">
        <v>574</v>
      </c>
      <c r="B247" s="53" t="s">
        <v>534</v>
      </c>
      <c r="C247" s="54" t="s">
        <v>575</v>
      </c>
      <c r="D247" s="54" t="s">
        <v>91</v>
      </c>
      <c r="E247" s="55">
        <v>16</v>
      </c>
      <c r="F247" s="55">
        <v>32</v>
      </c>
      <c r="G247" s="55"/>
      <c r="H247" s="8">
        <v>49</v>
      </c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>
        <v>1</v>
      </c>
      <c r="AM247" s="9"/>
      <c r="AN247" s="9"/>
      <c r="AO247" s="9"/>
      <c r="AP247" s="9"/>
      <c r="AQ247" s="9"/>
      <c r="AR247" s="9"/>
      <c r="AS247" s="9">
        <v>1</v>
      </c>
      <c r="AT247" s="9"/>
      <c r="AU247" s="9"/>
      <c r="AV247" s="9"/>
      <c r="AW247" s="9"/>
      <c r="AX247" s="9"/>
      <c r="AY247" s="9"/>
      <c r="AZ247" s="9"/>
      <c r="BA247" s="9"/>
      <c r="BB247" s="9">
        <v>29</v>
      </c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>
        <v>1</v>
      </c>
      <c r="BN247" s="9"/>
      <c r="BO247" s="9"/>
    </row>
    <row r="248" spans="1:67" ht="15" x14ac:dyDescent="0.15">
      <c r="A248" s="56" t="s">
        <v>576</v>
      </c>
      <c r="B248" s="53" t="s">
        <v>534</v>
      </c>
      <c r="C248" s="54" t="s">
        <v>577</v>
      </c>
      <c r="D248" s="54" t="s">
        <v>91</v>
      </c>
      <c r="E248" s="55">
        <v>16</v>
      </c>
      <c r="F248" s="55">
        <v>40</v>
      </c>
      <c r="G248" s="55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>
        <v>7</v>
      </c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>
        <v>3</v>
      </c>
      <c r="BF248" s="9"/>
      <c r="BG248" s="9"/>
      <c r="BH248" s="9"/>
      <c r="BI248" s="9"/>
      <c r="BJ248" s="9">
        <v>11</v>
      </c>
      <c r="BK248" s="9"/>
      <c r="BL248" s="9"/>
      <c r="BM248" s="9"/>
      <c r="BN248" s="9"/>
      <c r="BO248" s="9"/>
    </row>
    <row r="249" spans="1:67" ht="15" x14ac:dyDescent="0.15">
      <c r="A249" s="56" t="s">
        <v>578</v>
      </c>
      <c r="B249" s="53" t="s">
        <v>534</v>
      </c>
      <c r="C249" s="54" t="s">
        <v>579</v>
      </c>
      <c r="D249" s="54" t="s">
        <v>91</v>
      </c>
      <c r="E249" s="55">
        <v>16</v>
      </c>
      <c r="F249" s="55">
        <v>72</v>
      </c>
      <c r="G249" s="55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>
        <v>1</v>
      </c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</row>
    <row r="250" spans="1:67" ht="15" x14ac:dyDescent="0.15">
      <c r="A250" s="56" t="s">
        <v>580</v>
      </c>
      <c r="B250" s="53" t="s">
        <v>534</v>
      </c>
      <c r="C250" s="54" t="s">
        <v>581</v>
      </c>
      <c r="D250" s="54" t="s">
        <v>91</v>
      </c>
      <c r="E250" s="55">
        <v>20</v>
      </c>
      <c r="F250" s="55">
        <v>40</v>
      </c>
      <c r="G250" s="55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>
        <v>1</v>
      </c>
      <c r="AD250" s="9"/>
      <c r="AE250" s="9"/>
      <c r="AF250" s="9"/>
      <c r="AG250" s="9"/>
      <c r="AH250" s="9"/>
      <c r="AI250" s="9"/>
      <c r="AJ250" s="9"/>
      <c r="AK250" s="9"/>
      <c r="AL250" s="9">
        <v>14</v>
      </c>
      <c r="AM250" s="9">
        <v>13</v>
      </c>
      <c r="AN250" s="9"/>
      <c r="AO250" s="9"/>
      <c r="AP250" s="9"/>
      <c r="AQ250" s="9"/>
      <c r="AR250" s="9"/>
      <c r="AS250" s="9">
        <v>18</v>
      </c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</row>
    <row r="251" spans="1:67" ht="15" x14ac:dyDescent="0.15">
      <c r="A251" s="56" t="s">
        <v>582</v>
      </c>
      <c r="B251" s="53" t="s">
        <v>534</v>
      </c>
      <c r="C251" s="54" t="s">
        <v>583</v>
      </c>
      <c r="D251" s="54" t="s">
        <v>91</v>
      </c>
      <c r="E251" s="55">
        <v>24</v>
      </c>
      <c r="F251" s="55">
        <v>32</v>
      </c>
      <c r="G251" s="55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>
        <v>1</v>
      </c>
      <c r="AC251" s="9"/>
      <c r="AD251" s="9"/>
      <c r="AE251" s="9"/>
      <c r="AF251" s="9"/>
      <c r="AG251" s="9"/>
      <c r="AH251" s="9"/>
      <c r="AI251" s="9"/>
      <c r="AJ251" s="9"/>
      <c r="AK251" s="9"/>
      <c r="AL251" s="9">
        <v>10</v>
      </c>
      <c r="AM251" s="9"/>
      <c r="AN251" s="9"/>
      <c r="AO251" s="9">
        <v>6</v>
      </c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</row>
    <row r="252" spans="1:67" ht="15" x14ac:dyDescent="0.15">
      <c r="A252" s="56" t="s">
        <v>584</v>
      </c>
      <c r="B252" s="53" t="s">
        <v>534</v>
      </c>
      <c r="C252" s="54" t="s">
        <v>585</v>
      </c>
      <c r="D252" s="54" t="s">
        <v>91</v>
      </c>
      <c r="E252" s="55">
        <v>24</v>
      </c>
      <c r="F252" s="55">
        <v>40</v>
      </c>
      <c r="G252" s="55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>
        <f>1+1</f>
        <v>2</v>
      </c>
      <c r="AO252" s="9"/>
      <c r="AP252" s="9"/>
      <c r="AQ252" s="9">
        <v>26</v>
      </c>
      <c r="AR252" s="9"/>
      <c r="AS252" s="9"/>
      <c r="AT252" s="9"/>
      <c r="AU252" s="9"/>
      <c r="AV252" s="9">
        <v>40</v>
      </c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>
        <f>1+4</f>
        <v>5</v>
      </c>
    </row>
    <row r="253" spans="1:67" ht="15" x14ac:dyDescent="0.15">
      <c r="A253" s="56" t="s">
        <v>586</v>
      </c>
      <c r="B253" s="53" t="s">
        <v>534</v>
      </c>
      <c r="C253" s="54" t="s">
        <v>587</v>
      </c>
      <c r="D253" s="54" t="s">
        <v>71</v>
      </c>
      <c r="E253" s="55">
        <v>32</v>
      </c>
      <c r="F253" s="55">
        <v>32</v>
      </c>
      <c r="G253" s="55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>
        <v>1</v>
      </c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</row>
    <row r="254" spans="1:67" ht="15" x14ac:dyDescent="0.15">
      <c r="A254" s="56" t="s">
        <v>588</v>
      </c>
      <c r="B254" s="53" t="s">
        <v>534</v>
      </c>
      <c r="C254" s="54" t="s">
        <v>589</v>
      </c>
      <c r="D254" s="54" t="s">
        <v>91</v>
      </c>
      <c r="E254" s="55">
        <v>32</v>
      </c>
      <c r="F254" s="55">
        <v>56</v>
      </c>
      <c r="G254" s="55"/>
      <c r="H254" s="8"/>
      <c r="I254" s="9"/>
      <c r="J254" s="9"/>
      <c r="K254" s="9"/>
      <c r="L254" s="9">
        <v>1</v>
      </c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>
        <v>1</v>
      </c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>
        <v>4</v>
      </c>
      <c r="BG254" s="9"/>
      <c r="BH254" s="9"/>
      <c r="BI254" s="9"/>
      <c r="BJ254" s="9"/>
      <c r="BK254" s="9"/>
      <c r="BL254" s="9"/>
      <c r="BM254" s="9"/>
      <c r="BN254" s="9"/>
      <c r="BO254" s="9"/>
    </row>
    <row r="255" spans="1:67" ht="15" x14ac:dyDescent="0.15">
      <c r="A255" s="55" t="s">
        <v>590</v>
      </c>
      <c r="B255" s="53" t="s">
        <v>534</v>
      </c>
      <c r="C255" s="57" t="s">
        <v>591</v>
      </c>
      <c r="D255" s="55" t="s">
        <v>71</v>
      </c>
      <c r="E255" s="55">
        <v>16</v>
      </c>
      <c r="F255" s="55">
        <v>16</v>
      </c>
      <c r="G255" s="55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>
        <v>1</v>
      </c>
      <c r="AB255" s="9">
        <f>1+1</f>
        <v>2</v>
      </c>
      <c r="AC255" s="9">
        <v>1</v>
      </c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</row>
    <row r="256" spans="1:67" ht="15" x14ac:dyDescent="0.15">
      <c r="A256" s="56" t="s">
        <v>592</v>
      </c>
      <c r="B256" s="53" t="s">
        <v>534</v>
      </c>
      <c r="C256" s="57" t="s">
        <v>593</v>
      </c>
      <c r="D256" s="55" t="s">
        <v>71</v>
      </c>
      <c r="E256" s="55">
        <v>28</v>
      </c>
      <c r="F256" s="55">
        <v>28</v>
      </c>
      <c r="G256" s="55"/>
      <c r="H256" s="8"/>
      <c r="I256" s="9"/>
      <c r="J256" s="9"/>
      <c r="K256" s="9"/>
      <c r="L256" s="9"/>
      <c r="M256" s="9"/>
      <c r="N256" s="9"/>
      <c r="O256" s="9">
        <v>4</v>
      </c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>
        <f>1+1</f>
        <v>2</v>
      </c>
      <c r="AM256" s="9">
        <v>8</v>
      </c>
      <c r="AN256" s="9">
        <f>1+4</f>
        <v>5</v>
      </c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>
        <v>2</v>
      </c>
      <c r="BG256" s="9"/>
      <c r="BH256" s="9"/>
      <c r="BI256" s="9">
        <v>8</v>
      </c>
      <c r="BJ256" s="9"/>
      <c r="BK256" s="9"/>
      <c r="BL256" s="9"/>
      <c r="BM256" s="9"/>
      <c r="BN256" s="9"/>
      <c r="BO256" s="9"/>
    </row>
    <row r="257" spans="1:67" ht="15" x14ac:dyDescent="0.15">
      <c r="A257" s="56" t="s">
        <v>594</v>
      </c>
      <c r="B257" s="53" t="s">
        <v>534</v>
      </c>
      <c r="C257" s="57" t="s">
        <v>595</v>
      </c>
      <c r="D257" s="55" t="s">
        <v>71</v>
      </c>
      <c r="E257" s="55">
        <v>40</v>
      </c>
      <c r="F257" s="55">
        <v>40</v>
      </c>
      <c r="G257" s="55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>
        <v>3</v>
      </c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>
        <v>4</v>
      </c>
      <c r="AW257" s="9"/>
      <c r="AX257" s="9">
        <v>4</v>
      </c>
      <c r="AY257" s="9"/>
      <c r="AZ257" s="9"/>
      <c r="BA257" s="9"/>
      <c r="BB257" s="9"/>
      <c r="BC257" s="9"/>
      <c r="BD257" s="9"/>
      <c r="BE257" s="9"/>
      <c r="BF257" s="9">
        <f>14+1+1</f>
        <v>16</v>
      </c>
      <c r="BG257" s="9"/>
      <c r="BH257" s="9"/>
      <c r="BI257" s="9"/>
      <c r="BJ257" s="9">
        <v>2</v>
      </c>
      <c r="BK257" s="9"/>
      <c r="BL257" s="9"/>
      <c r="BM257" s="9"/>
      <c r="BN257" s="9"/>
      <c r="BO257" s="9"/>
    </row>
    <row r="258" spans="1:67" ht="15" x14ac:dyDescent="0.15">
      <c r="A258" s="56" t="s">
        <v>596</v>
      </c>
      <c r="B258" s="53" t="s">
        <v>534</v>
      </c>
      <c r="C258" s="57" t="s">
        <v>597</v>
      </c>
      <c r="D258" s="55" t="s">
        <v>71</v>
      </c>
      <c r="E258" s="55">
        <v>48</v>
      </c>
      <c r="F258" s="55">
        <v>48</v>
      </c>
      <c r="G258" s="55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>
        <v>2</v>
      </c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>
        <v>4</v>
      </c>
      <c r="AT258" s="9"/>
      <c r="AU258" s="9"/>
      <c r="AV258" s="9"/>
      <c r="AW258" s="9">
        <v>3</v>
      </c>
      <c r="AX258" s="9"/>
      <c r="AY258" s="9"/>
      <c r="AZ258" s="9"/>
      <c r="BA258" s="9"/>
      <c r="BB258" s="9">
        <v>4</v>
      </c>
      <c r="BC258" s="9"/>
      <c r="BD258" s="9"/>
      <c r="BE258" s="9"/>
      <c r="BF258" s="9">
        <v>1</v>
      </c>
      <c r="BG258" s="9"/>
      <c r="BH258" s="9"/>
      <c r="BI258" s="9"/>
      <c r="BJ258" s="9"/>
      <c r="BK258" s="9"/>
      <c r="BL258" s="9"/>
      <c r="BM258" s="9"/>
      <c r="BN258" s="9">
        <v>1</v>
      </c>
      <c r="BO258" s="9"/>
    </row>
    <row r="259" spans="1:67" ht="15" x14ac:dyDescent="0.15">
      <c r="A259" s="56" t="s">
        <v>598</v>
      </c>
      <c r="B259" s="53" t="s">
        <v>534</v>
      </c>
      <c r="C259" s="57" t="s">
        <v>599</v>
      </c>
      <c r="D259" s="55" t="s">
        <v>71</v>
      </c>
      <c r="E259" s="55">
        <v>56</v>
      </c>
      <c r="F259" s="55">
        <v>56</v>
      </c>
      <c r="G259" s="55"/>
      <c r="H259" s="8">
        <v>1</v>
      </c>
      <c r="I259" s="9"/>
      <c r="J259" s="9"/>
      <c r="K259" s="9"/>
      <c r="L259" s="9"/>
      <c r="M259" s="9"/>
      <c r="N259" s="9"/>
      <c r="O259" s="9"/>
      <c r="P259" s="9"/>
      <c r="Q259" s="9"/>
      <c r="R259" s="9">
        <v>3</v>
      </c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</row>
    <row r="260" spans="1:67" ht="15" x14ac:dyDescent="0.15">
      <c r="A260" s="56" t="s">
        <v>600</v>
      </c>
      <c r="B260" s="53" t="s">
        <v>534</v>
      </c>
      <c r="C260" s="57" t="s">
        <v>601</v>
      </c>
      <c r="D260" s="55" t="s">
        <v>71</v>
      </c>
      <c r="E260" s="55">
        <v>64</v>
      </c>
      <c r="F260" s="55">
        <v>64</v>
      </c>
      <c r="G260" s="55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>
        <v>1</v>
      </c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>
        <v>1</v>
      </c>
      <c r="BB260" s="9"/>
      <c r="BC260" s="9"/>
      <c r="BD260" s="9">
        <v>1</v>
      </c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</row>
    <row r="261" spans="1:67" ht="15" x14ac:dyDescent="0.15">
      <c r="A261" s="56" t="s">
        <v>602</v>
      </c>
      <c r="B261" s="53" t="s">
        <v>534</v>
      </c>
      <c r="C261" s="57" t="s">
        <v>603</v>
      </c>
      <c r="D261" s="55" t="s">
        <v>71</v>
      </c>
      <c r="E261" s="55">
        <v>80</v>
      </c>
      <c r="F261" s="55">
        <v>80</v>
      </c>
      <c r="G261" s="55"/>
      <c r="H261" s="8"/>
      <c r="I261" s="9"/>
      <c r="J261" s="9">
        <v>1</v>
      </c>
      <c r="K261" s="9"/>
      <c r="L261" s="9"/>
      <c r="M261" s="9"/>
      <c r="N261" s="9"/>
      <c r="O261" s="9"/>
      <c r="P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</row>
    <row r="262" spans="1:67" ht="15" x14ac:dyDescent="0.2">
      <c r="A262" s="58" t="s">
        <v>604</v>
      </c>
      <c r="B262" s="53" t="s">
        <v>534</v>
      </c>
      <c r="C262" s="57" t="s">
        <v>605</v>
      </c>
      <c r="D262" s="55" t="s">
        <v>71</v>
      </c>
      <c r="E262" s="55">
        <v>24.5</v>
      </c>
      <c r="F262" s="55">
        <v>24.5</v>
      </c>
      <c r="G262" s="55"/>
      <c r="H262" s="8">
        <v>18</v>
      </c>
      <c r="I262" s="9">
        <f>1+3</f>
        <v>4</v>
      </c>
      <c r="J262" s="9">
        <v>3</v>
      </c>
      <c r="K262" s="9">
        <v>3</v>
      </c>
      <c r="L262" s="9">
        <v>3</v>
      </c>
      <c r="M262" s="9"/>
      <c r="N262" s="9"/>
      <c r="O262" s="9">
        <v>10</v>
      </c>
      <c r="P262" s="9">
        <f>8+6</f>
        <v>14</v>
      </c>
      <c r="Q262" s="9">
        <v>11</v>
      </c>
      <c r="R262" s="9">
        <v>18</v>
      </c>
      <c r="S262" s="9">
        <v>7</v>
      </c>
      <c r="T262" s="9">
        <v>6</v>
      </c>
      <c r="U262" s="9">
        <v>12</v>
      </c>
      <c r="V262" s="9">
        <v>32</v>
      </c>
      <c r="W262" s="9">
        <v>4</v>
      </c>
      <c r="X262" s="9">
        <v>2</v>
      </c>
      <c r="Y262" s="9">
        <v>3</v>
      </c>
      <c r="Z262" s="9">
        <v>8</v>
      </c>
      <c r="AA262" s="9">
        <v>9</v>
      </c>
      <c r="AB262" s="9">
        <f>35+5</f>
        <v>40</v>
      </c>
      <c r="AC262" s="9">
        <v>8</v>
      </c>
      <c r="AD262" s="9">
        <v>3</v>
      </c>
      <c r="AE262" s="9"/>
      <c r="AF262" s="9">
        <v>5</v>
      </c>
      <c r="AG262" s="9"/>
      <c r="AH262" s="9"/>
      <c r="AI262" s="9">
        <v>4</v>
      </c>
      <c r="AJ262" s="9"/>
      <c r="AK262" s="9"/>
      <c r="AL262" s="9">
        <v>72</v>
      </c>
      <c r="AM262" s="9">
        <v>90</v>
      </c>
      <c r="AN262" s="9">
        <v>117</v>
      </c>
      <c r="AO262" s="9">
        <v>18</v>
      </c>
      <c r="AP262" s="9">
        <v>22</v>
      </c>
      <c r="AQ262" s="9">
        <v>41</v>
      </c>
      <c r="AR262" s="9"/>
      <c r="AS262" s="9">
        <f>8+7</f>
        <v>15</v>
      </c>
      <c r="AT262" s="9">
        <v>28</v>
      </c>
      <c r="AU262" s="9">
        <f>1+1+4</f>
        <v>6</v>
      </c>
      <c r="AV262" s="9">
        <v>35</v>
      </c>
      <c r="AW262" s="9">
        <f>1+5</f>
        <v>6</v>
      </c>
      <c r="AX262" s="9">
        <f>1+9+64</f>
        <v>74</v>
      </c>
      <c r="AY262" s="9">
        <v>11</v>
      </c>
      <c r="AZ262" s="9">
        <v>48</v>
      </c>
      <c r="BA262" s="9">
        <v>22</v>
      </c>
      <c r="BB262" s="9">
        <v>83</v>
      </c>
      <c r="BC262" s="9">
        <v>49</v>
      </c>
      <c r="BD262" s="9">
        <v>67</v>
      </c>
      <c r="BE262" s="9">
        <v>64</v>
      </c>
      <c r="BF262" s="9">
        <f>5+19+66</f>
        <v>90</v>
      </c>
      <c r="BG262" s="9">
        <f>32+12+1</f>
        <v>45</v>
      </c>
      <c r="BH262" s="9">
        <v>41</v>
      </c>
      <c r="BI262" s="9">
        <f>4+3+5</f>
        <v>12</v>
      </c>
      <c r="BJ262" s="9">
        <f>1+1+3+3</f>
        <v>8</v>
      </c>
      <c r="BK262" s="9">
        <v>49</v>
      </c>
      <c r="BL262" s="9">
        <v>14</v>
      </c>
      <c r="BM262" s="9">
        <v>28</v>
      </c>
      <c r="BN262" s="9">
        <v>20</v>
      </c>
      <c r="BO262" s="9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D54C-E817-0C4E-9888-50543FE7E057}">
  <dimension ref="A1:BP262"/>
  <sheetViews>
    <sheetView zoomScale="110" zoomScaleNormal="110" workbookViewId="0">
      <selection activeCell="A2" sqref="A2:A262"/>
    </sheetView>
  </sheetViews>
  <sheetFormatPr baseColWidth="10" defaultRowHeight="13" x14ac:dyDescent="0.15"/>
  <cols>
    <col min="1" max="1" width="33.5" bestFit="1" customWidth="1"/>
    <col min="2" max="2" width="15" bestFit="1" customWidth="1"/>
    <col min="3" max="3" width="6.6640625" bestFit="1" customWidth="1"/>
    <col min="4" max="4" width="12.1640625" bestFit="1" customWidth="1"/>
    <col min="5" max="5" width="5.6640625" customWidth="1"/>
    <col min="6" max="6" width="6.5" customWidth="1"/>
    <col min="7" max="7" width="4.1640625" bestFit="1" customWidth="1"/>
    <col min="8" max="8" width="9" bestFit="1" customWidth="1"/>
    <col min="9" max="9" width="9.5" bestFit="1" customWidth="1"/>
    <col min="10" max="10" width="10.33203125" bestFit="1" customWidth="1"/>
    <col min="11" max="11" width="8.5" bestFit="1" customWidth="1"/>
    <col min="12" max="12" width="10.33203125" bestFit="1" customWidth="1"/>
    <col min="13" max="13" width="9.5" bestFit="1" customWidth="1"/>
    <col min="14" max="14" width="9.83203125" bestFit="1" customWidth="1"/>
    <col min="15" max="17" width="9" bestFit="1" customWidth="1"/>
    <col min="18" max="18" width="9.33203125" bestFit="1" customWidth="1"/>
    <col min="19" max="19" width="9.83203125" bestFit="1" customWidth="1"/>
    <col min="20" max="20" width="10.6640625" bestFit="1" customWidth="1"/>
    <col min="21" max="21" width="9.83203125" bestFit="1" customWidth="1"/>
    <col min="22" max="22" width="10.6640625" bestFit="1" customWidth="1"/>
    <col min="23" max="23" width="9.83203125" bestFit="1" customWidth="1"/>
    <col min="24" max="24" width="10.6640625" bestFit="1" customWidth="1"/>
    <col min="25" max="27" width="9.33203125" bestFit="1" customWidth="1"/>
    <col min="28" max="28" width="9" bestFit="1" customWidth="1"/>
    <col min="29" max="29" width="9.5" bestFit="1" customWidth="1"/>
    <col min="30" max="30" width="10.33203125" bestFit="1" customWidth="1"/>
    <col min="31" max="31" width="9.5" bestFit="1" customWidth="1"/>
    <col min="32" max="32" width="10.33203125" bestFit="1" customWidth="1"/>
    <col min="33" max="33" width="9.5" bestFit="1" customWidth="1"/>
    <col min="34" max="34" width="10.33203125" bestFit="1" customWidth="1"/>
    <col min="35" max="37" width="9" bestFit="1" customWidth="1"/>
    <col min="38" max="38" width="9.5" bestFit="1" customWidth="1"/>
    <col min="39" max="39" width="10" bestFit="1" customWidth="1"/>
    <col min="41" max="41" width="10" bestFit="1" customWidth="1"/>
    <col min="43" max="43" width="10" bestFit="1" customWidth="1"/>
    <col min="45" max="47" width="9.5" bestFit="1" customWidth="1"/>
    <col min="48" max="48" width="9" bestFit="1" customWidth="1"/>
    <col min="49" max="49" width="9.5" bestFit="1" customWidth="1"/>
    <col min="50" max="50" width="10.33203125" bestFit="1" customWidth="1"/>
    <col min="51" max="51" width="9.5" bestFit="1" customWidth="1"/>
    <col min="52" max="52" width="10.33203125" bestFit="1" customWidth="1"/>
    <col min="53" max="53" width="9.5" bestFit="1" customWidth="1"/>
    <col min="54" max="54" width="10.33203125" bestFit="1" customWidth="1"/>
    <col min="55" max="57" width="9" bestFit="1" customWidth="1"/>
    <col min="58" max="58" width="9.33203125" bestFit="1" customWidth="1"/>
    <col min="59" max="59" width="9.83203125" bestFit="1" customWidth="1"/>
    <col min="60" max="60" width="10.6640625" bestFit="1" customWidth="1"/>
    <col min="61" max="61" width="9.83203125" bestFit="1" customWidth="1"/>
    <col min="62" max="62" width="10.6640625" bestFit="1" customWidth="1"/>
    <col min="63" max="63" width="9.83203125" bestFit="1" customWidth="1"/>
    <col min="64" max="64" width="10.6640625" bestFit="1" customWidth="1"/>
    <col min="65" max="67" width="9.33203125" bestFit="1" customWidth="1"/>
  </cols>
  <sheetData>
    <row r="1" spans="1:68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606</v>
      </c>
      <c r="L1" s="3" t="s">
        <v>10</v>
      </c>
      <c r="M1" s="3" t="s">
        <v>11</v>
      </c>
      <c r="N1" s="3" t="s">
        <v>607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</row>
    <row r="2" spans="1:68" ht="15" x14ac:dyDescent="0.15">
      <c r="A2" s="4" t="s">
        <v>65</v>
      </c>
      <c r="B2" s="5" t="s">
        <v>66</v>
      </c>
      <c r="C2" s="5" t="s">
        <v>67</v>
      </c>
      <c r="D2" s="5" t="s">
        <v>68</v>
      </c>
      <c r="E2" s="6">
        <v>2.4</v>
      </c>
      <c r="F2" s="6">
        <v>12.6</v>
      </c>
      <c r="G2" s="7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Z2" s="9">
        <v>5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>
        <v>50</v>
      </c>
      <c r="BG2" s="9">
        <v>5</v>
      </c>
      <c r="BH2" s="9">
        <v>5</v>
      </c>
      <c r="BI2" s="9"/>
      <c r="BJ2" s="9"/>
      <c r="BK2" s="10">
        <v>45</v>
      </c>
      <c r="BL2" s="10">
        <v>5</v>
      </c>
      <c r="BM2" s="10">
        <v>40</v>
      </c>
      <c r="BN2" s="10">
        <v>20</v>
      </c>
      <c r="BO2" s="10">
        <v>20</v>
      </c>
      <c r="BP2" s="59">
        <f>SUM(H2:BO2)</f>
        <v>195</v>
      </c>
    </row>
    <row r="3" spans="1:68" ht="15" x14ac:dyDescent="0.15">
      <c r="A3" s="4" t="s">
        <v>69</v>
      </c>
      <c r="B3" s="5" t="s">
        <v>66</v>
      </c>
      <c r="C3" s="5" t="s">
        <v>70</v>
      </c>
      <c r="D3" s="5" t="s">
        <v>71</v>
      </c>
      <c r="E3" s="6">
        <v>16</v>
      </c>
      <c r="F3" s="6">
        <v>16</v>
      </c>
      <c r="G3" s="7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>
        <v>1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>
        <f>12+6</f>
        <v>18</v>
      </c>
      <c r="BG3" s="9"/>
      <c r="BH3" s="9"/>
      <c r="BI3" s="9"/>
      <c r="BJ3" s="9"/>
      <c r="BK3" s="9"/>
      <c r="BL3" s="9"/>
      <c r="BM3" s="9">
        <v>4</v>
      </c>
      <c r="BN3" s="9">
        <v>4</v>
      </c>
      <c r="BO3" s="9">
        <f>3+2</f>
        <v>5</v>
      </c>
      <c r="BP3" s="59">
        <f t="shared" ref="BP3:BP59" si="0">SUM(H3:BO3)</f>
        <v>32</v>
      </c>
    </row>
    <row r="4" spans="1:68" ht="15" x14ac:dyDescent="0.15">
      <c r="A4" s="4" t="s">
        <v>72</v>
      </c>
      <c r="B4" s="5" t="s">
        <v>66</v>
      </c>
      <c r="C4" s="5" t="s">
        <v>73</v>
      </c>
      <c r="D4" s="5" t="s">
        <v>71</v>
      </c>
      <c r="E4" s="6">
        <v>24</v>
      </c>
      <c r="F4" s="6">
        <v>24</v>
      </c>
      <c r="G4" s="7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>
        <v>2</v>
      </c>
      <c r="BB4" s="9"/>
      <c r="BC4" s="9"/>
      <c r="BD4" s="9"/>
      <c r="BE4" s="9"/>
      <c r="BF4" s="9">
        <f>2+4</f>
        <v>6</v>
      </c>
      <c r="BG4" s="9"/>
      <c r="BH4" s="9"/>
      <c r="BI4" s="9"/>
      <c r="BJ4" s="9"/>
      <c r="BK4" s="9">
        <v>3</v>
      </c>
      <c r="BL4" s="9"/>
      <c r="BM4" s="9">
        <v>4</v>
      </c>
      <c r="BN4" s="9"/>
      <c r="BO4" s="9"/>
      <c r="BP4" s="59">
        <f t="shared" si="0"/>
        <v>15</v>
      </c>
    </row>
    <row r="5" spans="1:68" ht="15" x14ac:dyDescent="0.15">
      <c r="A5" s="4" t="s">
        <v>74</v>
      </c>
      <c r="B5" s="5" t="s">
        <v>66</v>
      </c>
      <c r="C5" s="5" t="s">
        <v>75</v>
      </c>
      <c r="D5" s="5" t="s">
        <v>71</v>
      </c>
      <c r="E5" s="6">
        <v>32</v>
      </c>
      <c r="F5" s="6">
        <v>32</v>
      </c>
      <c r="G5" s="7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>
        <v>1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>
        <v>1</v>
      </c>
      <c r="BA5" s="9"/>
      <c r="BB5" s="9"/>
      <c r="BC5" s="9"/>
      <c r="BD5" s="9"/>
      <c r="BE5" s="9"/>
      <c r="BF5" s="9"/>
      <c r="BG5" s="9"/>
      <c r="BH5" s="9"/>
      <c r="BI5" s="9"/>
      <c r="BJ5" s="9"/>
      <c r="BK5" s="9">
        <v>13</v>
      </c>
      <c r="BL5" s="9"/>
      <c r="BM5" s="9">
        <v>2</v>
      </c>
      <c r="BN5" s="9"/>
      <c r="BO5" s="9"/>
      <c r="BP5" s="59">
        <f t="shared" si="0"/>
        <v>17</v>
      </c>
    </row>
    <row r="6" spans="1:68" ht="15" x14ac:dyDescent="0.15">
      <c r="A6" s="4" t="s">
        <v>76</v>
      </c>
      <c r="B6" s="5" t="s">
        <v>66</v>
      </c>
      <c r="C6" s="5" t="s">
        <v>77</v>
      </c>
      <c r="D6" s="5" t="s">
        <v>71</v>
      </c>
      <c r="E6" s="6">
        <v>32</v>
      </c>
      <c r="F6" s="6">
        <v>104</v>
      </c>
      <c r="G6" s="7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>
        <v>1</v>
      </c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>
        <v>2</v>
      </c>
      <c r="BP6" s="59">
        <f t="shared" si="0"/>
        <v>3</v>
      </c>
    </row>
    <row r="7" spans="1:68" ht="15" x14ac:dyDescent="0.15">
      <c r="A7" s="4" t="s">
        <v>78</v>
      </c>
      <c r="B7" s="5" t="s">
        <v>66</v>
      </c>
      <c r="C7" s="5" t="s">
        <v>79</v>
      </c>
      <c r="D7" s="5" t="s">
        <v>71</v>
      </c>
      <c r="E7" s="6">
        <v>40</v>
      </c>
      <c r="F7" s="6">
        <v>40</v>
      </c>
      <c r="G7" s="7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>
        <v>1</v>
      </c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>
        <v>1</v>
      </c>
      <c r="BO7" s="9"/>
      <c r="BP7" s="59">
        <f t="shared" si="0"/>
        <v>2</v>
      </c>
    </row>
    <row r="8" spans="1:68" ht="15" x14ac:dyDescent="0.15">
      <c r="A8" s="4" t="s">
        <v>80</v>
      </c>
      <c r="B8" s="5" t="s">
        <v>66</v>
      </c>
      <c r="C8" s="5" t="s">
        <v>81</v>
      </c>
      <c r="D8" s="5" t="s">
        <v>71</v>
      </c>
      <c r="E8" s="6">
        <v>64</v>
      </c>
      <c r="F8" s="6">
        <v>64</v>
      </c>
      <c r="G8" s="7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>
        <v>1</v>
      </c>
      <c r="BN8" s="9"/>
      <c r="BO8" s="9"/>
      <c r="BP8" s="59">
        <f t="shared" si="0"/>
        <v>1</v>
      </c>
    </row>
    <row r="9" spans="1:68" ht="15" x14ac:dyDescent="0.15">
      <c r="A9" s="4" t="s">
        <v>82</v>
      </c>
      <c r="B9" s="5" t="s">
        <v>66</v>
      </c>
      <c r="C9" s="5" t="s">
        <v>83</v>
      </c>
      <c r="D9" s="5" t="s">
        <v>71</v>
      </c>
      <c r="E9" s="6">
        <v>16</v>
      </c>
      <c r="F9" s="6">
        <v>16</v>
      </c>
      <c r="G9" s="7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>
        <v>1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>
        <f>1+7+2+27</f>
        <v>37</v>
      </c>
      <c r="BG9" s="9"/>
      <c r="BH9" s="9"/>
      <c r="BI9" s="9"/>
      <c r="BJ9" s="9"/>
      <c r="BK9" s="9"/>
      <c r="BL9" s="9"/>
      <c r="BM9" s="9"/>
      <c r="BN9" s="9"/>
      <c r="BO9" s="9"/>
      <c r="BP9" s="59">
        <f t="shared" si="0"/>
        <v>38</v>
      </c>
    </row>
    <row r="10" spans="1:68" ht="15" x14ac:dyDescent="0.15">
      <c r="A10" s="4" t="s">
        <v>84</v>
      </c>
      <c r="B10" s="5" t="s">
        <v>66</v>
      </c>
      <c r="C10" s="5" t="s">
        <v>85</v>
      </c>
      <c r="D10" s="5" t="s">
        <v>86</v>
      </c>
      <c r="E10" s="6">
        <v>16</v>
      </c>
      <c r="F10" s="6">
        <v>16</v>
      </c>
      <c r="G10" s="7">
        <v>16</v>
      </c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>
        <v>1</v>
      </c>
      <c r="BG10" s="9">
        <v>6</v>
      </c>
      <c r="BH10" s="9"/>
      <c r="BI10" s="9"/>
      <c r="BJ10" s="9"/>
      <c r="BK10" s="9">
        <v>1</v>
      </c>
      <c r="BL10" s="9"/>
      <c r="BM10" s="9"/>
      <c r="BN10" s="9"/>
      <c r="BO10" s="9"/>
      <c r="BP10" s="59">
        <f t="shared" si="0"/>
        <v>8</v>
      </c>
    </row>
    <row r="11" spans="1:68" ht="15" x14ac:dyDescent="0.15">
      <c r="A11" s="4" t="s">
        <v>87</v>
      </c>
      <c r="B11" s="5" t="s">
        <v>66</v>
      </c>
      <c r="C11" s="5" t="s">
        <v>88</v>
      </c>
      <c r="D11" s="5" t="s">
        <v>86</v>
      </c>
      <c r="E11" s="6">
        <v>40</v>
      </c>
      <c r="F11" s="6">
        <v>40</v>
      </c>
      <c r="G11" s="7">
        <v>40</v>
      </c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>
        <v>1</v>
      </c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>
        <v>3</v>
      </c>
      <c r="BO11" s="9"/>
      <c r="BP11" s="59">
        <f t="shared" si="0"/>
        <v>4</v>
      </c>
    </row>
    <row r="12" spans="1:68" ht="15" x14ac:dyDescent="0.15">
      <c r="A12" s="4" t="s">
        <v>89</v>
      </c>
      <c r="B12" s="5" t="s">
        <v>66</v>
      </c>
      <c r="C12" s="5" t="s">
        <v>90</v>
      </c>
      <c r="D12" s="5" t="s">
        <v>91</v>
      </c>
      <c r="E12" s="6">
        <v>12</v>
      </c>
      <c r="F12" s="6">
        <v>16</v>
      </c>
      <c r="G12" s="7"/>
      <c r="H12" s="8"/>
      <c r="I12" s="9"/>
      <c r="J12" s="9"/>
      <c r="K12" s="9"/>
      <c r="L12" s="9"/>
      <c r="M12" s="9">
        <v>1</v>
      </c>
      <c r="N12" s="9"/>
      <c r="O12" s="9"/>
      <c r="P12" s="9"/>
      <c r="Q12" s="9"/>
      <c r="R12" s="9">
        <v>1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>
        <v>1</v>
      </c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>
        <v>11</v>
      </c>
      <c r="BG12" s="9"/>
      <c r="BH12" s="9"/>
      <c r="BI12" s="9"/>
      <c r="BJ12" s="9"/>
      <c r="BK12" s="9">
        <v>3</v>
      </c>
      <c r="BL12" s="9"/>
      <c r="BM12" s="9"/>
      <c r="BN12" s="9"/>
      <c r="BO12" s="9"/>
      <c r="BP12" s="59">
        <f t="shared" si="0"/>
        <v>17</v>
      </c>
    </row>
    <row r="13" spans="1:68" ht="15" x14ac:dyDescent="0.15">
      <c r="A13" s="4" t="s">
        <v>92</v>
      </c>
      <c r="B13" s="5" t="s">
        <v>66</v>
      </c>
      <c r="C13" s="5" t="s">
        <v>93</v>
      </c>
      <c r="D13" s="5" t="s">
        <v>91</v>
      </c>
      <c r="E13" s="6">
        <v>16</v>
      </c>
      <c r="F13" s="6">
        <v>24</v>
      </c>
      <c r="G13" s="7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>
        <v>3</v>
      </c>
      <c r="AC13" s="9"/>
      <c r="AD13" s="9"/>
      <c r="AE13" s="9"/>
      <c r="AF13" s="9"/>
      <c r="AG13" s="9"/>
      <c r="AH13" s="9">
        <v>1</v>
      </c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>
        <v>2</v>
      </c>
      <c r="BJ13" s="9"/>
      <c r="BK13" s="9"/>
      <c r="BL13" s="9"/>
      <c r="BM13" s="9">
        <f>1+2</f>
        <v>3</v>
      </c>
      <c r="BN13" s="9"/>
      <c r="BO13" s="9"/>
      <c r="BP13" s="59">
        <f t="shared" si="0"/>
        <v>9</v>
      </c>
    </row>
    <row r="14" spans="1:68" ht="15" x14ac:dyDescent="0.15">
      <c r="A14" s="4" t="s">
        <v>94</v>
      </c>
      <c r="B14" s="5" t="s">
        <v>66</v>
      </c>
      <c r="C14" s="5" t="s">
        <v>95</v>
      </c>
      <c r="D14" s="5" t="s">
        <v>91</v>
      </c>
      <c r="E14" s="6">
        <v>16</v>
      </c>
      <c r="F14" s="6">
        <v>32</v>
      </c>
      <c r="G14" s="7"/>
      <c r="H14" s="8"/>
      <c r="I14" s="9">
        <v>1</v>
      </c>
      <c r="J14" s="9"/>
      <c r="K14" s="9"/>
      <c r="L14" s="9"/>
      <c r="M14" s="9"/>
      <c r="N14" s="9"/>
      <c r="O14" s="9">
        <v>1</v>
      </c>
      <c r="P14" s="9">
        <v>1</v>
      </c>
      <c r="Q14" s="9"/>
      <c r="R14" s="9"/>
      <c r="S14" s="9">
        <v>1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>
        <v>1</v>
      </c>
      <c r="BJ14" s="9"/>
      <c r="BK14" s="9"/>
      <c r="BL14" s="9"/>
      <c r="BM14" s="9"/>
      <c r="BN14" s="9"/>
      <c r="BO14" s="9">
        <v>4</v>
      </c>
      <c r="BP14" s="59">
        <f t="shared" si="0"/>
        <v>9</v>
      </c>
    </row>
    <row r="15" spans="1:68" ht="15" x14ac:dyDescent="0.15">
      <c r="A15" s="11" t="s">
        <v>96</v>
      </c>
      <c r="B15" s="12" t="s">
        <v>97</v>
      </c>
      <c r="C15" s="12" t="s">
        <v>98</v>
      </c>
      <c r="D15" s="12" t="s">
        <v>99</v>
      </c>
      <c r="E15" s="13">
        <v>12</v>
      </c>
      <c r="F15" s="13">
        <v>20</v>
      </c>
      <c r="G15" s="7"/>
      <c r="H15" s="8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>
        <v>11</v>
      </c>
      <c r="BI15" s="9"/>
      <c r="BJ15" s="9"/>
      <c r="BK15" s="9"/>
      <c r="BL15" s="9"/>
      <c r="BM15" s="9"/>
      <c r="BN15" s="9"/>
      <c r="BO15" s="9"/>
      <c r="BP15" s="59">
        <f t="shared" si="0"/>
        <v>11</v>
      </c>
    </row>
    <row r="16" spans="1:68" ht="15" x14ac:dyDescent="0.15">
      <c r="A16" s="11" t="s">
        <v>100</v>
      </c>
      <c r="B16" s="12" t="s">
        <v>97</v>
      </c>
      <c r="C16" s="12" t="s">
        <v>101</v>
      </c>
      <c r="D16" s="12" t="s">
        <v>99</v>
      </c>
      <c r="E16" s="13">
        <v>16</v>
      </c>
      <c r="F16" s="13">
        <v>24</v>
      </c>
      <c r="G16" s="7"/>
      <c r="H16" s="8">
        <v>20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>
        <v>13</v>
      </c>
      <c r="BH16" s="9"/>
      <c r="BI16" s="9"/>
      <c r="BJ16" s="9">
        <v>4</v>
      </c>
      <c r="BK16" s="9">
        <v>29</v>
      </c>
      <c r="BL16" s="9">
        <v>19</v>
      </c>
      <c r="BM16" s="9"/>
      <c r="BN16" s="9"/>
      <c r="BO16" s="9"/>
      <c r="BP16" s="59">
        <f t="shared" si="0"/>
        <v>86</v>
      </c>
    </row>
    <row r="17" spans="1:68" ht="15" x14ac:dyDescent="0.15">
      <c r="A17" s="11" t="s">
        <v>102</v>
      </c>
      <c r="B17" s="12" t="s">
        <v>97</v>
      </c>
      <c r="C17" s="12" t="s">
        <v>103</v>
      </c>
      <c r="D17" s="12" t="s">
        <v>99</v>
      </c>
      <c r="E17" s="13">
        <v>24</v>
      </c>
      <c r="F17" s="13">
        <v>24</v>
      </c>
      <c r="G17" s="7"/>
      <c r="H17" s="8"/>
      <c r="I17" s="9"/>
      <c r="J17" s="9"/>
      <c r="K17" s="9"/>
      <c r="L17" s="9"/>
      <c r="M17" s="9">
        <v>151</v>
      </c>
      <c r="N17" s="9">
        <v>47</v>
      </c>
      <c r="O17" s="9">
        <v>38</v>
      </c>
      <c r="P17" s="9">
        <v>59</v>
      </c>
      <c r="Q17" s="9">
        <v>36</v>
      </c>
      <c r="R17" s="9"/>
      <c r="S17" s="9">
        <v>129</v>
      </c>
      <c r="T17" s="9"/>
      <c r="U17" s="9">
        <v>169</v>
      </c>
      <c r="V17" s="9">
        <v>71</v>
      </c>
      <c r="W17" s="9">
        <v>131</v>
      </c>
      <c r="X17" s="9">
        <v>34</v>
      </c>
      <c r="Y17" s="9">
        <v>30</v>
      </c>
      <c r="Z17" s="9">
        <v>29</v>
      </c>
      <c r="AA17" s="9">
        <v>26</v>
      </c>
      <c r="AB17" s="9"/>
      <c r="AC17" s="9">
        <v>207</v>
      </c>
      <c r="AD17" s="9">
        <v>17</v>
      </c>
      <c r="AE17" s="9">
        <v>156</v>
      </c>
      <c r="AF17" s="14">
        <v>20</v>
      </c>
      <c r="AG17" s="9">
        <v>212</v>
      </c>
      <c r="AH17" s="9">
        <v>65</v>
      </c>
      <c r="AI17" s="9">
        <v>41</v>
      </c>
      <c r="AJ17" s="9">
        <v>64</v>
      </c>
      <c r="AK17" s="9">
        <v>55</v>
      </c>
      <c r="AL17" s="9"/>
      <c r="AM17" s="9">
        <v>126</v>
      </c>
      <c r="AN17" s="9">
        <v>33</v>
      </c>
      <c r="AO17" s="9">
        <v>126</v>
      </c>
      <c r="AP17" s="9">
        <v>16</v>
      </c>
      <c r="AQ17" s="9">
        <v>99</v>
      </c>
      <c r="AR17" s="9">
        <v>27</v>
      </c>
      <c r="AS17" s="9">
        <v>27</v>
      </c>
      <c r="AT17" s="9">
        <v>26</v>
      </c>
      <c r="AU17" s="9">
        <v>10</v>
      </c>
      <c r="AV17" s="9"/>
      <c r="AW17" s="9">
        <v>116</v>
      </c>
      <c r="AX17" s="9">
        <v>22</v>
      </c>
      <c r="AY17" s="9">
        <v>3</v>
      </c>
      <c r="AZ17" s="9">
        <v>8</v>
      </c>
      <c r="BA17" s="9">
        <v>156</v>
      </c>
      <c r="BB17" s="9">
        <v>47</v>
      </c>
      <c r="BC17" s="9">
        <v>77</v>
      </c>
      <c r="BD17" s="9">
        <v>70</v>
      </c>
      <c r="BE17" s="9">
        <v>114</v>
      </c>
      <c r="BF17" s="9"/>
      <c r="BG17" s="9"/>
      <c r="BH17" s="9"/>
      <c r="BI17" s="9"/>
      <c r="BJ17" s="9"/>
      <c r="BK17" s="9"/>
      <c r="BM17" s="9">
        <v>110</v>
      </c>
      <c r="BN17" s="9"/>
      <c r="BO17" s="9">
        <v>100</v>
      </c>
      <c r="BP17" s="59">
        <f t="shared" si="0"/>
        <v>3100</v>
      </c>
    </row>
    <row r="18" spans="1:68" ht="15" x14ac:dyDescent="0.15">
      <c r="A18" s="11" t="s">
        <v>104</v>
      </c>
      <c r="B18" s="12" t="s">
        <v>97</v>
      </c>
      <c r="C18" s="12" t="s">
        <v>105</v>
      </c>
      <c r="D18" s="12" t="s">
        <v>99</v>
      </c>
      <c r="E18" s="13">
        <v>24</v>
      </c>
      <c r="F18" s="13">
        <v>40</v>
      </c>
      <c r="G18" s="7"/>
      <c r="H18" s="8"/>
      <c r="I18" s="9"/>
      <c r="J18" s="9"/>
      <c r="K18" s="9"/>
      <c r="L18" s="9"/>
      <c r="M18" s="9">
        <v>1</v>
      </c>
      <c r="N18" s="9"/>
      <c r="O18" s="9">
        <v>4</v>
      </c>
      <c r="P18" s="9"/>
      <c r="Q18" s="9"/>
      <c r="R18" s="9">
        <v>4</v>
      </c>
      <c r="S18" s="9"/>
      <c r="T18" s="9"/>
      <c r="U18" s="9"/>
      <c r="V18" s="9"/>
      <c r="W18" s="9">
        <v>131</v>
      </c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>
        <v>7</v>
      </c>
      <c r="AN18" s="9">
        <v>1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59">
        <f t="shared" si="0"/>
        <v>148</v>
      </c>
    </row>
    <row r="19" spans="1:68" ht="15" x14ac:dyDescent="0.15">
      <c r="A19" s="11" t="s">
        <v>106</v>
      </c>
      <c r="B19" s="12" t="s">
        <v>97</v>
      </c>
      <c r="C19" s="12" t="s">
        <v>107</v>
      </c>
      <c r="D19" s="12" t="s">
        <v>99</v>
      </c>
      <c r="E19" s="13">
        <v>32</v>
      </c>
      <c r="F19" s="13">
        <v>36</v>
      </c>
      <c r="G19" s="7"/>
      <c r="H19" s="8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>
        <v>2</v>
      </c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>
        <v>2</v>
      </c>
      <c r="AP19" s="9"/>
      <c r="AQ19" s="9"/>
      <c r="AR19" s="9"/>
      <c r="AS19" s="9"/>
      <c r="AT19" s="9"/>
      <c r="AU19" s="9"/>
      <c r="AV19" s="9">
        <v>2</v>
      </c>
      <c r="AW19" s="9"/>
      <c r="AX19" s="9"/>
      <c r="AY19" s="9">
        <v>5</v>
      </c>
      <c r="AZ19" s="9"/>
      <c r="BA19" s="9"/>
      <c r="BB19" s="9"/>
      <c r="BC19" s="9"/>
      <c r="BD19" s="9"/>
      <c r="BE19" s="9">
        <v>3</v>
      </c>
      <c r="BF19" s="9"/>
      <c r="BG19" s="9"/>
      <c r="BH19" s="9">
        <v>4</v>
      </c>
      <c r="BI19" s="9"/>
      <c r="BJ19" s="9"/>
      <c r="BK19" s="9"/>
      <c r="BL19" s="9"/>
      <c r="BM19" s="9"/>
      <c r="BN19" s="9"/>
      <c r="BO19" s="9"/>
      <c r="BP19" s="59">
        <f t="shared" si="0"/>
        <v>18</v>
      </c>
    </row>
    <row r="20" spans="1:68" ht="15" x14ac:dyDescent="0.15">
      <c r="A20" s="11" t="s">
        <v>108</v>
      </c>
      <c r="B20" s="12" t="s">
        <v>97</v>
      </c>
      <c r="C20" s="12" t="s">
        <v>109</v>
      </c>
      <c r="D20" s="12" t="s">
        <v>99</v>
      </c>
      <c r="E20" s="13">
        <v>32</v>
      </c>
      <c r="F20" s="13">
        <v>56</v>
      </c>
      <c r="G20" s="7"/>
      <c r="H20" s="8"/>
      <c r="I20" s="9"/>
      <c r="J20" s="9"/>
      <c r="K20" s="9"/>
      <c r="L20" s="9"/>
      <c r="M20" s="9"/>
      <c r="N20" s="9"/>
      <c r="O20" s="9"/>
      <c r="P20" s="9"/>
      <c r="Q20" s="9"/>
      <c r="R20" s="9"/>
      <c r="S20" s="9">
        <v>1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>
        <v>1</v>
      </c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>
        <v>1</v>
      </c>
      <c r="BJ20" s="9"/>
      <c r="BK20" s="9"/>
      <c r="BL20" s="9"/>
      <c r="BM20" s="9"/>
      <c r="BN20" s="9"/>
      <c r="BO20" s="9"/>
      <c r="BP20" s="59">
        <f t="shared" si="0"/>
        <v>3</v>
      </c>
    </row>
    <row r="21" spans="1:68" ht="15" x14ac:dyDescent="0.15">
      <c r="A21" s="11" t="s">
        <v>110</v>
      </c>
      <c r="B21" s="12" t="s">
        <v>97</v>
      </c>
      <c r="C21" s="12" t="s">
        <v>111</v>
      </c>
      <c r="D21" s="12" t="s">
        <v>99</v>
      </c>
      <c r="E21" s="13">
        <v>40</v>
      </c>
      <c r="F21" s="13">
        <v>48</v>
      </c>
      <c r="G21" s="7"/>
      <c r="H21" s="8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>
        <v>1</v>
      </c>
      <c r="AF21" s="9"/>
      <c r="AG21" s="9">
        <v>4</v>
      </c>
      <c r="AH21" s="9"/>
      <c r="AI21" s="9"/>
      <c r="AJ21" s="9"/>
      <c r="AK21" s="9"/>
      <c r="AL21" s="9">
        <v>1</v>
      </c>
      <c r="AM21" s="9"/>
      <c r="AN21" s="9"/>
      <c r="AO21" s="9"/>
      <c r="AP21" s="9"/>
      <c r="AQ21" s="9"/>
      <c r="AR21" s="9">
        <v>1</v>
      </c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>
        <v>1</v>
      </c>
      <c r="BH21" s="9"/>
      <c r="BI21" s="9"/>
      <c r="BJ21" s="9"/>
      <c r="BK21" s="9">
        <v>1</v>
      </c>
      <c r="BL21" s="9">
        <v>3</v>
      </c>
      <c r="BM21" s="9"/>
      <c r="BN21" s="9"/>
      <c r="BO21" s="9"/>
      <c r="BP21" s="59">
        <f t="shared" si="0"/>
        <v>12</v>
      </c>
    </row>
    <row r="22" spans="1:68" ht="15" x14ac:dyDescent="0.15">
      <c r="A22" s="11" t="s">
        <v>112</v>
      </c>
      <c r="B22" s="12" t="s">
        <v>97</v>
      </c>
      <c r="C22" s="12" t="s">
        <v>113</v>
      </c>
      <c r="D22" s="12" t="s">
        <v>91</v>
      </c>
      <c r="E22" s="13">
        <v>8</v>
      </c>
      <c r="F22" s="13">
        <v>20</v>
      </c>
      <c r="G22" s="7"/>
      <c r="H22" s="8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>
        <v>6</v>
      </c>
      <c r="AR22" s="9">
        <v>1</v>
      </c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59">
        <f t="shared" si="0"/>
        <v>7</v>
      </c>
    </row>
    <row r="23" spans="1:68" ht="15" x14ac:dyDescent="0.15">
      <c r="A23" s="11" t="s">
        <v>114</v>
      </c>
      <c r="B23" s="12" t="s">
        <v>97</v>
      </c>
      <c r="C23" s="12" t="s">
        <v>115</v>
      </c>
      <c r="D23" s="12" t="s">
        <v>91</v>
      </c>
      <c r="E23" s="13">
        <v>8</v>
      </c>
      <c r="F23" s="13">
        <v>40</v>
      </c>
      <c r="G23" s="7"/>
      <c r="H23" s="8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>
        <v>1</v>
      </c>
      <c r="AT23" s="9">
        <v>2</v>
      </c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>
        <v>1</v>
      </c>
      <c r="BG23" s="9"/>
      <c r="BH23" s="9"/>
      <c r="BI23" s="9"/>
      <c r="BJ23" s="9"/>
      <c r="BK23" s="9"/>
      <c r="BL23" s="9"/>
      <c r="BM23" s="9"/>
      <c r="BN23" s="9"/>
      <c r="BO23" s="9"/>
      <c r="BP23" s="59">
        <f t="shared" si="0"/>
        <v>4</v>
      </c>
    </row>
    <row r="24" spans="1:68" ht="15" x14ac:dyDescent="0.15">
      <c r="A24" s="11" t="s">
        <v>116</v>
      </c>
      <c r="B24" s="12" t="s">
        <v>97</v>
      </c>
      <c r="C24" s="12" t="s">
        <v>117</v>
      </c>
      <c r="D24" s="12" t="s">
        <v>91</v>
      </c>
      <c r="E24" s="13">
        <v>8</v>
      </c>
      <c r="F24" s="13">
        <v>72</v>
      </c>
      <c r="G24" s="7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>
        <v>2</v>
      </c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59">
        <f t="shared" si="0"/>
        <v>2</v>
      </c>
    </row>
    <row r="25" spans="1:68" ht="15" x14ac:dyDescent="0.15">
      <c r="A25" s="11" t="s">
        <v>118</v>
      </c>
      <c r="B25" s="12" t="s">
        <v>97</v>
      </c>
      <c r="C25" s="12" t="s">
        <v>119</v>
      </c>
      <c r="D25" s="12" t="s">
        <v>91</v>
      </c>
      <c r="E25" s="13">
        <v>12</v>
      </c>
      <c r="F25" s="13">
        <v>32</v>
      </c>
      <c r="G25" s="7"/>
      <c r="H25" s="8"/>
      <c r="I25" s="9"/>
      <c r="J25" s="9"/>
      <c r="K25" s="9"/>
      <c r="L25" s="9"/>
      <c r="M25" s="9"/>
      <c r="N25" s="9"/>
      <c r="O25" s="9">
        <v>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>
        <v>1</v>
      </c>
      <c r="AQ25" s="9">
        <v>3</v>
      </c>
      <c r="AR25" s="9">
        <v>1</v>
      </c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59">
        <f t="shared" si="0"/>
        <v>6</v>
      </c>
    </row>
    <row r="26" spans="1:68" ht="15" x14ac:dyDescent="0.15">
      <c r="A26" s="11" t="s">
        <v>120</v>
      </c>
      <c r="B26" s="12" t="s">
        <v>97</v>
      </c>
      <c r="C26" s="12" t="s">
        <v>121</v>
      </c>
      <c r="D26" s="12" t="s">
        <v>91</v>
      </c>
      <c r="E26" s="13">
        <v>12</v>
      </c>
      <c r="F26" s="13">
        <v>56</v>
      </c>
      <c r="G26" s="7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>
        <v>1</v>
      </c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59">
        <f t="shared" si="0"/>
        <v>1</v>
      </c>
    </row>
    <row r="27" spans="1:68" ht="15" x14ac:dyDescent="0.15">
      <c r="A27" s="15" t="s">
        <v>122</v>
      </c>
      <c r="B27" s="12" t="s">
        <v>97</v>
      </c>
      <c r="C27" s="15" t="s">
        <v>123</v>
      </c>
      <c r="D27" s="12" t="s">
        <v>91</v>
      </c>
      <c r="E27" s="13">
        <v>16</v>
      </c>
      <c r="F27" s="13">
        <v>24</v>
      </c>
      <c r="G27" s="7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>
        <v>1</v>
      </c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>
        <v>11</v>
      </c>
      <c r="BG27" s="9">
        <f>2</f>
        <v>2</v>
      </c>
      <c r="BH27" s="9"/>
      <c r="BI27" s="9"/>
      <c r="BJ27" s="9">
        <v>1</v>
      </c>
      <c r="BK27" s="9">
        <v>4</v>
      </c>
      <c r="BL27" s="9"/>
      <c r="BM27" s="9"/>
      <c r="BN27" s="9"/>
      <c r="BO27" s="9"/>
      <c r="BP27" s="59">
        <f t="shared" si="0"/>
        <v>19</v>
      </c>
    </row>
    <row r="28" spans="1:68" ht="15" x14ac:dyDescent="0.15">
      <c r="A28" s="11" t="s">
        <v>124</v>
      </c>
      <c r="B28" s="12" t="s">
        <v>97</v>
      </c>
      <c r="C28" s="12" t="s">
        <v>125</v>
      </c>
      <c r="D28" s="12" t="s">
        <v>91</v>
      </c>
      <c r="E28" s="13">
        <v>16</v>
      </c>
      <c r="F28" s="13">
        <v>32</v>
      </c>
      <c r="G28" s="7"/>
      <c r="H28" s="8"/>
      <c r="I28" s="9"/>
      <c r="J28" s="9"/>
      <c r="K28" s="9"/>
      <c r="L28" s="9"/>
      <c r="M28" s="9"/>
      <c r="N28" s="9"/>
      <c r="O28" s="9"/>
      <c r="P28" s="9"/>
      <c r="Q28" s="9"/>
      <c r="R28" s="9">
        <v>1</v>
      </c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>
        <f>1+3</f>
        <v>4</v>
      </c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59">
        <f t="shared" si="0"/>
        <v>5</v>
      </c>
    </row>
    <row r="29" spans="1:68" ht="15" x14ac:dyDescent="0.15">
      <c r="A29" s="11" t="s">
        <v>126</v>
      </c>
      <c r="B29" s="12" t="s">
        <v>97</v>
      </c>
      <c r="C29" s="12" t="s">
        <v>127</v>
      </c>
      <c r="D29" s="12" t="s">
        <v>91</v>
      </c>
      <c r="E29" s="13">
        <v>16</v>
      </c>
      <c r="F29" s="13">
        <v>48</v>
      </c>
      <c r="G29" s="7"/>
      <c r="H29" s="8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>
        <v>1</v>
      </c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>
        <v>4</v>
      </c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>
        <v>1</v>
      </c>
      <c r="BN29" s="9"/>
      <c r="BO29" s="9"/>
      <c r="BP29" s="59">
        <f t="shared" si="0"/>
        <v>6</v>
      </c>
    </row>
    <row r="30" spans="1:68" ht="15" x14ac:dyDescent="0.15">
      <c r="A30" s="11" t="s">
        <v>128</v>
      </c>
      <c r="B30" s="12" t="s">
        <v>97</v>
      </c>
      <c r="C30" s="12" t="s">
        <v>129</v>
      </c>
      <c r="D30" s="12" t="s">
        <v>91</v>
      </c>
      <c r="E30" s="13">
        <v>20</v>
      </c>
      <c r="F30" s="13">
        <v>64</v>
      </c>
      <c r="G30" s="7"/>
      <c r="H30" s="8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>
        <v>1</v>
      </c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>
        <v>1</v>
      </c>
      <c r="BL30" s="9"/>
      <c r="BM30" s="9">
        <v>1</v>
      </c>
      <c r="BN30" s="9"/>
      <c r="BO30" s="9"/>
      <c r="BP30" s="59">
        <f t="shared" si="0"/>
        <v>3</v>
      </c>
    </row>
    <row r="31" spans="1:68" ht="15" x14ac:dyDescent="0.15">
      <c r="A31" s="11" t="s">
        <v>130</v>
      </c>
      <c r="B31" s="12" t="s">
        <v>97</v>
      </c>
      <c r="C31" s="12" t="s">
        <v>131</v>
      </c>
      <c r="D31" s="12" t="s">
        <v>91</v>
      </c>
      <c r="E31" s="13">
        <v>40</v>
      </c>
      <c r="F31" s="13">
        <v>56</v>
      </c>
      <c r="G31" s="7"/>
      <c r="H31" s="8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>
        <v>1</v>
      </c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>
        <v>2</v>
      </c>
      <c r="BJ31" s="9"/>
      <c r="BK31" s="9"/>
      <c r="BL31" s="9"/>
      <c r="BM31" s="9"/>
      <c r="BN31" s="9"/>
      <c r="BO31" s="9"/>
      <c r="BP31" s="59">
        <f t="shared" si="0"/>
        <v>3</v>
      </c>
    </row>
    <row r="32" spans="1:68" ht="15" x14ac:dyDescent="0.15">
      <c r="A32" s="11" t="s">
        <v>132</v>
      </c>
      <c r="B32" s="12" t="s">
        <v>97</v>
      </c>
      <c r="C32" s="12" t="s">
        <v>133</v>
      </c>
      <c r="D32" s="12" t="s">
        <v>91</v>
      </c>
      <c r="E32" s="13">
        <v>40</v>
      </c>
      <c r="F32" s="13">
        <v>72</v>
      </c>
      <c r="G32" s="7"/>
      <c r="H32" s="8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>
        <v>1</v>
      </c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>
        <v>1</v>
      </c>
      <c r="BL32" s="9"/>
      <c r="BM32" s="9"/>
      <c r="BN32" s="9"/>
      <c r="BO32" s="9"/>
      <c r="BP32" s="59">
        <f t="shared" si="0"/>
        <v>2</v>
      </c>
    </row>
    <row r="33" spans="1:68" ht="15" x14ac:dyDescent="0.15">
      <c r="A33" s="11" t="s">
        <v>134</v>
      </c>
      <c r="B33" s="12" t="s">
        <v>97</v>
      </c>
      <c r="C33" s="12" t="s">
        <v>135</v>
      </c>
      <c r="D33" s="12" t="s">
        <v>91</v>
      </c>
      <c r="E33" s="13">
        <v>72</v>
      </c>
      <c r="F33" s="13">
        <v>80</v>
      </c>
      <c r="G33" s="7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>
        <v>1</v>
      </c>
      <c r="BO33" s="9"/>
      <c r="BP33" s="59">
        <f t="shared" si="0"/>
        <v>1</v>
      </c>
    </row>
    <row r="34" spans="1:68" ht="15" x14ac:dyDescent="0.15">
      <c r="A34" s="11" t="s">
        <v>136</v>
      </c>
      <c r="B34" s="12" t="s">
        <v>97</v>
      </c>
      <c r="C34" s="12" t="s">
        <v>137</v>
      </c>
      <c r="D34" s="12" t="s">
        <v>91</v>
      </c>
      <c r="E34" s="13">
        <v>80</v>
      </c>
      <c r="F34" s="13">
        <v>120</v>
      </c>
      <c r="G34" s="7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>
        <v>1</v>
      </c>
      <c r="BN34" s="9"/>
      <c r="BO34" s="9"/>
      <c r="BP34" s="59">
        <f t="shared" si="0"/>
        <v>1</v>
      </c>
    </row>
    <row r="35" spans="1:68" ht="15" x14ac:dyDescent="0.15">
      <c r="A35" s="11" t="s">
        <v>138</v>
      </c>
      <c r="B35" s="12" t="s">
        <v>97</v>
      </c>
      <c r="C35" s="12" t="s">
        <v>139</v>
      </c>
      <c r="D35" s="12" t="s">
        <v>91</v>
      </c>
      <c r="E35" s="13">
        <v>16</v>
      </c>
      <c r="F35" s="13">
        <v>24</v>
      </c>
      <c r="G35" s="7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>
        <v>2</v>
      </c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59">
        <f t="shared" si="0"/>
        <v>2</v>
      </c>
    </row>
    <row r="36" spans="1:68" ht="15" x14ac:dyDescent="0.15">
      <c r="A36" s="11" t="s">
        <v>140</v>
      </c>
      <c r="B36" s="12" t="s">
        <v>97</v>
      </c>
      <c r="C36" s="12" t="s">
        <v>141</v>
      </c>
      <c r="D36" s="12" t="s">
        <v>91</v>
      </c>
      <c r="E36" s="13">
        <v>19.2</v>
      </c>
      <c r="F36" s="13">
        <v>32</v>
      </c>
      <c r="G36" s="7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>
        <v>2</v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59">
        <f t="shared" si="0"/>
        <v>2</v>
      </c>
    </row>
    <row r="37" spans="1:68" ht="15" x14ac:dyDescent="0.15">
      <c r="A37" s="11" t="s">
        <v>142</v>
      </c>
      <c r="B37" s="12" t="s">
        <v>97</v>
      </c>
      <c r="C37" s="12" t="s">
        <v>143</v>
      </c>
      <c r="D37" s="12" t="s">
        <v>91</v>
      </c>
      <c r="E37" s="13">
        <v>32</v>
      </c>
      <c r="F37" s="13">
        <v>40</v>
      </c>
      <c r="G37" s="7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>
        <v>1</v>
      </c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59">
        <f t="shared" si="0"/>
        <v>1</v>
      </c>
    </row>
    <row r="38" spans="1:68" ht="15" x14ac:dyDescent="0.15">
      <c r="A38" s="11" t="s">
        <v>144</v>
      </c>
      <c r="B38" s="12" t="s">
        <v>97</v>
      </c>
      <c r="C38" s="12" t="s">
        <v>145</v>
      </c>
      <c r="D38" s="12" t="s">
        <v>91</v>
      </c>
      <c r="E38" s="13">
        <v>32</v>
      </c>
      <c r="F38" s="13">
        <v>136</v>
      </c>
      <c r="G38" s="7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>
        <v>1</v>
      </c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>
        <v>1</v>
      </c>
      <c r="BE38" s="9"/>
      <c r="BF38" s="9"/>
      <c r="BG38" s="9"/>
      <c r="BH38" s="9"/>
      <c r="BI38" s="9"/>
      <c r="BJ38" s="9"/>
      <c r="BK38" s="9">
        <v>1</v>
      </c>
      <c r="BL38" s="9"/>
      <c r="BM38" s="9"/>
      <c r="BN38" s="9"/>
      <c r="BO38" s="9"/>
      <c r="BP38" s="59">
        <f t="shared" si="0"/>
        <v>3</v>
      </c>
    </row>
    <row r="39" spans="1:68" ht="15" x14ac:dyDescent="0.15">
      <c r="A39" s="11" t="s">
        <v>146</v>
      </c>
      <c r="B39" s="12" t="s">
        <v>97</v>
      </c>
      <c r="C39" s="12" t="s">
        <v>147</v>
      </c>
      <c r="D39" s="12" t="s">
        <v>71</v>
      </c>
      <c r="E39" s="13">
        <v>36</v>
      </c>
      <c r="F39" s="13">
        <v>36</v>
      </c>
      <c r="G39" s="7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>
        <v>2</v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>
        <v>1</v>
      </c>
      <c r="AT39" s="9"/>
      <c r="AU39" s="9"/>
      <c r="AV39" s="9">
        <v>3</v>
      </c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>
        <v>1</v>
      </c>
      <c r="BL39" s="9"/>
      <c r="BM39" s="9"/>
      <c r="BN39" s="9"/>
      <c r="BO39" s="9"/>
      <c r="BP39" s="59">
        <f t="shared" si="0"/>
        <v>7</v>
      </c>
    </row>
    <row r="40" spans="1:68" ht="15" x14ac:dyDescent="0.15">
      <c r="A40" s="11" t="s">
        <v>148</v>
      </c>
      <c r="B40" s="12" t="s">
        <v>97</v>
      </c>
      <c r="C40" s="12" t="s">
        <v>149</v>
      </c>
      <c r="D40" s="12" t="s">
        <v>71</v>
      </c>
      <c r="E40" s="13">
        <v>40</v>
      </c>
      <c r="F40" s="13">
        <v>40</v>
      </c>
      <c r="G40" s="7"/>
      <c r="H40" s="8"/>
      <c r="J40" s="9">
        <v>1</v>
      </c>
      <c r="K40" s="9">
        <v>3</v>
      </c>
      <c r="L40" s="9"/>
      <c r="M40" s="9"/>
      <c r="N40" s="9">
        <v>1</v>
      </c>
      <c r="O40" s="9"/>
      <c r="P40" s="9">
        <v>1</v>
      </c>
      <c r="Q40" s="9">
        <v>4</v>
      </c>
      <c r="R40" s="9"/>
      <c r="S40" s="9"/>
      <c r="T40" s="9"/>
      <c r="U40" s="9">
        <v>1</v>
      </c>
      <c r="V40" s="9">
        <v>2</v>
      </c>
      <c r="W40" s="9"/>
      <c r="X40" s="9">
        <v>4</v>
      </c>
      <c r="Y40" s="9">
        <v>1</v>
      </c>
      <c r="Z40" s="9"/>
      <c r="AA40" s="9">
        <v>3</v>
      </c>
      <c r="AB40" s="9"/>
      <c r="AC40" s="9"/>
      <c r="AD40" s="9">
        <v>4</v>
      </c>
      <c r="AE40" s="9"/>
      <c r="AF40" s="9"/>
      <c r="AG40" s="9"/>
      <c r="AH40" s="9"/>
      <c r="AI40" s="9"/>
      <c r="AJ40" s="9"/>
      <c r="AK40" s="9"/>
      <c r="AL40" s="9"/>
      <c r="AM40" s="9">
        <v>2</v>
      </c>
      <c r="AN40" s="9"/>
      <c r="AO40" s="9">
        <v>1</v>
      </c>
      <c r="AP40" s="9"/>
      <c r="AQ40" s="9"/>
      <c r="AR40" s="9">
        <v>1</v>
      </c>
      <c r="AS40" s="9"/>
      <c r="AT40" s="9">
        <v>1</v>
      </c>
      <c r="AU40" s="9">
        <v>2</v>
      </c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>
        <v>6</v>
      </c>
      <c r="BH40" s="9"/>
      <c r="BI40" s="9"/>
      <c r="BJ40" s="9">
        <f>21</f>
        <v>21</v>
      </c>
      <c r="BK40" s="9">
        <v>3</v>
      </c>
      <c r="BL40" s="9"/>
      <c r="BM40" s="9">
        <v>1</v>
      </c>
      <c r="BN40" s="9">
        <v>1</v>
      </c>
      <c r="BO40" s="9"/>
      <c r="BP40" s="59">
        <f t="shared" si="0"/>
        <v>64</v>
      </c>
    </row>
    <row r="41" spans="1:68" ht="15" x14ac:dyDescent="0.15">
      <c r="A41" s="11" t="s">
        <v>150</v>
      </c>
      <c r="B41" s="12" t="s">
        <v>97</v>
      </c>
      <c r="C41" s="12" t="s">
        <v>151</v>
      </c>
      <c r="D41" s="12" t="s">
        <v>71</v>
      </c>
      <c r="E41" s="13">
        <v>48</v>
      </c>
      <c r="F41" s="13">
        <v>48</v>
      </c>
      <c r="G41" s="7"/>
      <c r="H41" s="8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>
        <v>1</v>
      </c>
      <c r="V41" s="9"/>
      <c r="W41" s="9"/>
      <c r="X41" s="9"/>
      <c r="Y41" s="9"/>
      <c r="Z41" s="9">
        <v>1</v>
      </c>
      <c r="AB41" s="9"/>
      <c r="AC41" s="9"/>
      <c r="AD41" s="9"/>
      <c r="AE41" s="9"/>
      <c r="AF41" s="9">
        <v>3</v>
      </c>
      <c r="AG41" s="9"/>
      <c r="AH41" s="9"/>
      <c r="AI41" s="9"/>
      <c r="AJ41" s="9"/>
      <c r="AK41" s="9"/>
      <c r="AL41" s="9">
        <v>1</v>
      </c>
      <c r="AM41" s="9">
        <v>1</v>
      </c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>
        <v>1</v>
      </c>
      <c r="BB41" s="9"/>
      <c r="BC41" s="9"/>
      <c r="BD41" s="9"/>
      <c r="BE41" s="9">
        <v>1</v>
      </c>
      <c r="BF41" s="9"/>
      <c r="BG41" s="9"/>
      <c r="BH41" s="9">
        <v>1</v>
      </c>
      <c r="BI41" s="9"/>
      <c r="BJ41" s="9"/>
      <c r="BK41" s="9"/>
      <c r="BL41" s="9"/>
      <c r="BM41" s="9"/>
      <c r="BN41" s="9"/>
      <c r="BO41" s="9">
        <v>3</v>
      </c>
      <c r="BP41" s="59">
        <f t="shared" si="0"/>
        <v>13</v>
      </c>
    </row>
    <row r="42" spans="1:68" ht="15" x14ac:dyDescent="0.15">
      <c r="A42" s="11" t="s">
        <v>152</v>
      </c>
      <c r="B42" s="12" t="s">
        <v>97</v>
      </c>
      <c r="C42" s="12" t="s">
        <v>153</v>
      </c>
      <c r="D42" s="12" t="s">
        <v>71</v>
      </c>
      <c r="E42" s="13">
        <v>56</v>
      </c>
      <c r="F42" s="13">
        <v>56</v>
      </c>
      <c r="G42" s="7"/>
      <c r="H42" s="8"/>
      <c r="I42" s="9"/>
      <c r="J42" s="9"/>
      <c r="K42" s="9"/>
      <c r="L42" s="9"/>
      <c r="M42" s="9"/>
      <c r="N42" s="9"/>
      <c r="O42" s="9"/>
      <c r="P42" s="9"/>
      <c r="Q42" s="9"/>
      <c r="R42" s="9">
        <v>3</v>
      </c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>
        <v>2</v>
      </c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59">
        <f t="shared" si="0"/>
        <v>5</v>
      </c>
    </row>
    <row r="43" spans="1:68" ht="15" x14ac:dyDescent="0.15">
      <c r="A43" s="11" t="s">
        <v>154</v>
      </c>
      <c r="B43" s="12" t="s">
        <v>97</v>
      </c>
      <c r="C43" s="12" t="s">
        <v>155</v>
      </c>
      <c r="D43" s="12" t="s">
        <v>71</v>
      </c>
      <c r="E43" s="13">
        <v>120</v>
      </c>
      <c r="F43" s="13">
        <v>120</v>
      </c>
      <c r="G43" s="7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>
        <v>6</v>
      </c>
      <c r="BJ43" s="9"/>
      <c r="BK43" s="9">
        <v>3</v>
      </c>
      <c r="BL43" s="9"/>
      <c r="BM43" s="9"/>
      <c r="BN43" s="9"/>
      <c r="BO43" s="9">
        <v>2</v>
      </c>
      <c r="BP43" s="59">
        <f t="shared" si="0"/>
        <v>11</v>
      </c>
    </row>
    <row r="44" spans="1:68" ht="15" x14ac:dyDescent="0.2">
      <c r="A44" s="16" t="s">
        <v>156</v>
      </c>
      <c r="B44" s="12" t="s">
        <v>97</v>
      </c>
      <c r="C44" s="17" t="s">
        <v>157</v>
      </c>
      <c r="D44" s="12" t="s">
        <v>71</v>
      </c>
      <c r="E44" s="13">
        <v>24</v>
      </c>
      <c r="F44" s="13">
        <v>24</v>
      </c>
      <c r="G44" s="7"/>
      <c r="H44" s="8">
        <v>4</v>
      </c>
      <c r="I44" s="9">
        <v>137</v>
      </c>
      <c r="J44" s="9">
        <v>22</v>
      </c>
      <c r="K44" s="9">
        <v>172</v>
      </c>
      <c r="L44" s="9">
        <v>47</v>
      </c>
      <c r="M44" s="9"/>
      <c r="N44" s="9"/>
      <c r="O44" s="9"/>
      <c r="P44" s="9"/>
      <c r="Q44" s="9"/>
      <c r="R44" s="9">
        <v>46</v>
      </c>
      <c r="S44" s="9">
        <v>8</v>
      </c>
      <c r="T44" s="9">
        <v>49</v>
      </c>
      <c r="U44" s="9"/>
      <c r="V44" s="9"/>
      <c r="W44" s="9">
        <v>7</v>
      </c>
      <c r="X44" s="9"/>
      <c r="Y44" s="9"/>
      <c r="Z44" s="9">
        <v>7</v>
      </c>
      <c r="AA44">
        <v>8</v>
      </c>
      <c r="AB44" s="9">
        <v>12</v>
      </c>
      <c r="AC44" s="9">
        <v>13</v>
      </c>
      <c r="AD44" s="9">
        <v>3</v>
      </c>
      <c r="AE44" s="9"/>
      <c r="AF44" s="9"/>
      <c r="AG44" s="9">
        <v>5</v>
      </c>
      <c r="AH44" s="9"/>
      <c r="AI44" s="9">
        <v>2</v>
      </c>
      <c r="AJ44" s="9"/>
      <c r="AK44" s="9"/>
      <c r="AL44" s="9">
        <v>18</v>
      </c>
      <c r="AM44">
        <v>16</v>
      </c>
      <c r="AN44" s="9"/>
      <c r="AO44" s="9"/>
      <c r="AP44" s="9"/>
      <c r="AQ44" s="9">
        <v>9</v>
      </c>
      <c r="AR44" s="9"/>
      <c r="AS44" s="9">
        <v>2</v>
      </c>
      <c r="AT44" s="9">
        <v>11</v>
      </c>
      <c r="AU44" s="9">
        <v>2</v>
      </c>
      <c r="AV44" s="14">
        <v>40</v>
      </c>
      <c r="AW44" s="9"/>
      <c r="AX44" s="9">
        <v>1</v>
      </c>
      <c r="AY44" s="9">
        <v>3</v>
      </c>
      <c r="AZ44" s="9">
        <v>4</v>
      </c>
      <c r="BA44" s="9">
        <v>9</v>
      </c>
      <c r="BB44" s="9">
        <v>5</v>
      </c>
      <c r="BC44" s="9">
        <v>4</v>
      </c>
      <c r="BD44" s="9">
        <v>9</v>
      </c>
      <c r="BE44" s="9"/>
      <c r="BF44" s="9">
        <f>50+29</f>
        <v>79</v>
      </c>
      <c r="BG44" s="9">
        <f>38+10</f>
        <v>48</v>
      </c>
      <c r="BH44" s="9">
        <v>7</v>
      </c>
      <c r="BI44" s="9">
        <f>1+16</f>
        <v>17</v>
      </c>
      <c r="BJ44" s="9">
        <v>5</v>
      </c>
      <c r="BK44" s="9">
        <v>69</v>
      </c>
      <c r="BL44" s="9"/>
      <c r="BM44" s="9"/>
      <c r="BN44" s="9">
        <v>109</v>
      </c>
      <c r="BO44" s="9"/>
      <c r="BP44" s="59">
        <f t="shared" si="0"/>
        <v>1009</v>
      </c>
    </row>
    <row r="45" spans="1:68" ht="15" x14ac:dyDescent="0.15">
      <c r="A45" s="18" t="s">
        <v>158</v>
      </c>
      <c r="B45" s="19" t="s">
        <v>159</v>
      </c>
      <c r="C45" s="19" t="s">
        <v>160</v>
      </c>
      <c r="D45" s="19" t="s">
        <v>161</v>
      </c>
      <c r="E45" s="20">
        <v>4</v>
      </c>
      <c r="F45" s="20">
        <v>56</v>
      </c>
      <c r="G45" s="7"/>
      <c r="H45" s="8"/>
      <c r="I45" s="9">
        <v>14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>
        <v>123</v>
      </c>
      <c r="BL45" s="9"/>
      <c r="BM45" s="9"/>
      <c r="BN45" s="9"/>
      <c r="BO45" s="9"/>
      <c r="BP45" s="59">
        <f t="shared" si="0"/>
        <v>137</v>
      </c>
    </row>
    <row r="46" spans="1:68" ht="15" x14ac:dyDescent="0.15">
      <c r="A46" s="18" t="s">
        <v>162</v>
      </c>
      <c r="B46" s="19" t="s">
        <v>159</v>
      </c>
      <c r="C46" s="19" t="s">
        <v>163</v>
      </c>
      <c r="D46" s="19" t="s">
        <v>161</v>
      </c>
      <c r="E46" s="20">
        <v>4</v>
      </c>
      <c r="F46" s="20">
        <v>72</v>
      </c>
      <c r="G46" s="7"/>
      <c r="H46" s="8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>
        <v>5</v>
      </c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59">
        <f t="shared" si="0"/>
        <v>5</v>
      </c>
    </row>
    <row r="47" spans="1:68" ht="15" x14ac:dyDescent="0.15">
      <c r="A47" s="18" t="s">
        <v>164</v>
      </c>
      <c r="B47" s="19" t="s">
        <v>159</v>
      </c>
      <c r="C47" s="19" t="s">
        <v>165</v>
      </c>
      <c r="D47" s="19" t="s">
        <v>161</v>
      </c>
      <c r="E47" s="20">
        <v>4</v>
      </c>
      <c r="F47" s="20">
        <v>80</v>
      </c>
      <c r="G47" s="7"/>
      <c r="H47" s="8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>
        <v>5</v>
      </c>
      <c r="W47" s="9"/>
      <c r="X47" s="9"/>
      <c r="Y47" s="9">
        <v>2</v>
      </c>
      <c r="Z47" s="9"/>
      <c r="AA47" s="9"/>
      <c r="AB47" s="9"/>
      <c r="AC47" s="9"/>
      <c r="AD47" s="9">
        <v>11</v>
      </c>
      <c r="AE47" s="9"/>
      <c r="AF47" s="9"/>
      <c r="AG47" s="9"/>
      <c r="AH47" s="9"/>
      <c r="AI47" s="9">
        <v>10</v>
      </c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>
        <v>10</v>
      </c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59">
        <f t="shared" si="0"/>
        <v>38</v>
      </c>
    </row>
    <row r="48" spans="1:68" ht="15" x14ac:dyDescent="0.15">
      <c r="A48" s="18" t="s">
        <v>166</v>
      </c>
      <c r="B48" s="19" t="s">
        <v>159</v>
      </c>
      <c r="C48" s="19" t="s">
        <v>167</v>
      </c>
      <c r="D48" s="19" t="s">
        <v>161</v>
      </c>
      <c r="E48" s="20">
        <v>4</v>
      </c>
      <c r="F48" s="20">
        <v>128</v>
      </c>
      <c r="G48" s="7"/>
      <c r="H48" s="8"/>
      <c r="I48" s="9"/>
      <c r="J48" s="9"/>
      <c r="K48" s="9"/>
      <c r="L48" s="9"/>
      <c r="M48" s="9"/>
      <c r="N48" s="9"/>
      <c r="O48" s="9"/>
      <c r="P48" s="9"/>
      <c r="Q48" s="9"/>
      <c r="R48" s="9">
        <v>3</v>
      </c>
      <c r="S48" s="9"/>
      <c r="T48" s="9"/>
      <c r="U48" s="9"/>
      <c r="V48" s="9"/>
      <c r="W48" s="9"/>
      <c r="X48" s="9">
        <v>1</v>
      </c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>
        <v>4</v>
      </c>
      <c r="AY48" s="9"/>
      <c r="AZ48" s="9">
        <v>4</v>
      </c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59">
        <f t="shared" si="0"/>
        <v>12</v>
      </c>
    </row>
    <row r="49" spans="1:68" ht="15" x14ac:dyDescent="0.15">
      <c r="A49" s="18" t="s">
        <v>168</v>
      </c>
      <c r="B49" s="19" t="s">
        <v>159</v>
      </c>
      <c r="C49" s="19" t="s">
        <v>169</v>
      </c>
      <c r="D49" s="19" t="s">
        <v>161</v>
      </c>
      <c r="E49" s="20">
        <v>6</v>
      </c>
      <c r="F49" s="20">
        <v>72</v>
      </c>
      <c r="G49" s="7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>
        <v>1</v>
      </c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59">
        <f t="shared" si="0"/>
        <v>1</v>
      </c>
    </row>
    <row r="50" spans="1:68" ht="15" x14ac:dyDescent="0.15">
      <c r="A50" s="18" t="s">
        <v>170</v>
      </c>
      <c r="B50" s="19" t="s">
        <v>159</v>
      </c>
      <c r="C50" s="19" t="s">
        <v>171</v>
      </c>
      <c r="D50" s="19" t="s">
        <v>161</v>
      </c>
      <c r="E50" s="20">
        <v>6</v>
      </c>
      <c r="F50" s="20">
        <v>160</v>
      </c>
      <c r="G50" s="7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>
        <v>3</v>
      </c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>
        <v>44</v>
      </c>
      <c r="BG50" s="9"/>
      <c r="BH50" s="9"/>
      <c r="BI50" s="9"/>
      <c r="BJ50" s="9"/>
      <c r="BK50" s="9"/>
      <c r="BL50" s="9"/>
      <c r="BM50" s="9"/>
      <c r="BN50" s="9"/>
      <c r="BO50" s="9"/>
      <c r="BP50" s="59">
        <f t="shared" si="0"/>
        <v>47</v>
      </c>
    </row>
    <row r="51" spans="1:68" ht="15" x14ac:dyDescent="0.15">
      <c r="A51" s="18" t="s">
        <v>172</v>
      </c>
      <c r="B51" s="19" t="s">
        <v>159</v>
      </c>
      <c r="C51" s="19" t="s">
        <v>173</v>
      </c>
      <c r="D51" s="19" t="s">
        <v>161</v>
      </c>
      <c r="E51" s="20">
        <v>8</v>
      </c>
      <c r="F51" s="20">
        <v>32</v>
      </c>
      <c r="G51" s="7"/>
      <c r="H51" s="8"/>
      <c r="I51" s="9"/>
      <c r="J51" s="9"/>
      <c r="K51" s="9"/>
      <c r="L51" s="9"/>
      <c r="M51" s="9"/>
      <c r="N51" s="9"/>
      <c r="O51" s="9"/>
      <c r="P51" s="9"/>
      <c r="Q51" s="9"/>
      <c r="R51" s="9">
        <f>13+3</f>
        <v>16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>
        <v>143</v>
      </c>
      <c r="BJ51" s="9"/>
      <c r="BK51" s="9"/>
      <c r="BL51" s="9"/>
      <c r="BM51" s="9"/>
      <c r="BN51" s="9"/>
      <c r="BO51" s="9"/>
      <c r="BP51" s="59">
        <f t="shared" si="0"/>
        <v>159</v>
      </c>
    </row>
    <row r="52" spans="1:68" ht="15" x14ac:dyDescent="0.15">
      <c r="A52" s="21" t="s">
        <v>174</v>
      </c>
      <c r="B52" s="22" t="s">
        <v>159</v>
      </c>
      <c r="C52" s="22" t="s">
        <v>175</v>
      </c>
      <c r="D52" s="19" t="s">
        <v>161</v>
      </c>
      <c r="E52" s="23">
        <v>8</v>
      </c>
      <c r="F52" s="23">
        <v>80</v>
      </c>
      <c r="G52" s="24"/>
      <c r="H52" s="8"/>
      <c r="J52" s="9">
        <v>15</v>
      </c>
      <c r="K52" s="9">
        <v>30</v>
      </c>
      <c r="L52" s="9">
        <v>7</v>
      </c>
      <c r="M52" s="9"/>
      <c r="N52" s="9">
        <v>6</v>
      </c>
      <c r="O52" s="9">
        <v>27</v>
      </c>
      <c r="P52" s="9">
        <v>20</v>
      </c>
      <c r="Q52" s="9">
        <v>33</v>
      </c>
      <c r="R52" s="9"/>
      <c r="S52" s="9">
        <v>17</v>
      </c>
      <c r="T52" s="9"/>
      <c r="U52" s="9"/>
      <c r="V52" s="9"/>
      <c r="W52" s="9"/>
      <c r="X52" s="9"/>
      <c r="Y52" s="9">
        <v>7</v>
      </c>
      <c r="Z52" s="9">
        <v>20</v>
      </c>
      <c r="AA52">
        <v>8</v>
      </c>
      <c r="AB52" s="9"/>
      <c r="AC52" s="9">
        <v>12</v>
      </c>
      <c r="AD52" s="9"/>
      <c r="AE52" s="9"/>
      <c r="AF52" s="9"/>
      <c r="AG52" s="9"/>
      <c r="AH52" s="9">
        <v>5</v>
      </c>
      <c r="AI52" s="9"/>
      <c r="AJ52" s="9"/>
      <c r="AK52" s="9"/>
      <c r="AL52" s="9"/>
      <c r="AM52" s="9">
        <v>54</v>
      </c>
      <c r="AN52" s="9">
        <v>18</v>
      </c>
      <c r="AO52" s="9">
        <v>43</v>
      </c>
      <c r="AP52" s="9"/>
      <c r="AQ52" s="9">
        <v>51</v>
      </c>
      <c r="AR52" s="9">
        <v>23</v>
      </c>
      <c r="AS52" s="9">
        <v>28</v>
      </c>
      <c r="AT52" s="9">
        <v>50</v>
      </c>
      <c r="AU52" s="9">
        <v>28</v>
      </c>
      <c r="AV52" s="9"/>
      <c r="AW52" s="9"/>
      <c r="AX52" s="9"/>
      <c r="AY52" s="9"/>
      <c r="AZ52" s="9"/>
      <c r="BA52" s="9">
        <v>3</v>
      </c>
      <c r="BB52" s="9"/>
      <c r="BC52" s="9"/>
      <c r="BD52" s="9"/>
      <c r="BE52" s="9">
        <v>16</v>
      </c>
      <c r="BF52" s="9"/>
      <c r="BG52" s="9">
        <v>7</v>
      </c>
      <c r="BH52" s="9">
        <v>48</v>
      </c>
      <c r="BI52" s="9"/>
      <c r="BJ52" s="9">
        <v>57</v>
      </c>
      <c r="BK52" s="9"/>
      <c r="BL52" s="9"/>
      <c r="BM52" s="9">
        <v>129</v>
      </c>
      <c r="BN52" s="9">
        <v>117</v>
      </c>
      <c r="BO52" s="9">
        <v>169</v>
      </c>
      <c r="BP52" s="59">
        <f t="shared" si="0"/>
        <v>1048</v>
      </c>
    </row>
    <row r="53" spans="1:68" ht="15" x14ac:dyDescent="0.15">
      <c r="A53" s="18" t="s">
        <v>176</v>
      </c>
      <c r="B53" s="19" t="s">
        <v>159</v>
      </c>
      <c r="C53" s="19" t="s">
        <v>177</v>
      </c>
      <c r="D53" s="19" t="s">
        <v>161</v>
      </c>
      <c r="E53" s="20">
        <v>8</v>
      </c>
      <c r="F53" s="20">
        <v>120</v>
      </c>
      <c r="G53" s="7"/>
      <c r="H53" s="8"/>
      <c r="I53" s="9"/>
      <c r="J53" s="9"/>
      <c r="K53" s="9"/>
      <c r="L53" s="9"/>
      <c r="M53" s="9">
        <v>64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>
        <v>1</v>
      </c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>
        <v>6</v>
      </c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>
        <v>130</v>
      </c>
      <c r="BM53" s="9"/>
      <c r="BN53" s="9"/>
      <c r="BO53" s="9"/>
      <c r="BP53" s="59">
        <f t="shared" si="0"/>
        <v>201</v>
      </c>
    </row>
    <row r="54" spans="1:68" ht="15" x14ac:dyDescent="0.15">
      <c r="A54" s="18" t="s">
        <v>178</v>
      </c>
      <c r="B54" s="19" t="s">
        <v>159</v>
      </c>
      <c r="C54" s="19" t="s">
        <v>179</v>
      </c>
      <c r="D54" s="19" t="s">
        <v>161</v>
      </c>
      <c r="E54" s="20">
        <v>8</v>
      </c>
      <c r="F54" s="20">
        <v>320</v>
      </c>
      <c r="G54" s="7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>
        <v>1</v>
      </c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>
        <v>4</v>
      </c>
      <c r="BI54" s="9"/>
      <c r="BJ54" s="9"/>
      <c r="BK54" s="9"/>
      <c r="BL54" s="9"/>
      <c r="BM54" s="9"/>
      <c r="BN54" s="9"/>
      <c r="BO54" s="9"/>
      <c r="BP54" s="59">
        <f t="shared" si="0"/>
        <v>5</v>
      </c>
    </row>
    <row r="55" spans="1:68" ht="15" x14ac:dyDescent="0.15">
      <c r="A55" s="18" t="s">
        <v>180</v>
      </c>
      <c r="B55" s="19" t="s">
        <v>159</v>
      </c>
      <c r="C55" s="19" t="s">
        <v>181</v>
      </c>
      <c r="D55" s="19" t="s">
        <v>161</v>
      </c>
      <c r="E55" s="20">
        <v>4</v>
      </c>
      <c r="F55" s="20">
        <v>16</v>
      </c>
      <c r="G55" s="7"/>
      <c r="H55" s="8"/>
      <c r="I55" s="9"/>
      <c r="J55" s="9"/>
      <c r="K55" s="9"/>
      <c r="L55" s="9"/>
      <c r="M55" s="9"/>
      <c r="N55" s="9"/>
      <c r="O55" s="9"/>
      <c r="P55" s="9"/>
      <c r="Q55" s="9"/>
      <c r="R55" s="9">
        <v>7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59">
        <f t="shared" si="0"/>
        <v>7</v>
      </c>
    </row>
    <row r="56" spans="1:68" ht="15" x14ac:dyDescent="0.15">
      <c r="A56" s="18" t="s">
        <v>182</v>
      </c>
      <c r="B56" s="19" t="s">
        <v>159</v>
      </c>
      <c r="C56" s="19" t="s">
        <v>183</v>
      </c>
      <c r="D56" s="19" t="s">
        <v>161</v>
      </c>
      <c r="E56" s="20">
        <v>4</v>
      </c>
      <c r="F56" s="20">
        <v>40</v>
      </c>
      <c r="G56" s="7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>
        <v>22</v>
      </c>
      <c r="BL56" s="9"/>
      <c r="BM56" s="9"/>
      <c r="BN56" s="9"/>
      <c r="BO56" s="9">
        <v>76</v>
      </c>
      <c r="BP56" s="59">
        <f t="shared" si="0"/>
        <v>98</v>
      </c>
    </row>
    <row r="57" spans="1:68" ht="15" x14ac:dyDescent="0.15">
      <c r="A57" s="18" t="s">
        <v>184</v>
      </c>
      <c r="B57" s="19" t="s">
        <v>159</v>
      </c>
      <c r="C57" s="19" t="s">
        <v>185</v>
      </c>
      <c r="D57" s="19" t="s">
        <v>161</v>
      </c>
      <c r="E57" s="20">
        <v>4</v>
      </c>
      <c r="F57" s="20">
        <v>48</v>
      </c>
      <c r="G57" s="7"/>
      <c r="H57" s="8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>
        <v>3</v>
      </c>
      <c r="W57" s="9"/>
      <c r="X57" s="9"/>
      <c r="Y57" s="9"/>
      <c r="Z57" s="9"/>
      <c r="AA57" s="9">
        <v>3</v>
      </c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>
        <v>1</v>
      </c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59">
        <f t="shared" si="0"/>
        <v>7</v>
      </c>
    </row>
    <row r="58" spans="1:68" ht="15" x14ac:dyDescent="0.15">
      <c r="A58" s="18" t="s">
        <v>186</v>
      </c>
      <c r="B58" s="19" t="s">
        <v>159</v>
      </c>
      <c r="C58" s="19" t="s">
        <v>187</v>
      </c>
      <c r="D58" s="19" t="s">
        <v>161</v>
      </c>
      <c r="E58" s="20">
        <v>4</v>
      </c>
      <c r="F58" s="20">
        <v>64</v>
      </c>
      <c r="G58" s="7"/>
      <c r="H58" s="8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Z58" s="9">
        <v>13</v>
      </c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>
        <v>3</v>
      </c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>
        <v>123</v>
      </c>
      <c r="BL58" s="9"/>
      <c r="BM58" s="9"/>
      <c r="BN58" s="9"/>
      <c r="BO58" s="9"/>
      <c r="BP58" s="59">
        <f t="shared" si="0"/>
        <v>139</v>
      </c>
    </row>
    <row r="59" spans="1:68" ht="15" x14ac:dyDescent="0.15">
      <c r="A59" s="18" t="s">
        <v>188</v>
      </c>
      <c r="B59" s="19" t="s">
        <v>159</v>
      </c>
      <c r="C59" s="19" t="s">
        <v>189</v>
      </c>
      <c r="D59" s="19" t="s">
        <v>161</v>
      </c>
      <c r="E59" s="20">
        <v>4</v>
      </c>
      <c r="F59" s="20">
        <v>80</v>
      </c>
      <c r="G59" s="7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>
        <v>1</v>
      </c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>
        <v>1</v>
      </c>
      <c r="AM59" s="9"/>
      <c r="AN59" s="9"/>
      <c r="AO59" s="9"/>
      <c r="AP59" s="9"/>
      <c r="AQ59" s="9"/>
      <c r="AR59" s="9"/>
      <c r="AS59" s="9"/>
      <c r="AT59" s="9">
        <v>9</v>
      </c>
      <c r="AU59" s="9"/>
      <c r="AV59" s="9"/>
      <c r="AW59" s="9"/>
      <c r="AX59" s="9"/>
      <c r="AY59" s="9"/>
      <c r="AZ59" s="9"/>
      <c r="BA59" s="9"/>
      <c r="BB59" s="9"/>
      <c r="BC59" s="9"/>
      <c r="BD59" s="9">
        <v>15</v>
      </c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59">
        <f t="shared" si="0"/>
        <v>26</v>
      </c>
    </row>
    <row r="60" spans="1:68" ht="15" x14ac:dyDescent="0.15">
      <c r="A60" s="18" t="s">
        <v>190</v>
      </c>
      <c r="B60" s="19" t="s">
        <v>159</v>
      </c>
      <c r="C60" s="19" t="s">
        <v>191</v>
      </c>
      <c r="D60" s="19" t="s">
        <v>161</v>
      </c>
      <c r="E60" s="20">
        <v>4</v>
      </c>
      <c r="F60" s="20">
        <v>120</v>
      </c>
      <c r="G60" s="7"/>
      <c r="H60" s="8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>
        <v>28</v>
      </c>
      <c r="BO60" s="9"/>
      <c r="BP60" s="59">
        <f t="shared" ref="BP60:BP121" si="1">SUM(H60:BO60)</f>
        <v>28</v>
      </c>
    </row>
    <row r="61" spans="1:68" ht="15" x14ac:dyDescent="0.15">
      <c r="A61" s="18" t="s">
        <v>192</v>
      </c>
      <c r="B61" s="19" t="s">
        <v>159</v>
      </c>
      <c r="C61" s="19" t="s">
        <v>193</v>
      </c>
      <c r="D61" s="19" t="s">
        <v>161</v>
      </c>
      <c r="E61" s="20">
        <v>4</v>
      </c>
      <c r="F61" s="20">
        <v>160</v>
      </c>
      <c r="G61" s="7"/>
      <c r="H61" s="8"/>
      <c r="I61" s="9"/>
      <c r="J61" s="9"/>
      <c r="K61" s="9"/>
      <c r="L61" s="9"/>
      <c r="M61" s="9"/>
      <c r="N61" s="9"/>
      <c r="O61" s="9"/>
      <c r="P61" s="9"/>
      <c r="Q61" s="9"/>
      <c r="R61" s="9"/>
      <c r="S61" s="9">
        <v>1</v>
      </c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59">
        <f t="shared" si="1"/>
        <v>1</v>
      </c>
    </row>
    <row r="62" spans="1:68" ht="15" x14ac:dyDescent="0.15">
      <c r="A62" s="18" t="s">
        <v>194</v>
      </c>
      <c r="B62" s="19" t="s">
        <v>159</v>
      </c>
      <c r="C62" s="19" t="s">
        <v>195</v>
      </c>
      <c r="D62" s="19" t="s">
        <v>161</v>
      </c>
      <c r="E62" s="20">
        <v>4</v>
      </c>
      <c r="F62" s="20">
        <v>240</v>
      </c>
      <c r="G62" s="7"/>
      <c r="H62" s="8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>
        <v>1</v>
      </c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59">
        <f t="shared" si="1"/>
        <v>1</v>
      </c>
    </row>
    <row r="63" spans="1:68" ht="15" x14ac:dyDescent="0.15">
      <c r="A63" s="18" t="s">
        <v>196</v>
      </c>
      <c r="B63" s="19" t="s">
        <v>159</v>
      </c>
      <c r="C63" s="19" t="s">
        <v>197</v>
      </c>
      <c r="D63" s="19" t="s">
        <v>161</v>
      </c>
      <c r="E63" s="20">
        <v>6</v>
      </c>
      <c r="F63" s="20">
        <v>40</v>
      </c>
      <c r="G63" s="7"/>
      <c r="H63" s="8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>
        <v>1</v>
      </c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59">
        <f t="shared" si="1"/>
        <v>1</v>
      </c>
    </row>
    <row r="64" spans="1:68" ht="15" x14ac:dyDescent="0.15">
      <c r="A64" s="18" t="s">
        <v>198</v>
      </c>
      <c r="B64" s="19" t="s">
        <v>159</v>
      </c>
      <c r="C64" s="19" t="s">
        <v>199</v>
      </c>
      <c r="D64" s="19" t="s">
        <v>161</v>
      </c>
      <c r="E64" s="20">
        <v>6</v>
      </c>
      <c r="F64" s="20">
        <v>56</v>
      </c>
      <c r="G64" s="7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W64" s="9">
        <v>3</v>
      </c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>
        <v>2</v>
      </c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59">
        <f t="shared" si="1"/>
        <v>5</v>
      </c>
    </row>
    <row r="65" spans="1:68" ht="15" x14ac:dyDescent="0.15">
      <c r="A65" s="18" t="s">
        <v>200</v>
      </c>
      <c r="B65" s="19" t="s">
        <v>159</v>
      </c>
      <c r="C65" s="19" t="s">
        <v>201</v>
      </c>
      <c r="D65" s="19" t="s">
        <v>161</v>
      </c>
      <c r="E65" s="20">
        <v>6</v>
      </c>
      <c r="F65" s="20">
        <v>64</v>
      </c>
      <c r="G65" s="7"/>
      <c r="H65" s="8"/>
      <c r="I65" s="9">
        <v>5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59">
        <f t="shared" si="1"/>
        <v>5</v>
      </c>
    </row>
    <row r="66" spans="1:68" ht="15" x14ac:dyDescent="0.15">
      <c r="A66" s="18" t="s">
        <v>202</v>
      </c>
      <c r="B66" s="19" t="s">
        <v>159</v>
      </c>
      <c r="C66" s="19" t="s">
        <v>203</v>
      </c>
      <c r="D66" s="19" t="s">
        <v>161</v>
      </c>
      <c r="E66" s="20">
        <v>6</v>
      </c>
      <c r="F66" s="20">
        <v>80</v>
      </c>
      <c r="G66" s="7"/>
      <c r="H66" s="8"/>
      <c r="I66" s="9"/>
      <c r="J66" s="9"/>
      <c r="K66" s="9"/>
      <c r="L66" s="9"/>
      <c r="M66" s="9"/>
      <c r="N66" s="9">
        <v>9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>
        <v>11</v>
      </c>
      <c r="BG66" s="9"/>
      <c r="BH66" s="9"/>
      <c r="BI66" s="9"/>
      <c r="BJ66" s="9"/>
      <c r="BK66" s="9"/>
      <c r="BL66" s="9"/>
      <c r="BM66" s="9"/>
      <c r="BN66" s="9"/>
      <c r="BO66" s="9"/>
      <c r="BP66" s="59">
        <f t="shared" si="1"/>
        <v>20</v>
      </c>
    </row>
    <row r="67" spans="1:68" ht="15" x14ac:dyDescent="0.15">
      <c r="A67" s="18" t="s">
        <v>204</v>
      </c>
      <c r="B67" s="19" t="s">
        <v>159</v>
      </c>
      <c r="C67" s="19" t="s">
        <v>205</v>
      </c>
      <c r="D67" s="19" t="s">
        <v>161</v>
      </c>
      <c r="E67" s="20">
        <v>6</v>
      </c>
      <c r="F67" s="20">
        <v>200</v>
      </c>
      <c r="G67" s="7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>
        <v>6</v>
      </c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>
        <v>2</v>
      </c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>
        <v>5</v>
      </c>
      <c r="BM67" s="9"/>
      <c r="BN67" s="9"/>
      <c r="BO67" s="9"/>
      <c r="BP67" s="59">
        <f t="shared" si="1"/>
        <v>13</v>
      </c>
    </row>
    <row r="68" spans="1:68" ht="15" x14ac:dyDescent="0.15">
      <c r="A68" s="18" t="s">
        <v>206</v>
      </c>
      <c r="B68" s="19" t="s">
        <v>159</v>
      </c>
      <c r="C68" s="19" t="s">
        <v>207</v>
      </c>
      <c r="D68" s="19" t="s">
        <v>161</v>
      </c>
      <c r="E68" s="20">
        <v>8</v>
      </c>
      <c r="F68" s="20">
        <v>40</v>
      </c>
      <c r="G68" s="7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>
        <v>1</v>
      </c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>
        <v>11</v>
      </c>
      <c r="BC68" s="9"/>
      <c r="BD68" s="9">
        <v>1</v>
      </c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59">
        <f t="shared" si="1"/>
        <v>13</v>
      </c>
    </row>
    <row r="69" spans="1:68" ht="15" x14ac:dyDescent="0.15">
      <c r="A69" s="18" t="s">
        <v>208</v>
      </c>
      <c r="B69" s="19" t="s">
        <v>159</v>
      </c>
      <c r="C69" s="19" t="s">
        <v>209</v>
      </c>
      <c r="D69" s="19" t="s">
        <v>161</v>
      </c>
      <c r="E69" s="20">
        <v>8</v>
      </c>
      <c r="F69" s="20">
        <v>80</v>
      </c>
      <c r="G69" s="7"/>
      <c r="H69" s="8"/>
      <c r="I69" s="9"/>
      <c r="J69" s="9"/>
      <c r="K69" s="9">
        <v>10</v>
      </c>
      <c r="L69" s="9"/>
      <c r="M69" s="9"/>
      <c r="N69" s="9"/>
      <c r="O69" s="9">
        <v>28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>
        <v>1</v>
      </c>
      <c r="BJ69" s="9"/>
      <c r="BK69" s="9"/>
      <c r="BL69" s="9"/>
      <c r="BM69" s="9">
        <v>16</v>
      </c>
      <c r="BN69" s="9"/>
      <c r="BO69" s="9"/>
      <c r="BP69" s="59">
        <f t="shared" si="1"/>
        <v>55</v>
      </c>
    </row>
    <row r="70" spans="1:68" ht="15" x14ac:dyDescent="0.15">
      <c r="A70" s="18" t="s">
        <v>210</v>
      </c>
      <c r="B70" s="19" t="s">
        <v>159</v>
      </c>
      <c r="C70" s="19" t="s">
        <v>211</v>
      </c>
      <c r="D70" s="19" t="s">
        <v>161</v>
      </c>
      <c r="E70" s="20">
        <v>8</v>
      </c>
      <c r="F70" s="20">
        <v>144</v>
      </c>
      <c r="G70" s="7"/>
      <c r="H70" s="8"/>
      <c r="I70" s="9"/>
      <c r="J70" s="9"/>
      <c r="K70" s="9"/>
      <c r="L70" s="9"/>
      <c r="M70" s="9"/>
      <c r="N70" s="9"/>
      <c r="O70" s="9"/>
      <c r="P70" s="9"/>
      <c r="Q70" s="9"/>
      <c r="R70" s="9">
        <v>4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>
        <v>2</v>
      </c>
      <c r="BH70" s="9"/>
      <c r="BI70" s="9"/>
      <c r="BJ70" s="9"/>
      <c r="BK70" s="9"/>
      <c r="BL70" s="9"/>
      <c r="BM70" s="9"/>
      <c r="BN70" s="9"/>
      <c r="BO70" s="9"/>
      <c r="BP70" s="59">
        <f t="shared" si="1"/>
        <v>6</v>
      </c>
    </row>
    <row r="71" spans="1:68" ht="15" x14ac:dyDescent="0.15">
      <c r="A71" s="18" t="s">
        <v>212</v>
      </c>
      <c r="B71" s="19" t="s">
        <v>159</v>
      </c>
      <c r="C71" s="19" t="s">
        <v>213</v>
      </c>
      <c r="D71" s="19" t="s">
        <v>161</v>
      </c>
      <c r="E71" s="20">
        <v>1.6</v>
      </c>
      <c r="F71" s="20">
        <v>80</v>
      </c>
      <c r="G71" s="7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>
        <v>1</v>
      </c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59">
        <f t="shared" si="1"/>
        <v>1</v>
      </c>
    </row>
    <row r="72" spans="1:68" ht="15" x14ac:dyDescent="0.15">
      <c r="A72" s="18" t="s">
        <v>214</v>
      </c>
      <c r="B72" s="19" t="s">
        <v>159</v>
      </c>
      <c r="C72" s="19" t="s">
        <v>215</v>
      </c>
      <c r="D72" s="19" t="s">
        <v>161</v>
      </c>
      <c r="E72" s="20">
        <v>4</v>
      </c>
      <c r="F72" s="20">
        <v>64</v>
      </c>
      <c r="G72" s="7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>
        <v>1</v>
      </c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59">
        <f t="shared" si="1"/>
        <v>1</v>
      </c>
    </row>
    <row r="73" spans="1:68" ht="15" x14ac:dyDescent="0.15">
      <c r="A73" s="18" t="s">
        <v>216</v>
      </c>
      <c r="B73" s="19" t="s">
        <v>159</v>
      </c>
      <c r="C73" s="25" t="s">
        <v>217</v>
      </c>
      <c r="D73" s="19" t="s">
        <v>161</v>
      </c>
      <c r="E73" s="26">
        <v>4</v>
      </c>
      <c r="F73" s="20">
        <v>80</v>
      </c>
      <c r="G73" s="27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>
        <v>42</v>
      </c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59">
        <f t="shared" si="1"/>
        <v>42</v>
      </c>
    </row>
    <row r="74" spans="1:68" ht="15" x14ac:dyDescent="0.15">
      <c r="A74" s="18" t="s">
        <v>218</v>
      </c>
      <c r="B74" s="19" t="s">
        <v>159</v>
      </c>
      <c r="C74" s="25" t="s">
        <v>219</v>
      </c>
      <c r="D74" s="19" t="s">
        <v>161</v>
      </c>
      <c r="E74" s="26">
        <v>4</v>
      </c>
      <c r="F74" s="20">
        <v>96</v>
      </c>
      <c r="G74" s="27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>
        <v>11</v>
      </c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59">
        <f t="shared" si="1"/>
        <v>11</v>
      </c>
    </row>
    <row r="75" spans="1:68" ht="15" x14ac:dyDescent="0.15">
      <c r="A75" s="18" t="s">
        <v>220</v>
      </c>
      <c r="B75" s="19" t="s">
        <v>159</v>
      </c>
      <c r="C75" s="25" t="s">
        <v>221</v>
      </c>
      <c r="D75" s="19" t="s">
        <v>161</v>
      </c>
      <c r="E75" s="26">
        <v>4</v>
      </c>
      <c r="F75" s="20">
        <v>128</v>
      </c>
      <c r="G75" s="27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>
        <v>11</v>
      </c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>
        <v>1</v>
      </c>
      <c r="BJ75" s="9"/>
      <c r="BK75" s="9"/>
      <c r="BL75" s="9"/>
      <c r="BM75" s="9"/>
      <c r="BN75" s="9">
        <v>1</v>
      </c>
      <c r="BO75" s="9"/>
      <c r="BP75" s="59">
        <f t="shared" si="1"/>
        <v>13</v>
      </c>
    </row>
    <row r="76" spans="1:68" ht="15" x14ac:dyDescent="0.15">
      <c r="A76" s="18" t="s">
        <v>222</v>
      </c>
      <c r="B76" s="19" t="s">
        <v>159</v>
      </c>
      <c r="C76" s="25" t="s">
        <v>223</v>
      </c>
      <c r="D76" s="19" t="s">
        <v>161</v>
      </c>
      <c r="E76" s="26">
        <v>6</v>
      </c>
      <c r="F76" s="20">
        <v>80</v>
      </c>
      <c r="G76" s="27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>
        <v>5</v>
      </c>
      <c r="AN76" s="9"/>
      <c r="AO76" s="9"/>
      <c r="AP76" s="9"/>
      <c r="AQ76" s="9">
        <v>8</v>
      </c>
      <c r="AS76" s="9"/>
      <c r="AT76" s="9"/>
      <c r="AU76" s="9">
        <v>14</v>
      </c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59">
        <f t="shared" si="1"/>
        <v>27</v>
      </c>
    </row>
    <row r="77" spans="1:68" ht="15" x14ac:dyDescent="0.15">
      <c r="A77" s="18" t="s">
        <v>224</v>
      </c>
      <c r="B77" s="19" t="s">
        <v>159</v>
      </c>
      <c r="C77" s="19" t="s">
        <v>225</v>
      </c>
      <c r="D77" s="19" t="s">
        <v>161</v>
      </c>
      <c r="E77" s="20">
        <v>8</v>
      </c>
      <c r="F77" s="20">
        <v>40</v>
      </c>
      <c r="G77" s="7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>
        <v>3</v>
      </c>
      <c r="BG77" s="9"/>
      <c r="BH77" s="9"/>
      <c r="BI77" s="9"/>
      <c r="BJ77" s="9"/>
      <c r="BK77" s="9"/>
      <c r="BL77" s="9"/>
      <c r="BM77" s="9"/>
      <c r="BN77" s="9"/>
      <c r="BO77" s="9"/>
      <c r="BP77" s="59">
        <f t="shared" si="1"/>
        <v>3</v>
      </c>
    </row>
    <row r="78" spans="1:68" ht="15" x14ac:dyDescent="0.15">
      <c r="A78" s="18" t="s">
        <v>226</v>
      </c>
      <c r="B78" s="19" t="s">
        <v>159</v>
      </c>
      <c r="C78" s="19" t="s">
        <v>227</v>
      </c>
      <c r="D78" s="19" t="s">
        <v>161</v>
      </c>
      <c r="E78" s="20">
        <v>8</v>
      </c>
      <c r="F78" s="20">
        <v>72</v>
      </c>
      <c r="G78" s="7"/>
      <c r="H78" s="8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>
        <v>1</v>
      </c>
      <c r="AT78" s="9"/>
      <c r="AU78" s="9"/>
      <c r="AV78" s="9">
        <v>15</v>
      </c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>
        <v>1</v>
      </c>
      <c r="BK78" s="9"/>
      <c r="BL78" s="9"/>
      <c r="BM78" s="9"/>
      <c r="BN78" s="9"/>
      <c r="BO78" s="9"/>
      <c r="BP78" s="59">
        <f t="shared" si="1"/>
        <v>17</v>
      </c>
    </row>
    <row r="79" spans="1:68" ht="15" x14ac:dyDescent="0.15">
      <c r="A79" s="18" t="s">
        <v>228</v>
      </c>
      <c r="B79" s="19" t="s">
        <v>159</v>
      </c>
      <c r="C79" s="19" t="s">
        <v>229</v>
      </c>
      <c r="D79" s="19" t="s">
        <v>161</v>
      </c>
      <c r="E79" s="20">
        <v>8</v>
      </c>
      <c r="F79" s="20">
        <v>168</v>
      </c>
      <c r="G79" s="7"/>
      <c r="H79" s="8">
        <v>8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>
        <v>17</v>
      </c>
      <c r="BH79" s="9"/>
      <c r="BI79" s="9">
        <v>5</v>
      </c>
      <c r="BJ79" s="9"/>
      <c r="BK79" s="9">
        <v>1</v>
      </c>
      <c r="BL79" s="9"/>
      <c r="BM79" s="9"/>
      <c r="BN79" s="9"/>
      <c r="BO79" s="9"/>
      <c r="BP79" s="59">
        <f t="shared" si="1"/>
        <v>31</v>
      </c>
    </row>
    <row r="80" spans="1:68" ht="15" x14ac:dyDescent="0.15">
      <c r="A80" s="28" t="s">
        <v>230</v>
      </c>
      <c r="B80" s="29" t="s">
        <v>231</v>
      </c>
      <c r="C80" s="29" t="s">
        <v>232</v>
      </c>
      <c r="D80" s="19" t="s">
        <v>161</v>
      </c>
      <c r="E80" s="30">
        <v>32</v>
      </c>
      <c r="F80" s="30">
        <v>32</v>
      </c>
      <c r="G80" s="30"/>
      <c r="H80" s="8"/>
      <c r="I80" s="9"/>
      <c r="J80" s="9">
        <v>1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59">
        <f t="shared" si="1"/>
        <v>1</v>
      </c>
    </row>
    <row r="81" spans="1:68" ht="15" x14ac:dyDescent="0.15">
      <c r="A81" s="28" t="s">
        <v>233</v>
      </c>
      <c r="B81" s="29" t="s">
        <v>231</v>
      </c>
      <c r="C81" s="29" t="s">
        <v>234</v>
      </c>
      <c r="D81" s="19" t="s">
        <v>161</v>
      </c>
      <c r="E81" s="30">
        <v>40</v>
      </c>
      <c r="F81" s="30">
        <v>40</v>
      </c>
      <c r="G81" s="30"/>
      <c r="H81" s="8"/>
      <c r="I81" s="9"/>
      <c r="J81" s="9"/>
      <c r="K81" s="9"/>
      <c r="L81" s="9"/>
      <c r="M81" s="9"/>
      <c r="N81" s="9"/>
      <c r="O81" s="9">
        <v>2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>
        <v>12</v>
      </c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>
        <v>1</v>
      </c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>
        <v>40</v>
      </c>
      <c r="BN81" s="9"/>
      <c r="BO81" s="9"/>
      <c r="BP81" s="59">
        <f t="shared" si="1"/>
        <v>55</v>
      </c>
    </row>
    <row r="82" spans="1:68" ht="15" x14ac:dyDescent="0.15">
      <c r="A82" s="28" t="s">
        <v>235</v>
      </c>
      <c r="B82" s="29" t="s">
        <v>231</v>
      </c>
      <c r="C82" s="29" t="s">
        <v>236</v>
      </c>
      <c r="D82" s="19" t="s">
        <v>161</v>
      </c>
      <c r="E82" s="30">
        <v>48</v>
      </c>
      <c r="F82" s="30">
        <v>48</v>
      </c>
      <c r="G82" s="30"/>
      <c r="H82" s="8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>
        <v>3</v>
      </c>
      <c r="AZ82" s="9"/>
      <c r="BA82" s="9"/>
      <c r="BB82" s="9"/>
      <c r="BC82" s="9">
        <v>4</v>
      </c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59">
        <f t="shared" si="1"/>
        <v>7</v>
      </c>
    </row>
    <row r="83" spans="1:68" ht="15" x14ac:dyDescent="0.15">
      <c r="A83" s="31" t="s">
        <v>237</v>
      </c>
      <c r="B83" s="29" t="s">
        <v>231</v>
      </c>
      <c r="C83" s="29" t="s">
        <v>238</v>
      </c>
      <c r="D83" s="19" t="s">
        <v>161</v>
      </c>
      <c r="E83" s="32">
        <v>24.5</v>
      </c>
      <c r="F83" s="32">
        <v>24.5</v>
      </c>
      <c r="G83" s="32"/>
      <c r="H83" s="8">
        <v>30</v>
      </c>
      <c r="I83" s="9">
        <v>17</v>
      </c>
      <c r="J83" s="9"/>
      <c r="K83" s="9">
        <v>14</v>
      </c>
      <c r="L83" s="9">
        <v>2</v>
      </c>
      <c r="M83" s="9">
        <v>19</v>
      </c>
      <c r="N83" s="9">
        <v>2</v>
      </c>
      <c r="O83" s="9">
        <v>19</v>
      </c>
      <c r="P83" s="9">
        <v>32</v>
      </c>
      <c r="Q83" s="9">
        <f>3+24</f>
        <v>27</v>
      </c>
      <c r="R83" s="9">
        <v>28</v>
      </c>
      <c r="S83" s="9">
        <v>14</v>
      </c>
      <c r="T83" s="9">
        <v>3</v>
      </c>
      <c r="U83" s="9">
        <v>13</v>
      </c>
      <c r="V83" s="9"/>
      <c r="W83" s="9">
        <v>13</v>
      </c>
      <c r="X83" s="9"/>
      <c r="Y83" s="9">
        <v>9</v>
      </c>
      <c r="Z83" s="9">
        <v>18</v>
      </c>
      <c r="AA83" s="9">
        <f>10+2</f>
        <v>12</v>
      </c>
      <c r="AB83" s="9"/>
      <c r="AC83" s="9">
        <v>754</v>
      </c>
      <c r="AD83" s="9">
        <v>67</v>
      </c>
      <c r="AE83" s="9">
        <v>474</v>
      </c>
      <c r="AF83" s="14">
        <v>111</v>
      </c>
      <c r="AG83" s="9">
        <v>669</v>
      </c>
      <c r="AH83" s="9">
        <v>169</v>
      </c>
      <c r="AI83" s="9">
        <v>604</v>
      </c>
      <c r="AJ83" s="9">
        <v>730</v>
      </c>
      <c r="AK83" s="9">
        <v>622</v>
      </c>
      <c r="AL83" s="9">
        <v>14</v>
      </c>
      <c r="AM83" s="9">
        <v>7</v>
      </c>
      <c r="AN83" s="9">
        <v>3</v>
      </c>
      <c r="AO83" s="9">
        <v>12</v>
      </c>
      <c r="AP83" s="9">
        <v>4</v>
      </c>
      <c r="AQ83" s="9">
        <v>5</v>
      </c>
      <c r="AR83" s="9"/>
      <c r="AS83" s="9"/>
      <c r="AT83" s="9">
        <f>4+4</f>
        <v>8</v>
      </c>
      <c r="AU83" s="9">
        <v>2</v>
      </c>
      <c r="AV83" s="9">
        <v>791</v>
      </c>
      <c r="AW83" s="9">
        <v>467</v>
      </c>
      <c r="AX83" s="9">
        <v>77</v>
      </c>
      <c r="AY83" s="9">
        <v>167</v>
      </c>
      <c r="AZ83" s="9">
        <v>120</v>
      </c>
      <c r="BA83" s="9">
        <v>237</v>
      </c>
      <c r="BB83" s="9">
        <v>179</v>
      </c>
      <c r="BC83" s="9">
        <v>542</v>
      </c>
      <c r="BD83" s="9">
        <v>356</v>
      </c>
      <c r="BE83" s="9">
        <v>802</v>
      </c>
      <c r="BF83" s="9">
        <v>46</v>
      </c>
      <c r="BG83" s="9">
        <v>11</v>
      </c>
      <c r="BH83" s="9">
        <v>10</v>
      </c>
      <c r="BI83" s="9">
        <v>15</v>
      </c>
      <c r="BJ83" s="9">
        <v>3</v>
      </c>
      <c r="BK83" s="9">
        <v>11</v>
      </c>
      <c r="BL83" s="9">
        <v>8</v>
      </c>
      <c r="BM83" s="9"/>
      <c r="BN83" s="9">
        <v>29</v>
      </c>
      <c r="BO83" s="9">
        <v>29</v>
      </c>
      <c r="BP83" s="59">
        <f t="shared" si="1"/>
        <v>8427</v>
      </c>
    </row>
    <row r="84" spans="1:68" ht="15" x14ac:dyDescent="0.15">
      <c r="A84" s="28" t="s">
        <v>239</v>
      </c>
      <c r="B84" s="29" t="s">
        <v>231</v>
      </c>
      <c r="C84" s="29" t="s">
        <v>240</v>
      </c>
      <c r="D84" s="19" t="s">
        <v>161</v>
      </c>
      <c r="E84" s="30">
        <v>4</v>
      </c>
      <c r="F84" s="30">
        <v>20</v>
      </c>
      <c r="G84" s="30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>
        <v>3</v>
      </c>
      <c r="BG84" s="9"/>
      <c r="BH84" s="9"/>
      <c r="BI84" s="9"/>
      <c r="BJ84" s="9"/>
      <c r="BK84" s="9">
        <v>7</v>
      </c>
      <c r="BL84" s="9"/>
      <c r="BM84" s="9"/>
      <c r="BN84" s="9"/>
      <c r="BO84" s="9"/>
      <c r="BP84" s="59">
        <f t="shared" si="1"/>
        <v>10</v>
      </c>
    </row>
    <row r="85" spans="1:68" ht="15" x14ac:dyDescent="0.15">
      <c r="A85" s="28" t="s">
        <v>241</v>
      </c>
      <c r="B85" s="29" t="s">
        <v>231</v>
      </c>
      <c r="C85" s="29" t="s">
        <v>242</v>
      </c>
      <c r="D85" s="19" t="s">
        <v>161</v>
      </c>
      <c r="E85" s="30">
        <v>4</v>
      </c>
      <c r="F85" s="30">
        <v>32</v>
      </c>
      <c r="G85" s="30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>
        <v>1</v>
      </c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>
        <v>105</v>
      </c>
      <c r="BG85" s="9"/>
      <c r="BH85" s="9"/>
      <c r="BI85" s="9"/>
      <c r="BJ85" s="9"/>
      <c r="BK85" s="9"/>
      <c r="BL85" s="9"/>
      <c r="BM85" s="9"/>
      <c r="BN85" s="9"/>
      <c r="BO85" s="9"/>
      <c r="BP85" s="59">
        <f t="shared" si="1"/>
        <v>106</v>
      </c>
    </row>
    <row r="86" spans="1:68" ht="15" x14ac:dyDescent="0.15">
      <c r="A86" s="28" t="s">
        <v>243</v>
      </c>
      <c r="B86" s="29" t="s">
        <v>231</v>
      </c>
      <c r="C86" s="29" t="s">
        <v>244</v>
      </c>
      <c r="D86" s="19" t="s">
        <v>161</v>
      </c>
      <c r="E86" s="30">
        <v>4</v>
      </c>
      <c r="F86" s="30">
        <v>64</v>
      </c>
      <c r="G86" s="30"/>
      <c r="H86" s="8">
        <v>1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>
        <v>3</v>
      </c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>
        <v>2</v>
      </c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59">
        <f t="shared" si="1"/>
        <v>6</v>
      </c>
    </row>
    <row r="87" spans="1:68" ht="15" x14ac:dyDescent="0.15">
      <c r="A87" s="28" t="s">
        <v>245</v>
      </c>
      <c r="B87" s="29" t="s">
        <v>231</v>
      </c>
      <c r="C87" s="29" t="s">
        <v>246</v>
      </c>
      <c r="D87" s="19" t="s">
        <v>161</v>
      </c>
      <c r="E87" s="30">
        <v>4</v>
      </c>
      <c r="F87" s="30">
        <v>104</v>
      </c>
      <c r="G87" s="30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>
        <v>1</v>
      </c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>
        <v>1</v>
      </c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59">
        <f t="shared" si="1"/>
        <v>2</v>
      </c>
    </row>
    <row r="88" spans="1:68" ht="15" x14ac:dyDescent="0.15">
      <c r="A88" s="28" t="s">
        <v>247</v>
      </c>
      <c r="B88" s="29" t="s">
        <v>231</v>
      </c>
      <c r="C88" s="29" t="s">
        <v>248</v>
      </c>
      <c r="D88" s="19" t="s">
        <v>161</v>
      </c>
      <c r="E88" s="30">
        <v>4</v>
      </c>
      <c r="F88" s="30">
        <v>160</v>
      </c>
      <c r="G88" s="30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>
        <v>6</v>
      </c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>
        <v>1</v>
      </c>
      <c r="BK88" s="9"/>
      <c r="BL88" s="9"/>
      <c r="BM88" s="9"/>
      <c r="BN88" s="9"/>
      <c r="BO88" s="9">
        <v>49</v>
      </c>
      <c r="BP88" s="59">
        <f t="shared" si="1"/>
        <v>56</v>
      </c>
    </row>
    <row r="89" spans="1:68" ht="15" x14ac:dyDescent="0.15">
      <c r="A89" s="28" t="s">
        <v>249</v>
      </c>
      <c r="B89" s="29" t="s">
        <v>231</v>
      </c>
      <c r="C89" s="29" t="s">
        <v>250</v>
      </c>
      <c r="D89" s="19" t="s">
        <v>161</v>
      </c>
      <c r="E89" s="30">
        <v>6</v>
      </c>
      <c r="F89" s="30">
        <v>176</v>
      </c>
      <c r="G89" s="30"/>
      <c r="H89" s="8"/>
      <c r="I89" s="9"/>
      <c r="J89" s="9"/>
      <c r="K89" s="9"/>
      <c r="L89" s="9"/>
      <c r="M89" s="9"/>
      <c r="N89" s="9"/>
      <c r="O89" s="9"/>
      <c r="P89" s="9"/>
      <c r="Q89" s="9"/>
      <c r="R89" s="9">
        <v>3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>
        <v>58</v>
      </c>
      <c r="BL89" s="9"/>
      <c r="BM89" s="9"/>
      <c r="BN89" s="9"/>
      <c r="BO89" s="9"/>
      <c r="BP89" s="59">
        <f t="shared" si="1"/>
        <v>61</v>
      </c>
    </row>
    <row r="90" spans="1:68" ht="15" x14ac:dyDescent="0.15">
      <c r="A90" s="28" t="s">
        <v>251</v>
      </c>
      <c r="B90" s="29" t="s">
        <v>231</v>
      </c>
      <c r="C90" s="29" t="s">
        <v>252</v>
      </c>
      <c r="D90" s="19" t="s">
        <v>161</v>
      </c>
      <c r="E90" s="30">
        <v>6</v>
      </c>
      <c r="F90" s="30">
        <v>248</v>
      </c>
      <c r="G90" s="30"/>
      <c r="H90" s="8">
        <v>1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>
        <v>1</v>
      </c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59">
        <f t="shared" si="1"/>
        <v>2</v>
      </c>
    </row>
    <row r="91" spans="1:68" ht="15" x14ac:dyDescent="0.15">
      <c r="A91" s="28" t="s">
        <v>253</v>
      </c>
      <c r="B91" s="29" t="s">
        <v>231</v>
      </c>
      <c r="C91" s="29" t="s">
        <v>254</v>
      </c>
      <c r="D91" s="19" t="s">
        <v>161</v>
      </c>
      <c r="E91" s="30">
        <v>8</v>
      </c>
      <c r="F91" s="30">
        <v>80</v>
      </c>
      <c r="G91" s="30"/>
      <c r="H91" s="8"/>
      <c r="I91" s="9"/>
      <c r="J91" s="9"/>
      <c r="K91" s="9">
        <v>1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>
        <v>2</v>
      </c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>
        <v>4</v>
      </c>
      <c r="BG91" s="9"/>
      <c r="BH91" s="9">
        <v>2</v>
      </c>
      <c r="BI91" s="9"/>
      <c r="BJ91" s="9"/>
      <c r="BK91" s="9"/>
      <c r="BL91" s="9"/>
      <c r="BM91" s="9"/>
      <c r="BN91" s="9"/>
      <c r="BO91" s="9"/>
      <c r="BP91" s="59">
        <f t="shared" si="1"/>
        <v>9</v>
      </c>
    </row>
    <row r="92" spans="1:68" ht="15" x14ac:dyDescent="0.15">
      <c r="A92" s="28" t="s">
        <v>255</v>
      </c>
      <c r="B92" s="29" t="s">
        <v>231</v>
      </c>
      <c r="C92" s="29" t="s">
        <v>256</v>
      </c>
      <c r="D92" s="19" t="s">
        <v>161</v>
      </c>
      <c r="E92" s="30">
        <v>8</v>
      </c>
      <c r="F92" s="30">
        <v>120</v>
      </c>
      <c r="G92" s="30"/>
      <c r="H92" s="8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>
        <v>1</v>
      </c>
      <c r="AC92" s="9"/>
      <c r="AD92" s="9"/>
      <c r="AE92" s="9">
        <v>6</v>
      </c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>
        <v>1</v>
      </c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59">
        <f t="shared" si="1"/>
        <v>8</v>
      </c>
    </row>
    <row r="93" spans="1:68" ht="14" x14ac:dyDescent="0.15">
      <c r="A93" s="28" t="s">
        <v>257</v>
      </c>
      <c r="B93" s="29" t="s">
        <v>231</v>
      </c>
      <c r="C93" s="29" t="s">
        <v>258</v>
      </c>
      <c r="D93" s="29" t="s">
        <v>259</v>
      </c>
      <c r="E93" s="30">
        <v>8</v>
      </c>
      <c r="F93" s="30">
        <v>136</v>
      </c>
      <c r="G93" s="30">
        <v>8</v>
      </c>
      <c r="H93" s="8"/>
      <c r="I93" s="9"/>
      <c r="J93" s="9"/>
      <c r="K93" s="9"/>
      <c r="L93" s="9"/>
      <c r="M93" s="9"/>
      <c r="N93" s="9"/>
      <c r="O93" s="9">
        <v>3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>
        <v>2</v>
      </c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59">
        <f t="shared" si="1"/>
        <v>5</v>
      </c>
    </row>
    <row r="94" spans="1:68" ht="14" x14ac:dyDescent="0.15">
      <c r="A94" s="28" t="s">
        <v>260</v>
      </c>
      <c r="B94" s="29" t="s">
        <v>231</v>
      </c>
      <c r="C94" s="29" t="s">
        <v>261</v>
      </c>
      <c r="D94" s="29" t="s">
        <v>161</v>
      </c>
      <c r="E94" s="30">
        <v>8</v>
      </c>
      <c r="F94" s="30">
        <v>144</v>
      </c>
      <c r="G94" s="30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>
        <v>10</v>
      </c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59">
        <f t="shared" si="1"/>
        <v>10</v>
      </c>
    </row>
    <row r="95" spans="1:68" ht="14" x14ac:dyDescent="0.15">
      <c r="A95" s="28" t="s">
        <v>262</v>
      </c>
      <c r="B95" s="29" t="s">
        <v>231</v>
      </c>
      <c r="C95" s="29" t="s">
        <v>263</v>
      </c>
      <c r="D95" s="29" t="s">
        <v>259</v>
      </c>
      <c r="E95" s="30">
        <v>8</v>
      </c>
      <c r="F95" s="30">
        <v>160</v>
      </c>
      <c r="G95" s="30">
        <v>8</v>
      </c>
      <c r="H95" s="8"/>
      <c r="I95" s="9"/>
      <c r="J95" s="9"/>
      <c r="K95" s="9"/>
      <c r="L95" s="9"/>
      <c r="M95" s="9"/>
      <c r="N95" s="9"/>
      <c r="O95" s="9"/>
      <c r="Q95" s="9">
        <v>4</v>
      </c>
      <c r="R95" s="9">
        <v>1</v>
      </c>
      <c r="S95" s="9"/>
      <c r="T95" s="9"/>
      <c r="U95" s="9"/>
      <c r="V95" s="9"/>
      <c r="W95" s="9"/>
      <c r="X95" s="9"/>
      <c r="Y95" s="9"/>
      <c r="Z95" s="9"/>
      <c r="AA95" s="9"/>
      <c r="AB95" s="9"/>
      <c r="AC95" s="9">
        <v>9</v>
      </c>
      <c r="AD95" s="9"/>
      <c r="AE95" s="9">
        <v>2</v>
      </c>
      <c r="AG95" s="9">
        <v>3</v>
      </c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>
        <v>1</v>
      </c>
      <c r="BH95" s="9"/>
      <c r="BI95" s="9">
        <v>28</v>
      </c>
      <c r="BJ95" s="9"/>
      <c r="BK95" s="9"/>
      <c r="BL95" s="9"/>
      <c r="BM95" s="9"/>
      <c r="BN95" s="9"/>
      <c r="BO95" s="9"/>
      <c r="BP95" s="59">
        <f t="shared" si="1"/>
        <v>48</v>
      </c>
    </row>
    <row r="96" spans="1:68" ht="14" x14ac:dyDescent="0.15">
      <c r="A96" s="28" t="s">
        <v>264</v>
      </c>
      <c r="B96" s="29" t="s">
        <v>231</v>
      </c>
      <c r="C96" s="29" t="s">
        <v>265</v>
      </c>
      <c r="D96" s="29" t="s">
        <v>161</v>
      </c>
      <c r="E96" s="30">
        <v>8</v>
      </c>
      <c r="F96" s="30">
        <v>200</v>
      </c>
      <c r="G96" s="30"/>
      <c r="H96" s="8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>
        <v>7</v>
      </c>
      <c r="AJ96" s="9"/>
      <c r="AK96" s="9">
        <v>3</v>
      </c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>
        <v>1</v>
      </c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59">
        <f t="shared" si="1"/>
        <v>11</v>
      </c>
    </row>
    <row r="97" spans="1:68" ht="14" x14ac:dyDescent="0.15">
      <c r="A97" s="28" t="s">
        <v>266</v>
      </c>
      <c r="B97" s="29" t="s">
        <v>231</v>
      </c>
      <c r="C97" s="29" t="s">
        <v>267</v>
      </c>
      <c r="D97" s="29" t="s">
        <v>161</v>
      </c>
      <c r="E97" s="30">
        <v>8</v>
      </c>
      <c r="F97" s="30">
        <v>256</v>
      </c>
      <c r="G97" s="30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>
        <v>1</v>
      </c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>
        <v>3</v>
      </c>
      <c r="BM97" s="9"/>
      <c r="BN97" s="9">
        <v>12</v>
      </c>
      <c r="BO97" s="9">
        <v>14</v>
      </c>
      <c r="BP97" s="59">
        <f t="shared" si="1"/>
        <v>30</v>
      </c>
    </row>
    <row r="98" spans="1:68" ht="14" x14ac:dyDescent="0.15">
      <c r="A98" s="28" t="s">
        <v>268</v>
      </c>
      <c r="B98" s="29" t="s">
        <v>231</v>
      </c>
      <c r="C98" s="29" t="s">
        <v>269</v>
      </c>
      <c r="D98" s="29" t="s">
        <v>161</v>
      </c>
      <c r="E98" s="30">
        <v>8</v>
      </c>
      <c r="F98" s="30">
        <v>408</v>
      </c>
      <c r="G98" s="30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>
        <v>1</v>
      </c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59">
        <f t="shared" si="1"/>
        <v>1</v>
      </c>
    </row>
    <row r="99" spans="1:68" ht="14" x14ac:dyDescent="0.15">
      <c r="A99" s="28" t="s">
        <v>270</v>
      </c>
      <c r="B99" s="29" t="s">
        <v>231</v>
      </c>
      <c r="C99" s="29" t="s">
        <v>271</v>
      </c>
      <c r="D99" s="29" t="s">
        <v>161</v>
      </c>
      <c r="E99" s="30">
        <v>12</v>
      </c>
      <c r="F99" s="30">
        <v>128</v>
      </c>
      <c r="G99" s="30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>
        <v>1</v>
      </c>
      <c r="AD99" s="9"/>
      <c r="AE99" s="9"/>
      <c r="AF99" s="9"/>
      <c r="AG99" s="9"/>
      <c r="AH99" s="9"/>
      <c r="AI99" s="9"/>
      <c r="AJ99" s="9"/>
      <c r="AK99" s="9"/>
      <c r="AL99" s="9">
        <v>1</v>
      </c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59">
        <f t="shared" si="1"/>
        <v>2</v>
      </c>
    </row>
    <row r="100" spans="1:68" ht="14" x14ac:dyDescent="0.15">
      <c r="A100" s="28" t="s">
        <v>272</v>
      </c>
      <c r="B100" s="29" t="s">
        <v>231</v>
      </c>
      <c r="C100" s="29" t="s">
        <v>273</v>
      </c>
      <c r="D100" s="29" t="s">
        <v>161</v>
      </c>
      <c r="E100" s="30">
        <v>16</v>
      </c>
      <c r="F100" s="30">
        <v>160</v>
      </c>
      <c r="G100" s="30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>
        <v>1</v>
      </c>
      <c r="BE100" s="9"/>
      <c r="BF100" s="9">
        <v>14</v>
      </c>
      <c r="BG100" s="9"/>
      <c r="BH100" s="9"/>
      <c r="BI100" s="9"/>
      <c r="BJ100" s="9"/>
      <c r="BK100" s="9">
        <v>1</v>
      </c>
      <c r="BL100" s="9">
        <v>1</v>
      </c>
      <c r="BM100" s="9"/>
      <c r="BN100" s="9"/>
      <c r="BO100" s="9"/>
      <c r="BP100" s="59">
        <f t="shared" si="1"/>
        <v>17</v>
      </c>
    </row>
    <row r="101" spans="1:68" ht="14" x14ac:dyDescent="0.15">
      <c r="A101" s="28" t="s">
        <v>274</v>
      </c>
      <c r="B101" s="29" t="s">
        <v>231</v>
      </c>
      <c r="C101" s="29" t="s">
        <v>275</v>
      </c>
      <c r="D101" s="29" t="s">
        <v>161</v>
      </c>
      <c r="E101" s="30">
        <v>16</v>
      </c>
      <c r="F101" s="30">
        <v>240</v>
      </c>
      <c r="G101" s="30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W101" s="9">
        <v>2</v>
      </c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>
        <v>1</v>
      </c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>
        <v>1</v>
      </c>
      <c r="BG101" s="9"/>
      <c r="BH101" s="9"/>
      <c r="BI101" s="9"/>
      <c r="BJ101" s="9"/>
      <c r="BK101" s="9"/>
      <c r="BL101" s="9"/>
      <c r="BM101" s="9">
        <v>4</v>
      </c>
      <c r="BN101" s="9">
        <v>2</v>
      </c>
      <c r="BO101" s="9">
        <v>5</v>
      </c>
      <c r="BP101" s="59">
        <f t="shared" si="1"/>
        <v>15</v>
      </c>
    </row>
    <row r="102" spans="1:68" ht="14" x14ac:dyDescent="0.15">
      <c r="A102" s="28" t="s">
        <v>276</v>
      </c>
      <c r="B102" s="29" t="s">
        <v>231</v>
      </c>
      <c r="C102" s="29" t="s">
        <v>277</v>
      </c>
      <c r="D102" s="29" t="s">
        <v>161</v>
      </c>
      <c r="E102" s="30">
        <v>24</v>
      </c>
      <c r="F102" s="30">
        <v>64</v>
      </c>
      <c r="G102" s="30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>
        <v>2</v>
      </c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>
        <v>1</v>
      </c>
      <c r="BF102" s="9">
        <v>4</v>
      </c>
      <c r="BG102" s="9"/>
      <c r="BH102" s="9"/>
      <c r="BI102" s="9"/>
      <c r="BJ102" s="9"/>
      <c r="BK102" s="9"/>
      <c r="BL102" s="9"/>
      <c r="BM102" s="9"/>
      <c r="BN102" s="9"/>
      <c r="BO102" s="9"/>
      <c r="BP102" s="59">
        <f t="shared" si="1"/>
        <v>7</v>
      </c>
    </row>
    <row r="103" spans="1:68" ht="14" x14ac:dyDescent="0.15">
      <c r="A103" s="28" t="s">
        <v>278</v>
      </c>
      <c r="B103" s="29" t="s">
        <v>231</v>
      </c>
      <c r="C103" s="29" t="s">
        <v>279</v>
      </c>
      <c r="D103" s="29" t="s">
        <v>161</v>
      </c>
      <c r="E103" s="30">
        <v>32</v>
      </c>
      <c r="F103" s="30">
        <v>1400</v>
      </c>
      <c r="G103" s="30"/>
      <c r="H103" s="8">
        <v>1</v>
      </c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59">
        <f t="shared" si="1"/>
        <v>1</v>
      </c>
    </row>
    <row r="104" spans="1:68" ht="14" x14ac:dyDescent="0.15">
      <c r="A104" s="28" t="s">
        <v>280</v>
      </c>
      <c r="B104" s="29" t="s">
        <v>231</v>
      </c>
      <c r="C104" s="29" t="s">
        <v>281</v>
      </c>
      <c r="D104" s="29" t="s">
        <v>91</v>
      </c>
      <c r="E104" s="30">
        <v>16</v>
      </c>
      <c r="F104" s="30">
        <v>32</v>
      </c>
      <c r="G104" s="30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>
        <v>1</v>
      </c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>
        <v>1</v>
      </c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>
        <v>1</v>
      </c>
      <c r="BG104" s="9"/>
      <c r="BH104" s="9">
        <v>1</v>
      </c>
      <c r="BI104" s="9"/>
      <c r="BJ104" s="9">
        <v>1</v>
      </c>
      <c r="BK104" s="9"/>
      <c r="BL104" s="9"/>
      <c r="BM104" s="9">
        <v>1</v>
      </c>
      <c r="BN104" s="9"/>
      <c r="BO104" s="9"/>
      <c r="BP104" s="59">
        <f t="shared" si="1"/>
        <v>6</v>
      </c>
    </row>
    <row r="105" spans="1:68" ht="14" x14ac:dyDescent="0.15">
      <c r="A105" s="28" t="s">
        <v>282</v>
      </c>
      <c r="B105" s="29" t="s">
        <v>231</v>
      </c>
      <c r="C105" s="29" t="s">
        <v>283</v>
      </c>
      <c r="D105" s="29" t="s">
        <v>91</v>
      </c>
      <c r="E105" s="30">
        <v>32</v>
      </c>
      <c r="F105" s="30">
        <v>48</v>
      </c>
      <c r="G105" s="30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>
        <v>5</v>
      </c>
      <c r="S105" s="9"/>
      <c r="T105" s="9"/>
      <c r="U105" s="9"/>
      <c r="V105" s="9"/>
      <c r="W105" s="9">
        <v>1</v>
      </c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>
        <v>2</v>
      </c>
      <c r="BI105" s="9"/>
      <c r="BJ105" s="9"/>
      <c r="BK105" s="9"/>
      <c r="BL105" s="9"/>
      <c r="BM105" s="9">
        <v>3</v>
      </c>
      <c r="BN105" s="9">
        <v>4</v>
      </c>
      <c r="BO105" s="9"/>
      <c r="BP105" s="59">
        <f t="shared" si="1"/>
        <v>15</v>
      </c>
    </row>
    <row r="106" spans="1:68" ht="14" x14ac:dyDescent="0.15">
      <c r="A106" s="28" t="s">
        <v>284</v>
      </c>
      <c r="B106" s="29" t="s">
        <v>231</v>
      </c>
      <c r="C106" s="29" t="s">
        <v>285</v>
      </c>
      <c r="D106" s="29" t="s">
        <v>91</v>
      </c>
      <c r="E106" s="30">
        <v>32</v>
      </c>
      <c r="F106" s="30">
        <v>80</v>
      </c>
      <c r="G106" s="30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>
        <v>1</v>
      </c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>
        <v>4</v>
      </c>
      <c r="BG106" s="9">
        <v>1</v>
      </c>
      <c r="BH106" s="9"/>
      <c r="BI106" s="9">
        <v>1</v>
      </c>
      <c r="BJ106" s="9"/>
      <c r="BK106" s="9"/>
      <c r="BL106" s="9"/>
      <c r="BM106" s="9"/>
      <c r="BN106" s="9"/>
      <c r="BO106" s="9">
        <v>3</v>
      </c>
      <c r="BP106" s="59">
        <f t="shared" si="1"/>
        <v>10</v>
      </c>
    </row>
    <row r="107" spans="1:68" ht="14" x14ac:dyDescent="0.15">
      <c r="A107" s="28" t="s">
        <v>286</v>
      </c>
      <c r="B107" s="29" t="s">
        <v>231</v>
      </c>
      <c r="C107" s="29" t="s">
        <v>287</v>
      </c>
      <c r="D107" s="29" t="s">
        <v>91</v>
      </c>
      <c r="E107" s="30">
        <v>8</v>
      </c>
      <c r="F107" s="30">
        <v>24</v>
      </c>
      <c r="G107" s="30"/>
      <c r="H107" s="8"/>
      <c r="I107" s="9"/>
      <c r="J107" s="9"/>
      <c r="K107" s="9"/>
      <c r="L107" s="9">
        <v>1</v>
      </c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>
        <v>2</v>
      </c>
      <c r="BL107" s="9"/>
      <c r="BM107" s="9"/>
      <c r="BN107" s="9"/>
      <c r="BO107" s="9"/>
      <c r="BP107" s="59">
        <f t="shared" si="1"/>
        <v>3</v>
      </c>
    </row>
    <row r="108" spans="1:68" ht="14" x14ac:dyDescent="0.15">
      <c r="A108" s="28" t="s">
        <v>288</v>
      </c>
      <c r="B108" s="29" t="s">
        <v>231</v>
      </c>
      <c r="C108" s="29" t="s">
        <v>289</v>
      </c>
      <c r="D108" s="29" t="s">
        <v>91</v>
      </c>
      <c r="E108" s="30">
        <v>9.6</v>
      </c>
      <c r="F108" s="30">
        <v>24</v>
      </c>
      <c r="G108" s="30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>
        <v>3</v>
      </c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59">
        <f t="shared" si="1"/>
        <v>3</v>
      </c>
    </row>
    <row r="109" spans="1:68" ht="14" x14ac:dyDescent="0.15">
      <c r="A109" s="28" t="s">
        <v>290</v>
      </c>
      <c r="B109" s="29" t="s">
        <v>231</v>
      </c>
      <c r="C109" s="29" t="s">
        <v>291</v>
      </c>
      <c r="D109" s="29" t="s">
        <v>86</v>
      </c>
      <c r="E109" s="30">
        <v>16</v>
      </c>
      <c r="F109" s="30">
        <v>32</v>
      </c>
      <c r="G109" s="33">
        <v>16</v>
      </c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>
        <v>1</v>
      </c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59">
        <f t="shared" si="1"/>
        <v>1</v>
      </c>
    </row>
    <row r="110" spans="1:68" ht="14" x14ac:dyDescent="0.15">
      <c r="A110" s="28" t="s">
        <v>292</v>
      </c>
      <c r="B110" s="29" t="s">
        <v>231</v>
      </c>
      <c r="C110" s="29" t="s">
        <v>293</v>
      </c>
      <c r="D110" s="29" t="s">
        <v>86</v>
      </c>
      <c r="E110" s="30">
        <v>2</v>
      </c>
      <c r="F110" s="30">
        <v>96</v>
      </c>
      <c r="G110" s="33">
        <v>2</v>
      </c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>
        <v>1</v>
      </c>
      <c r="BM110" s="9">
        <v>1</v>
      </c>
      <c r="BN110" s="9"/>
      <c r="BO110" s="9">
        <v>4</v>
      </c>
      <c r="BP110" s="59">
        <f t="shared" si="1"/>
        <v>6</v>
      </c>
    </row>
    <row r="111" spans="1:68" ht="14" x14ac:dyDescent="0.15">
      <c r="A111" s="28" t="s">
        <v>294</v>
      </c>
      <c r="B111" s="29" t="s">
        <v>231</v>
      </c>
      <c r="C111" s="29" t="s">
        <v>295</v>
      </c>
      <c r="D111" s="29" t="s">
        <v>161</v>
      </c>
      <c r="E111" s="30">
        <v>4</v>
      </c>
      <c r="F111" s="30">
        <v>16</v>
      </c>
      <c r="G111" s="30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>
        <v>8</v>
      </c>
      <c r="BG111" s="9"/>
      <c r="BH111" s="9"/>
      <c r="BI111" s="9"/>
      <c r="BJ111" s="9"/>
      <c r="BK111" s="9"/>
      <c r="BL111" s="9"/>
      <c r="BM111" s="9"/>
      <c r="BN111" s="9"/>
      <c r="BO111" s="9"/>
      <c r="BP111" s="59">
        <f t="shared" si="1"/>
        <v>8</v>
      </c>
    </row>
    <row r="112" spans="1:68" ht="14" x14ac:dyDescent="0.15">
      <c r="A112" s="28" t="s">
        <v>296</v>
      </c>
      <c r="B112" s="29" t="s">
        <v>231</v>
      </c>
      <c r="C112" s="29" t="s">
        <v>297</v>
      </c>
      <c r="D112" s="29" t="s">
        <v>161</v>
      </c>
      <c r="E112" s="30">
        <v>4</v>
      </c>
      <c r="F112" s="30">
        <v>24</v>
      </c>
      <c r="G112" s="30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>
        <v>2</v>
      </c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>
        <v>4</v>
      </c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>
        <v>33</v>
      </c>
      <c r="BG112" s="9"/>
      <c r="BH112" s="9"/>
      <c r="BI112" s="9"/>
      <c r="BJ112" s="9"/>
      <c r="BK112" s="9"/>
      <c r="BL112" s="9"/>
      <c r="BM112" s="9"/>
      <c r="BN112" s="9"/>
      <c r="BO112" s="9"/>
      <c r="BP112" s="59">
        <f t="shared" si="1"/>
        <v>39</v>
      </c>
    </row>
    <row r="113" spans="1:68" ht="14" x14ac:dyDescent="0.15">
      <c r="A113" s="28" t="s">
        <v>298</v>
      </c>
      <c r="B113" s="29" t="s">
        <v>231</v>
      </c>
      <c r="C113" s="29" t="s">
        <v>299</v>
      </c>
      <c r="D113" s="29" t="s">
        <v>161</v>
      </c>
      <c r="E113" s="30">
        <v>4</v>
      </c>
      <c r="F113" s="30">
        <v>32</v>
      </c>
      <c r="G113" s="34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>
        <v>4</v>
      </c>
      <c r="BN113" s="9">
        <v>12</v>
      </c>
      <c r="BO113" s="9"/>
      <c r="BP113" s="59">
        <f t="shared" si="1"/>
        <v>16</v>
      </c>
    </row>
    <row r="114" spans="1:68" ht="14" x14ac:dyDescent="0.15">
      <c r="A114" s="28" t="s">
        <v>300</v>
      </c>
      <c r="B114" s="29" t="s">
        <v>231</v>
      </c>
      <c r="C114" s="29" t="s">
        <v>301</v>
      </c>
      <c r="D114" s="29" t="s">
        <v>86</v>
      </c>
      <c r="E114" s="30">
        <v>4</v>
      </c>
      <c r="F114" s="30">
        <v>40</v>
      </c>
      <c r="G114" s="33">
        <v>4</v>
      </c>
      <c r="H114" s="8"/>
      <c r="I114" s="9"/>
      <c r="J114" s="9"/>
      <c r="K114" s="9">
        <v>2</v>
      </c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>
        <v>17</v>
      </c>
      <c r="AM114" s="9"/>
      <c r="AN114" s="9">
        <f>1+1</f>
        <v>2</v>
      </c>
      <c r="AO114" s="9"/>
      <c r="AP114" s="9"/>
      <c r="AQ114" s="9"/>
      <c r="AR114" s="9"/>
      <c r="AS114" s="9"/>
      <c r="AT114" s="9">
        <f>4+11</f>
        <v>15</v>
      </c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59">
        <f t="shared" si="1"/>
        <v>36</v>
      </c>
    </row>
    <row r="115" spans="1:68" ht="14" x14ac:dyDescent="0.15">
      <c r="A115" s="28" t="s">
        <v>302</v>
      </c>
      <c r="B115" s="29" t="s">
        <v>231</v>
      </c>
      <c r="C115" s="29" t="s">
        <v>303</v>
      </c>
      <c r="D115" s="29" t="s">
        <v>86</v>
      </c>
      <c r="E115" s="30">
        <v>4</v>
      </c>
      <c r="F115" s="30">
        <v>56</v>
      </c>
      <c r="G115" s="33">
        <v>4</v>
      </c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>
        <v>8</v>
      </c>
      <c r="BM115" s="9"/>
      <c r="BN115" s="9"/>
      <c r="BO115" s="9">
        <v>81</v>
      </c>
      <c r="BP115" s="59">
        <f t="shared" si="1"/>
        <v>89</v>
      </c>
    </row>
    <row r="116" spans="1:68" ht="14" x14ac:dyDescent="0.15">
      <c r="A116" s="28" t="s">
        <v>304</v>
      </c>
      <c r="B116" s="29" t="s">
        <v>231</v>
      </c>
      <c r="C116" s="29" t="s">
        <v>305</v>
      </c>
      <c r="D116" s="29" t="s">
        <v>86</v>
      </c>
      <c r="E116" s="30">
        <v>4</v>
      </c>
      <c r="F116" s="30">
        <v>64</v>
      </c>
      <c r="G116" s="33">
        <v>4</v>
      </c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>
        <v>1</v>
      </c>
      <c r="AN116" s="9">
        <v>1</v>
      </c>
      <c r="AO116" s="9">
        <v>1</v>
      </c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>
        <v>1</v>
      </c>
      <c r="BK116" s="9"/>
      <c r="BL116" s="9"/>
      <c r="BM116" s="9"/>
      <c r="BN116" s="9">
        <f>74+12</f>
        <v>86</v>
      </c>
      <c r="BO116" s="9">
        <v>15</v>
      </c>
      <c r="BP116" s="59">
        <f t="shared" si="1"/>
        <v>105</v>
      </c>
    </row>
    <row r="117" spans="1:68" ht="14" x14ac:dyDescent="0.15">
      <c r="A117" s="28" t="s">
        <v>306</v>
      </c>
      <c r="B117" s="29" t="s">
        <v>231</v>
      </c>
      <c r="C117" s="29" t="s">
        <v>307</v>
      </c>
      <c r="D117" s="29" t="s">
        <v>86</v>
      </c>
      <c r="E117" s="30">
        <v>4</v>
      </c>
      <c r="F117" s="30">
        <v>96</v>
      </c>
      <c r="G117" s="33">
        <v>4</v>
      </c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>
        <v>1</v>
      </c>
      <c r="AC117" s="9"/>
      <c r="AD117" s="9">
        <v>1</v>
      </c>
      <c r="AE117" s="9"/>
      <c r="AF117" s="9"/>
      <c r="AG117" s="9"/>
      <c r="AH117" s="9"/>
      <c r="AI117" s="9"/>
      <c r="AJ117" s="9"/>
      <c r="AK117" s="9"/>
      <c r="AL117" s="9">
        <v>7</v>
      </c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>
        <v>14</v>
      </c>
      <c r="BN117" s="9"/>
      <c r="BO117" s="9"/>
      <c r="BP117" s="59">
        <f t="shared" si="1"/>
        <v>23</v>
      </c>
    </row>
    <row r="118" spans="1:68" ht="14" x14ac:dyDescent="0.15">
      <c r="A118" s="28" t="s">
        <v>308</v>
      </c>
      <c r="B118" s="29" t="s">
        <v>231</v>
      </c>
      <c r="C118" s="29" t="s">
        <v>309</v>
      </c>
      <c r="D118" s="29" t="s">
        <v>86</v>
      </c>
      <c r="E118" s="30">
        <v>4</v>
      </c>
      <c r="F118" s="30">
        <v>120</v>
      </c>
      <c r="G118" s="33">
        <v>4</v>
      </c>
      <c r="H118" s="8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>
        <v>1</v>
      </c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59">
        <f t="shared" si="1"/>
        <v>1</v>
      </c>
    </row>
    <row r="119" spans="1:68" ht="14" x14ac:dyDescent="0.15">
      <c r="A119" s="28" t="s">
        <v>310</v>
      </c>
      <c r="B119" s="29" t="s">
        <v>231</v>
      </c>
      <c r="C119" s="29" t="s">
        <v>311</v>
      </c>
      <c r="D119" s="29" t="s">
        <v>86</v>
      </c>
      <c r="E119" s="30">
        <v>4</v>
      </c>
      <c r="F119" s="30">
        <v>160</v>
      </c>
      <c r="G119" s="33">
        <v>4</v>
      </c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>
        <v>1</v>
      </c>
      <c r="BK119" s="9"/>
      <c r="BL119" s="9"/>
      <c r="BM119" s="9">
        <v>34</v>
      </c>
      <c r="BN119" s="9">
        <v>5</v>
      </c>
      <c r="BO119" s="9"/>
      <c r="BP119" s="59">
        <f t="shared" si="1"/>
        <v>40</v>
      </c>
    </row>
    <row r="120" spans="1:68" ht="14" x14ac:dyDescent="0.15">
      <c r="A120" s="28" t="s">
        <v>312</v>
      </c>
      <c r="B120" s="29" t="s">
        <v>231</v>
      </c>
      <c r="C120" s="29" t="s">
        <v>313</v>
      </c>
      <c r="D120" s="29" t="s">
        <v>86</v>
      </c>
      <c r="E120" s="30">
        <v>4</v>
      </c>
      <c r="F120" s="30">
        <v>200</v>
      </c>
      <c r="G120" s="33">
        <v>4</v>
      </c>
      <c r="H120" s="8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>
        <v>1</v>
      </c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>
        <v>7</v>
      </c>
      <c r="BH120" s="9"/>
      <c r="BI120" s="9"/>
      <c r="BJ120" s="9"/>
      <c r="BK120" s="9"/>
      <c r="BL120" s="9"/>
      <c r="BM120" s="9"/>
      <c r="BN120" s="9"/>
      <c r="BO120" s="9"/>
      <c r="BP120" s="59">
        <f t="shared" si="1"/>
        <v>8</v>
      </c>
    </row>
    <row r="121" spans="1:68" ht="14" x14ac:dyDescent="0.15">
      <c r="A121" s="28" t="s">
        <v>314</v>
      </c>
      <c r="B121" s="29" t="s">
        <v>231</v>
      </c>
      <c r="C121" s="29" t="s">
        <v>315</v>
      </c>
      <c r="D121" s="29" t="s">
        <v>91</v>
      </c>
      <c r="E121" s="30">
        <v>4</v>
      </c>
      <c r="F121" s="30">
        <v>240</v>
      </c>
      <c r="G121" s="30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>
        <v>2</v>
      </c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>
        <v>30</v>
      </c>
      <c r="BO121" s="9"/>
      <c r="BP121" s="59">
        <f t="shared" si="1"/>
        <v>32</v>
      </c>
    </row>
    <row r="122" spans="1:68" ht="14" x14ac:dyDescent="0.15">
      <c r="A122" s="28" t="s">
        <v>316</v>
      </c>
      <c r="B122" s="29" t="s">
        <v>231</v>
      </c>
      <c r="C122" s="29" t="s">
        <v>317</v>
      </c>
      <c r="D122" s="29" t="s">
        <v>161</v>
      </c>
      <c r="E122" s="30">
        <v>6</v>
      </c>
      <c r="F122" s="30">
        <v>40</v>
      </c>
      <c r="G122" s="30"/>
      <c r="H122" s="8"/>
      <c r="I122" s="9"/>
      <c r="J122" s="9"/>
      <c r="K122" s="9"/>
      <c r="L122" s="9"/>
      <c r="M122" s="9"/>
      <c r="N122" s="9">
        <v>1</v>
      </c>
      <c r="O122" s="9"/>
      <c r="P122" s="9"/>
      <c r="Q122" s="9">
        <v>2</v>
      </c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>
        <v>7</v>
      </c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59">
        <f t="shared" ref="BP122:BP185" si="2">SUM(H122:BO122)</f>
        <v>10</v>
      </c>
    </row>
    <row r="123" spans="1:68" ht="14" x14ac:dyDescent="0.15">
      <c r="A123" s="28" t="s">
        <v>318</v>
      </c>
      <c r="B123" s="29" t="s">
        <v>231</v>
      </c>
      <c r="C123" s="29" t="s">
        <v>319</v>
      </c>
      <c r="D123" s="29" t="s">
        <v>161</v>
      </c>
      <c r="E123" s="30">
        <v>6</v>
      </c>
      <c r="F123" s="30">
        <v>48</v>
      </c>
      <c r="G123" s="30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>
        <v>11</v>
      </c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>
        <v>41</v>
      </c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>
        <v>8</v>
      </c>
      <c r="BL123" s="9"/>
      <c r="BM123" s="9"/>
      <c r="BN123" s="9"/>
      <c r="BO123" s="9"/>
      <c r="BP123" s="59">
        <f t="shared" si="2"/>
        <v>60</v>
      </c>
    </row>
    <row r="124" spans="1:68" ht="14" x14ac:dyDescent="0.15">
      <c r="A124" s="28" t="s">
        <v>320</v>
      </c>
      <c r="B124" s="29" t="s">
        <v>231</v>
      </c>
      <c r="C124" s="29" t="s">
        <v>321</v>
      </c>
      <c r="D124" s="29" t="s">
        <v>86</v>
      </c>
      <c r="E124" s="30">
        <v>6</v>
      </c>
      <c r="F124" s="30">
        <v>56</v>
      </c>
      <c r="G124" s="33">
        <v>6</v>
      </c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T124" s="9">
        <v>6</v>
      </c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>
        <v>1</v>
      </c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59">
        <f t="shared" si="2"/>
        <v>7</v>
      </c>
    </row>
    <row r="125" spans="1:68" ht="14" x14ac:dyDescent="0.15">
      <c r="A125" s="28" t="s">
        <v>322</v>
      </c>
      <c r="B125" s="29" t="s">
        <v>231</v>
      </c>
      <c r="C125" s="29" t="s">
        <v>323</v>
      </c>
      <c r="D125" s="29" t="s">
        <v>86</v>
      </c>
      <c r="E125" s="30">
        <v>6</v>
      </c>
      <c r="F125" s="30">
        <v>64</v>
      </c>
      <c r="G125" s="33">
        <v>6</v>
      </c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>
        <v>7</v>
      </c>
      <c r="Z125" s="9"/>
      <c r="AA125" s="9">
        <v>19</v>
      </c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>
        <v>10</v>
      </c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59">
        <f t="shared" si="2"/>
        <v>36</v>
      </c>
    </row>
    <row r="126" spans="1:68" ht="14" x14ac:dyDescent="0.15">
      <c r="A126" s="28" t="s">
        <v>324</v>
      </c>
      <c r="B126" s="29" t="s">
        <v>231</v>
      </c>
      <c r="C126" s="29" t="s">
        <v>325</v>
      </c>
      <c r="D126" s="29" t="s">
        <v>86</v>
      </c>
      <c r="E126" s="30">
        <v>6</v>
      </c>
      <c r="F126" s="30">
        <v>72</v>
      </c>
      <c r="G126" s="33">
        <v>6</v>
      </c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>
        <v>6</v>
      </c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>
        <v>1</v>
      </c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59">
        <f t="shared" si="2"/>
        <v>7</v>
      </c>
    </row>
    <row r="127" spans="1:68" ht="14" x14ac:dyDescent="0.15">
      <c r="A127" s="28" t="s">
        <v>326</v>
      </c>
      <c r="B127" s="29" t="s">
        <v>231</v>
      </c>
      <c r="C127" s="29" t="s">
        <v>327</v>
      </c>
      <c r="D127" s="29" t="s">
        <v>161</v>
      </c>
      <c r="E127" s="30">
        <v>6</v>
      </c>
      <c r="F127" s="30">
        <v>80</v>
      </c>
      <c r="G127" s="30"/>
      <c r="H127" s="8"/>
      <c r="I127" s="9"/>
      <c r="J127" s="9"/>
      <c r="K127" s="9"/>
      <c r="L127" s="9"/>
      <c r="M127" s="9"/>
      <c r="N127" s="9"/>
      <c r="O127" s="9"/>
      <c r="P127" s="9">
        <v>3</v>
      </c>
      <c r="Q127" s="9"/>
      <c r="R127" s="9"/>
      <c r="S127" s="9">
        <v>3</v>
      </c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>
        <v>3</v>
      </c>
      <c r="AK127" s="9">
        <v>1</v>
      </c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59">
        <f t="shared" si="2"/>
        <v>10</v>
      </c>
    </row>
    <row r="128" spans="1:68" ht="14" x14ac:dyDescent="0.15">
      <c r="A128" s="28" t="s">
        <v>328</v>
      </c>
      <c r="B128" s="29" t="s">
        <v>231</v>
      </c>
      <c r="C128" s="29" t="s">
        <v>329</v>
      </c>
      <c r="D128" s="29" t="s">
        <v>161</v>
      </c>
      <c r="E128" s="30">
        <v>6</v>
      </c>
      <c r="F128" s="30">
        <v>120</v>
      </c>
      <c r="G128" s="30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T128" s="9">
        <v>2</v>
      </c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>
        <v>2</v>
      </c>
      <c r="AK128" s="9"/>
      <c r="AL128" s="9"/>
      <c r="AM128" s="9"/>
      <c r="AN128" s="9"/>
      <c r="AO128" s="9"/>
      <c r="AP128" s="9"/>
      <c r="AQ128" s="9"/>
      <c r="AR128" s="9"/>
      <c r="AS128" s="9">
        <v>3</v>
      </c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59">
        <f t="shared" si="2"/>
        <v>7</v>
      </c>
    </row>
    <row r="129" spans="1:68" ht="14" x14ac:dyDescent="0.15">
      <c r="A129" s="28" t="s">
        <v>330</v>
      </c>
      <c r="B129" s="29" t="s">
        <v>231</v>
      </c>
      <c r="C129" s="29" t="s">
        <v>331</v>
      </c>
      <c r="D129" s="29" t="s">
        <v>86</v>
      </c>
      <c r="E129" s="30">
        <v>6</v>
      </c>
      <c r="F129" s="30">
        <v>160</v>
      </c>
      <c r="G129" s="30">
        <v>6</v>
      </c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>
        <v>1</v>
      </c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>
        <v>27</v>
      </c>
      <c r="BG129" s="9"/>
      <c r="BH129" s="9"/>
      <c r="BI129" s="9"/>
      <c r="BJ129" s="9"/>
      <c r="BK129" s="9"/>
      <c r="BL129" s="9"/>
      <c r="BM129" s="9">
        <v>11</v>
      </c>
      <c r="BN129" s="9">
        <v>16</v>
      </c>
      <c r="BO129" s="9"/>
      <c r="BP129" s="59">
        <f t="shared" si="2"/>
        <v>55</v>
      </c>
    </row>
    <row r="130" spans="1:68" ht="14" x14ac:dyDescent="0.15">
      <c r="A130" s="28" t="s">
        <v>332</v>
      </c>
      <c r="B130" s="29" t="s">
        <v>231</v>
      </c>
      <c r="C130" s="29" t="s">
        <v>333</v>
      </c>
      <c r="D130" s="29" t="s">
        <v>86</v>
      </c>
      <c r="E130" s="30">
        <v>6.4</v>
      </c>
      <c r="F130" s="30">
        <v>36</v>
      </c>
      <c r="G130" s="30">
        <v>6.4</v>
      </c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>
        <v>24</v>
      </c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59">
        <f t="shared" si="2"/>
        <v>24</v>
      </c>
    </row>
    <row r="131" spans="1:68" ht="14" x14ac:dyDescent="0.15">
      <c r="A131" s="28" t="s">
        <v>334</v>
      </c>
      <c r="B131" s="29" t="s">
        <v>231</v>
      </c>
      <c r="C131" s="29" t="s">
        <v>335</v>
      </c>
      <c r="D131" s="29" t="s">
        <v>91</v>
      </c>
      <c r="E131" s="30">
        <v>8</v>
      </c>
      <c r="F131" s="30">
        <v>24</v>
      </c>
      <c r="G131" s="30"/>
      <c r="H131" s="8"/>
      <c r="I131" s="9"/>
      <c r="J131" s="9"/>
      <c r="K131" s="9">
        <v>1</v>
      </c>
      <c r="L131" s="9"/>
      <c r="M131" s="9"/>
      <c r="N131" s="9"/>
      <c r="O131" s="9"/>
      <c r="P131" s="9"/>
      <c r="Q131" s="9"/>
      <c r="R131" s="9">
        <v>17</v>
      </c>
      <c r="S131" s="9"/>
      <c r="T131" s="9"/>
      <c r="U131" s="9"/>
      <c r="V131" s="9"/>
      <c r="W131" s="9"/>
      <c r="X131" s="9"/>
      <c r="Y131" s="9"/>
      <c r="Z131" s="9">
        <v>3</v>
      </c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>
        <v>3</v>
      </c>
      <c r="AN131" s="9"/>
      <c r="AO131" s="9"/>
      <c r="AP131" s="9"/>
      <c r="AQ131" s="9">
        <v>4</v>
      </c>
      <c r="AR131" s="9"/>
      <c r="AS131" s="9"/>
      <c r="AT131" s="9">
        <v>5</v>
      </c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>
        <v>3</v>
      </c>
      <c r="BG131" s="9"/>
      <c r="BH131" s="9"/>
      <c r="BI131" s="9"/>
      <c r="BJ131" s="9"/>
      <c r="BK131" s="9"/>
      <c r="BL131" s="9"/>
      <c r="BM131" s="9"/>
      <c r="BN131" s="9">
        <v>3</v>
      </c>
      <c r="BO131" s="9">
        <v>3</v>
      </c>
      <c r="BP131" s="59">
        <f t="shared" si="2"/>
        <v>42</v>
      </c>
    </row>
    <row r="132" spans="1:68" ht="14" x14ac:dyDescent="0.15">
      <c r="A132" s="28" t="s">
        <v>336</v>
      </c>
      <c r="B132" s="29" t="s">
        <v>231</v>
      </c>
      <c r="C132" s="29" t="s">
        <v>337</v>
      </c>
      <c r="D132" s="29" t="s">
        <v>86</v>
      </c>
      <c r="E132" s="30">
        <v>8</v>
      </c>
      <c r="F132" s="30">
        <v>32</v>
      </c>
      <c r="G132" s="33">
        <v>8</v>
      </c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>
        <v>1</v>
      </c>
      <c r="AT132" s="9"/>
      <c r="AU132" s="9"/>
      <c r="AV132" s="9"/>
      <c r="AW132" s="9">
        <v>1</v>
      </c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>
        <v>6</v>
      </c>
      <c r="BJ132" s="9"/>
      <c r="BK132" s="9"/>
      <c r="BL132" s="9"/>
      <c r="BM132" s="9"/>
      <c r="BN132" s="9"/>
      <c r="BO132" s="9"/>
      <c r="BP132" s="59">
        <f t="shared" si="2"/>
        <v>8</v>
      </c>
    </row>
    <row r="133" spans="1:68" ht="14" x14ac:dyDescent="0.15">
      <c r="A133" s="28" t="s">
        <v>338</v>
      </c>
      <c r="B133" s="29" t="s">
        <v>231</v>
      </c>
      <c r="C133" s="29" t="s">
        <v>339</v>
      </c>
      <c r="D133" s="29" t="s">
        <v>86</v>
      </c>
      <c r="E133" s="30">
        <v>8</v>
      </c>
      <c r="F133" s="30">
        <v>40</v>
      </c>
      <c r="G133" s="33">
        <v>8</v>
      </c>
      <c r="H133" s="8"/>
      <c r="I133" s="9"/>
      <c r="J133" s="9"/>
      <c r="K133" s="9"/>
      <c r="L133" s="9"/>
      <c r="M133" s="9"/>
      <c r="N133" s="9"/>
      <c r="O133" s="9">
        <v>1</v>
      </c>
      <c r="P133" s="9"/>
      <c r="Q133" s="9"/>
      <c r="R133" s="9"/>
      <c r="S133" s="9"/>
      <c r="T133" s="9"/>
      <c r="U133" s="9"/>
      <c r="V133" s="9">
        <v>2</v>
      </c>
      <c r="W133" s="9">
        <v>3</v>
      </c>
      <c r="X133" s="9"/>
      <c r="Y133" s="9"/>
      <c r="Z133" s="9"/>
      <c r="AA133" s="9"/>
      <c r="AB133" s="9">
        <v>1</v>
      </c>
      <c r="AC133" s="9"/>
      <c r="AD133" s="9"/>
      <c r="AE133" s="9"/>
      <c r="AF133" s="9"/>
      <c r="AG133" s="9"/>
      <c r="AH133" s="9"/>
      <c r="AI133" s="9"/>
      <c r="AJ133" s="9"/>
      <c r="AK133" s="9"/>
      <c r="AL133" s="9">
        <v>2</v>
      </c>
      <c r="AM133" s="9">
        <v>1</v>
      </c>
      <c r="AN133" s="9"/>
      <c r="AO133" s="9"/>
      <c r="AP133" s="9">
        <v>1</v>
      </c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>
        <v>5</v>
      </c>
      <c r="BI133" s="9"/>
      <c r="BJ133" s="9"/>
      <c r="BK133" s="9"/>
      <c r="BL133" s="9"/>
      <c r="BM133" s="9"/>
      <c r="BN133" s="9"/>
      <c r="BO133" s="9">
        <f>8+1</f>
        <v>9</v>
      </c>
      <c r="BP133" s="59">
        <f t="shared" si="2"/>
        <v>25</v>
      </c>
    </row>
    <row r="134" spans="1:68" ht="14" x14ac:dyDescent="0.15">
      <c r="A134" s="28" t="s">
        <v>340</v>
      </c>
      <c r="B134" s="29" t="s">
        <v>231</v>
      </c>
      <c r="C134" s="29" t="s">
        <v>341</v>
      </c>
      <c r="D134" s="29" t="s">
        <v>161</v>
      </c>
      <c r="E134" s="30">
        <v>8</v>
      </c>
      <c r="F134" s="30">
        <v>48</v>
      </c>
      <c r="G134" s="33"/>
      <c r="H134" s="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>
        <v>6</v>
      </c>
      <c r="T134" s="9"/>
      <c r="U134" s="9"/>
      <c r="V134" s="9"/>
      <c r="W134" s="9"/>
      <c r="Y134" s="9">
        <v>2</v>
      </c>
      <c r="Z134" s="9"/>
      <c r="AA134" s="9"/>
      <c r="AB134" s="9"/>
      <c r="AC134" s="9"/>
      <c r="AD134" s="9"/>
      <c r="AE134" s="9"/>
      <c r="AF134" s="9">
        <v>1</v>
      </c>
      <c r="AG134" s="9"/>
      <c r="AH134" s="9"/>
      <c r="AI134" s="9"/>
      <c r="AJ134" s="9"/>
      <c r="AK134" s="9"/>
      <c r="AL134" s="9"/>
      <c r="AM134" s="9"/>
      <c r="AN134" s="9"/>
      <c r="AO134" s="9">
        <v>9</v>
      </c>
      <c r="AP134" s="9"/>
      <c r="AQ134" s="9">
        <f>11+3</f>
        <v>14</v>
      </c>
      <c r="AR134" s="9"/>
      <c r="AS134" s="9"/>
      <c r="AT134" s="9">
        <v>62</v>
      </c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>
        <v>91</v>
      </c>
      <c r="BJ134" s="9"/>
      <c r="BK134" s="9">
        <v>8</v>
      </c>
      <c r="BL134" s="9"/>
      <c r="BM134" s="9"/>
      <c r="BN134" s="9">
        <v>6</v>
      </c>
      <c r="BO134" s="9"/>
      <c r="BP134" s="59">
        <f t="shared" si="2"/>
        <v>199</v>
      </c>
    </row>
    <row r="135" spans="1:68" ht="14" x14ac:dyDescent="0.15">
      <c r="A135" s="28" t="s">
        <v>342</v>
      </c>
      <c r="B135" s="29" t="s">
        <v>231</v>
      </c>
      <c r="C135" s="29" t="s">
        <v>343</v>
      </c>
      <c r="D135" s="29" t="s">
        <v>91</v>
      </c>
      <c r="E135" s="30">
        <v>8</v>
      </c>
      <c r="F135" s="30">
        <v>56</v>
      </c>
      <c r="G135" s="33"/>
      <c r="H135" s="8"/>
      <c r="I135" s="9">
        <f>3</f>
        <v>3</v>
      </c>
      <c r="J135" s="9">
        <v>2</v>
      </c>
      <c r="K135" s="9">
        <v>1</v>
      </c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>
        <v>2</v>
      </c>
      <c r="AM135" s="9"/>
      <c r="AN135" s="9"/>
      <c r="AO135" s="9"/>
      <c r="AP135" s="9"/>
      <c r="AQ135" s="9"/>
      <c r="AR135" s="9"/>
      <c r="AS135" s="9">
        <v>2</v>
      </c>
      <c r="AT135" s="9"/>
      <c r="AU135" s="9">
        <v>5</v>
      </c>
      <c r="AV135" s="9"/>
      <c r="AW135" s="9"/>
      <c r="AX135" s="9"/>
      <c r="AY135" s="9"/>
      <c r="AZ135" s="9"/>
      <c r="BA135" s="9">
        <v>2</v>
      </c>
      <c r="BB135" s="9"/>
      <c r="BC135" s="9"/>
      <c r="BD135" s="9"/>
      <c r="BE135" s="9"/>
      <c r="BF135" s="9"/>
      <c r="BG135" s="9"/>
      <c r="BH135" s="9"/>
      <c r="BI135" s="9">
        <v>14</v>
      </c>
      <c r="BJ135" s="9"/>
      <c r="BK135" s="9"/>
      <c r="BL135" s="9">
        <v>5</v>
      </c>
      <c r="BM135" s="9">
        <v>6</v>
      </c>
      <c r="BN135" s="9"/>
      <c r="BO135" s="9">
        <v>7</v>
      </c>
      <c r="BP135" s="59">
        <f t="shared" si="2"/>
        <v>49</v>
      </c>
    </row>
    <row r="136" spans="1:68" ht="14" x14ac:dyDescent="0.15">
      <c r="A136" s="28" t="s">
        <v>344</v>
      </c>
      <c r="B136" s="29" t="s">
        <v>231</v>
      </c>
      <c r="C136" s="29" t="s">
        <v>345</v>
      </c>
      <c r="D136" s="29" t="s">
        <v>86</v>
      </c>
      <c r="E136" s="30">
        <v>8</v>
      </c>
      <c r="F136" s="30">
        <v>64</v>
      </c>
      <c r="G136" s="33">
        <v>8</v>
      </c>
      <c r="H136" s="8"/>
      <c r="I136" s="9"/>
      <c r="J136" s="9"/>
      <c r="K136" s="9"/>
      <c r="L136" s="9"/>
      <c r="M136" s="9"/>
      <c r="N136" s="9"/>
      <c r="O136" s="9"/>
      <c r="P136" s="9">
        <v>1</v>
      </c>
      <c r="Q136" s="9"/>
      <c r="R136" s="9">
        <v>7</v>
      </c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>
        <v>1</v>
      </c>
      <c r="AZ136" s="9"/>
      <c r="BA136" s="9"/>
      <c r="BB136" s="9"/>
      <c r="BC136" s="9"/>
      <c r="BD136" s="9"/>
      <c r="BE136" s="9"/>
      <c r="BF136" s="9">
        <v>12</v>
      </c>
      <c r="BG136" s="9"/>
      <c r="BH136" s="9"/>
      <c r="BI136" s="9"/>
      <c r="BJ136" s="9">
        <v>1</v>
      </c>
      <c r="BK136" s="9">
        <v>20</v>
      </c>
      <c r="BL136" s="9"/>
      <c r="BM136" s="9"/>
      <c r="BN136" s="9"/>
      <c r="BO136" s="9">
        <v>3</v>
      </c>
      <c r="BP136" s="59">
        <f t="shared" si="2"/>
        <v>45</v>
      </c>
    </row>
    <row r="137" spans="1:68" ht="14" x14ac:dyDescent="0.15">
      <c r="A137" s="28" t="s">
        <v>346</v>
      </c>
      <c r="B137" s="29" t="s">
        <v>347</v>
      </c>
      <c r="C137" s="29" t="s">
        <v>348</v>
      </c>
      <c r="D137" s="29" t="s">
        <v>91</v>
      </c>
      <c r="E137" s="30">
        <v>8</v>
      </c>
      <c r="F137" s="30">
        <v>72</v>
      </c>
      <c r="G137" s="33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W137" s="9">
        <v>12</v>
      </c>
      <c r="X137" s="9">
        <v>6</v>
      </c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>
        <v>13</v>
      </c>
      <c r="BH137" s="9">
        <f>7+1</f>
        <v>8</v>
      </c>
      <c r="BI137" s="9">
        <f>31+10</f>
        <v>41</v>
      </c>
      <c r="BJ137" s="9">
        <v>4</v>
      </c>
      <c r="BK137" s="9">
        <v>22</v>
      </c>
      <c r="BL137" s="9">
        <v>2</v>
      </c>
      <c r="BM137" s="9">
        <v>15</v>
      </c>
      <c r="BN137" s="9">
        <v>16</v>
      </c>
      <c r="BO137" s="9">
        <v>11</v>
      </c>
      <c r="BP137" s="59">
        <f t="shared" si="2"/>
        <v>150</v>
      </c>
    </row>
    <row r="138" spans="1:68" ht="14" x14ac:dyDescent="0.15">
      <c r="A138" s="28" t="s">
        <v>349</v>
      </c>
      <c r="B138" s="29" t="s">
        <v>231</v>
      </c>
      <c r="C138" s="29" t="s">
        <v>350</v>
      </c>
      <c r="D138" s="29" t="s">
        <v>86</v>
      </c>
      <c r="E138" s="30">
        <v>8</v>
      </c>
      <c r="F138" s="30">
        <v>80</v>
      </c>
      <c r="G138" s="33">
        <v>8</v>
      </c>
      <c r="H138" s="8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>
        <v>1</v>
      </c>
      <c r="AN138" s="9"/>
      <c r="AO138" s="9"/>
      <c r="AP138" s="9"/>
      <c r="AQ138" s="9">
        <v>3</v>
      </c>
      <c r="AR138" s="9"/>
      <c r="AS138" s="9"/>
      <c r="AT138" s="9"/>
      <c r="AU138" s="9">
        <v>18</v>
      </c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>
        <v>5</v>
      </c>
      <c r="BJ138" s="9">
        <f>2+4</f>
        <v>6</v>
      </c>
      <c r="BK138" s="9">
        <v>6</v>
      </c>
      <c r="BL138" s="9"/>
      <c r="BM138" s="9"/>
      <c r="BN138" s="9"/>
      <c r="BO138" s="9"/>
      <c r="BP138" s="59">
        <f t="shared" si="2"/>
        <v>39</v>
      </c>
    </row>
    <row r="139" spans="1:68" ht="14" x14ac:dyDescent="0.15">
      <c r="A139" s="28" t="s">
        <v>351</v>
      </c>
      <c r="B139" s="29" t="s">
        <v>231</v>
      </c>
      <c r="C139" s="29" t="s">
        <v>352</v>
      </c>
      <c r="D139" s="29" t="s">
        <v>353</v>
      </c>
      <c r="E139" s="30">
        <v>8</v>
      </c>
      <c r="F139" s="30">
        <v>120</v>
      </c>
      <c r="G139" s="33">
        <v>8</v>
      </c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>
        <v>3</v>
      </c>
      <c r="BH139" s="9">
        <v>1</v>
      </c>
      <c r="BI139" s="9"/>
      <c r="BJ139" s="9"/>
      <c r="BK139" s="9"/>
      <c r="BL139" s="9"/>
      <c r="BM139" s="9"/>
      <c r="BN139" s="9">
        <v>4</v>
      </c>
      <c r="BO139" s="9">
        <v>5</v>
      </c>
      <c r="BP139" s="59">
        <f t="shared" si="2"/>
        <v>13</v>
      </c>
    </row>
    <row r="140" spans="1:68" ht="14" x14ac:dyDescent="0.15">
      <c r="A140" s="28" t="s">
        <v>354</v>
      </c>
      <c r="B140" s="29" t="s">
        <v>231</v>
      </c>
      <c r="C140" s="29" t="s">
        <v>355</v>
      </c>
      <c r="D140" s="29" t="s">
        <v>86</v>
      </c>
      <c r="E140" s="30">
        <v>8</v>
      </c>
      <c r="F140" s="30">
        <v>144</v>
      </c>
      <c r="G140" s="33">
        <v>8</v>
      </c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>
        <v>4</v>
      </c>
      <c r="AJ140" s="9"/>
      <c r="AK140" s="9">
        <v>1</v>
      </c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59">
        <f t="shared" si="2"/>
        <v>5</v>
      </c>
    </row>
    <row r="141" spans="1:68" ht="14" x14ac:dyDescent="0.15">
      <c r="A141" s="28" t="s">
        <v>356</v>
      </c>
      <c r="B141" s="29" t="s">
        <v>231</v>
      </c>
      <c r="C141" s="29" t="s">
        <v>357</v>
      </c>
      <c r="D141" s="29" t="s">
        <v>86</v>
      </c>
      <c r="E141" s="30">
        <v>8</v>
      </c>
      <c r="F141" s="30">
        <v>168</v>
      </c>
      <c r="G141" s="33">
        <v>8</v>
      </c>
      <c r="H141" s="8"/>
      <c r="I141" s="9">
        <v>1</v>
      </c>
      <c r="J141" s="9"/>
      <c r="K141" s="9">
        <v>1</v>
      </c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>
        <v>11</v>
      </c>
      <c r="BG141" s="9"/>
      <c r="BH141" s="9"/>
      <c r="BI141" s="9"/>
      <c r="BJ141" s="9"/>
      <c r="BK141" s="9"/>
      <c r="BL141" s="9"/>
      <c r="BM141" s="9"/>
      <c r="BN141" s="9">
        <v>6</v>
      </c>
      <c r="BO141" s="9">
        <v>1</v>
      </c>
      <c r="BP141" s="59">
        <f t="shared" si="2"/>
        <v>20</v>
      </c>
    </row>
    <row r="142" spans="1:68" ht="14" x14ac:dyDescent="0.15">
      <c r="A142" s="28" t="s">
        <v>358</v>
      </c>
      <c r="B142" s="29" t="s">
        <v>231</v>
      </c>
      <c r="C142" s="29" t="s">
        <v>359</v>
      </c>
      <c r="D142" s="29" t="s">
        <v>161</v>
      </c>
      <c r="E142" s="30">
        <v>8</v>
      </c>
      <c r="F142" s="30">
        <v>184</v>
      </c>
      <c r="G142" s="33"/>
      <c r="H142" s="8"/>
      <c r="I142" s="9"/>
      <c r="J142" s="9"/>
      <c r="K142" s="9"/>
      <c r="L142" s="9"/>
      <c r="M142" s="9"/>
      <c r="N142" s="9"/>
      <c r="O142" s="9"/>
      <c r="P142" s="9"/>
      <c r="Q142" s="9">
        <v>2</v>
      </c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>
        <v>5</v>
      </c>
      <c r="BG142" s="9">
        <v>12</v>
      </c>
      <c r="BH142" s="9"/>
      <c r="BI142" s="9">
        <v>13</v>
      </c>
      <c r="BJ142" s="9"/>
      <c r="BK142" s="9">
        <v>11</v>
      </c>
      <c r="BL142" s="9"/>
      <c r="BM142" s="9"/>
      <c r="BN142" s="9"/>
      <c r="BO142" s="9">
        <f>23+7</f>
        <v>30</v>
      </c>
      <c r="BP142" s="59">
        <f t="shared" si="2"/>
        <v>73</v>
      </c>
    </row>
    <row r="143" spans="1:68" ht="14" x14ac:dyDescent="0.15">
      <c r="A143" s="28" t="s">
        <v>360</v>
      </c>
      <c r="B143" s="29" t="s">
        <v>231</v>
      </c>
      <c r="C143" s="29" t="s">
        <v>361</v>
      </c>
      <c r="D143" s="29" t="s">
        <v>86</v>
      </c>
      <c r="E143" s="30">
        <v>8</v>
      </c>
      <c r="F143" s="30">
        <v>256</v>
      </c>
      <c r="G143" s="35">
        <v>8</v>
      </c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>
        <v>7</v>
      </c>
      <c r="BL143" s="9"/>
      <c r="BM143" s="9"/>
      <c r="BN143" s="9">
        <v>1</v>
      </c>
      <c r="BO143" s="9"/>
      <c r="BP143" s="59">
        <f t="shared" si="2"/>
        <v>8</v>
      </c>
    </row>
    <row r="144" spans="1:68" ht="14" x14ac:dyDescent="0.15">
      <c r="A144" s="28" t="s">
        <v>362</v>
      </c>
      <c r="B144" s="29" t="s">
        <v>231</v>
      </c>
      <c r="C144" s="29" t="s">
        <v>363</v>
      </c>
      <c r="D144" s="29" t="s">
        <v>86</v>
      </c>
      <c r="E144" s="30">
        <v>8</v>
      </c>
      <c r="F144" s="30">
        <v>320</v>
      </c>
      <c r="G144" s="35">
        <v>8</v>
      </c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>
        <v>13</v>
      </c>
      <c r="BG144" s="9"/>
      <c r="BH144" s="9"/>
      <c r="BI144" s="9">
        <v>7</v>
      </c>
      <c r="BJ144" s="9"/>
      <c r="BK144" s="9"/>
      <c r="BL144" s="9"/>
      <c r="BM144" s="9"/>
      <c r="BN144" s="9"/>
      <c r="BO144" s="9"/>
      <c r="BP144" s="59">
        <f t="shared" si="2"/>
        <v>20</v>
      </c>
    </row>
    <row r="145" spans="1:68" ht="14" x14ac:dyDescent="0.15">
      <c r="A145" s="28" t="s">
        <v>364</v>
      </c>
      <c r="B145" s="29" t="s">
        <v>231</v>
      </c>
      <c r="C145" s="29" t="s">
        <v>365</v>
      </c>
      <c r="D145" s="29" t="s">
        <v>86</v>
      </c>
      <c r="E145" s="30">
        <v>12</v>
      </c>
      <c r="F145" s="30">
        <v>48</v>
      </c>
      <c r="G145" s="35">
        <v>12</v>
      </c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>
        <v>3</v>
      </c>
      <c r="AM145" s="9"/>
      <c r="AN145" s="9"/>
      <c r="AO145" s="9"/>
      <c r="AP145" s="9"/>
      <c r="AQ145" s="9"/>
      <c r="AR145" s="9"/>
      <c r="AS145" s="9"/>
      <c r="AT145" s="9"/>
      <c r="AU145" s="9">
        <v>1</v>
      </c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59">
        <f t="shared" si="2"/>
        <v>4</v>
      </c>
    </row>
    <row r="146" spans="1:68" ht="14" x14ac:dyDescent="0.15">
      <c r="A146" s="28" t="s">
        <v>366</v>
      </c>
      <c r="B146" s="29" t="s">
        <v>231</v>
      </c>
      <c r="C146" s="29" t="s">
        <v>367</v>
      </c>
      <c r="D146" s="29" t="s">
        <v>86</v>
      </c>
      <c r="E146" s="30">
        <v>12</v>
      </c>
      <c r="F146" s="30">
        <v>56</v>
      </c>
      <c r="G146" s="35">
        <v>12</v>
      </c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>
        <v>1</v>
      </c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>
        <v>4</v>
      </c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59">
        <f t="shared" si="2"/>
        <v>5</v>
      </c>
    </row>
    <row r="147" spans="1:68" ht="14" x14ac:dyDescent="0.15">
      <c r="A147" s="28" t="s">
        <v>368</v>
      </c>
      <c r="B147" s="29" t="s">
        <v>231</v>
      </c>
      <c r="C147" s="29" t="s">
        <v>369</v>
      </c>
      <c r="D147" s="29" t="s">
        <v>91</v>
      </c>
      <c r="E147" s="30">
        <v>12</v>
      </c>
      <c r="F147" s="30">
        <v>80</v>
      </c>
      <c r="G147" s="30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>
        <v>2</v>
      </c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59">
        <f t="shared" si="2"/>
        <v>2</v>
      </c>
    </row>
    <row r="148" spans="1:68" ht="14" x14ac:dyDescent="0.15">
      <c r="A148" s="28" t="s">
        <v>370</v>
      </c>
      <c r="B148" s="29" t="s">
        <v>231</v>
      </c>
      <c r="C148" s="29" t="s">
        <v>371</v>
      </c>
      <c r="D148" s="29" t="s">
        <v>86</v>
      </c>
      <c r="E148" s="30">
        <v>12</v>
      </c>
      <c r="F148" s="30">
        <v>128</v>
      </c>
      <c r="G148" s="30">
        <v>12</v>
      </c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>
        <v>11</v>
      </c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59">
        <f t="shared" si="2"/>
        <v>11</v>
      </c>
    </row>
    <row r="149" spans="1:68" ht="14" x14ac:dyDescent="0.15">
      <c r="A149" s="28" t="s">
        <v>372</v>
      </c>
      <c r="B149" s="29" t="s">
        <v>231</v>
      </c>
      <c r="C149" s="29" t="s">
        <v>373</v>
      </c>
      <c r="D149" s="29" t="s">
        <v>86</v>
      </c>
      <c r="E149" s="30">
        <v>16</v>
      </c>
      <c r="F149" s="30">
        <v>40</v>
      </c>
      <c r="G149" s="30">
        <v>16</v>
      </c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>
        <v>1</v>
      </c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59">
        <f t="shared" si="2"/>
        <v>1</v>
      </c>
    </row>
    <row r="150" spans="1:68" ht="14" x14ac:dyDescent="0.15">
      <c r="A150" s="28" t="s">
        <v>374</v>
      </c>
      <c r="B150" s="29" t="s">
        <v>347</v>
      </c>
      <c r="C150" s="29" t="s">
        <v>375</v>
      </c>
      <c r="D150" s="29" t="s">
        <v>91</v>
      </c>
      <c r="E150" s="30">
        <v>16</v>
      </c>
      <c r="F150" s="30">
        <v>48</v>
      </c>
      <c r="G150" s="30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>
        <f>5+4</f>
        <v>9</v>
      </c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59">
        <f t="shared" si="2"/>
        <v>9</v>
      </c>
    </row>
    <row r="151" spans="1:68" ht="14" x14ac:dyDescent="0.15">
      <c r="A151" s="28" t="s">
        <v>376</v>
      </c>
      <c r="B151" s="29" t="s">
        <v>231</v>
      </c>
      <c r="C151" s="29" t="s">
        <v>377</v>
      </c>
      <c r="D151" s="36" t="s">
        <v>259</v>
      </c>
      <c r="E151" s="30">
        <v>16</v>
      </c>
      <c r="F151" s="30">
        <v>64</v>
      </c>
      <c r="G151" s="30">
        <v>16</v>
      </c>
      <c r="H151" s="8">
        <v>1</v>
      </c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>
        <v>1</v>
      </c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>
        <v>1</v>
      </c>
      <c r="BO151" s="9"/>
      <c r="BP151" s="59">
        <f t="shared" si="2"/>
        <v>3</v>
      </c>
    </row>
    <row r="152" spans="1:68" ht="14" x14ac:dyDescent="0.15">
      <c r="A152" s="28" t="s">
        <v>378</v>
      </c>
      <c r="B152" s="29" t="s">
        <v>231</v>
      </c>
      <c r="C152" s="29" t="s">
        <v>379</v>
      </c>
      <c r="D152" s="29" t="s">
        <v>86</v>
      </c>
      <c r="E152" s="30">
        <v>16</v>
      </c>
      <c r="F152" s="30">
        <v>104</v>
      </c>
      <c r="G152" s="30">
        <v>16</v>
      </c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>
        <v>1</v>
      </c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59">
        <f t="shared" si="2"/>
        <v>1</v>
      </c>
    </row>
    <row r="153" spans="1:68" ht="14" x14ac:dyDescent="0.15">
      <c r="A153" s="37" t="s">
        <v>380</v>
      </c>
      <c r="B153" s="29" t="s">
        <v>231</v>
      </c>
      <c r="C153" s="36" t="s">
        <v>381</v>
      </c>
      <c r="D153" s="36" t="s">
        <v>259</v>
      </c>
      <c r="E153" s="38">
        <v>16</v>
      </c>
      <c r="F153" s="30">
        <v>160</v>
      </c>
      <c r="G153" s="30">
        <v>16</v>
      </c>
      <c r="H153" s="8">
        <v>3</v>
      </c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>
        <v>2</v>
      </c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>
        <v>1</v>
      </c>
      <c r="BH153" s="9"/>
      <c r="BI153" s="9"/>
      <c r="BJ153" s="9"/>
      <c r="BK153" s="9"/>
      <c r="BL153" s="9"/>
      <c r="BM153" s="9"/>
      <c r="BN153" s="9"/>
      <c r="BO153" s="9"/>
      <c r="BP153" s="59">
        <f t="shared" si="2"/>
        <v>6</v>
      </c>
    </row>
    <row r="154" spans="1:68" ht="14" x14ac:dyDescent="0.15">
      <c r="A154" s="37" t="s">
        <v>382</v>
      </c>
      <c r="B154" s="29" t="s">
        <v>231</v>
      </c>
      <c r="C154" s="36" t="s">
        <v>383</v>
      </c>
      <c r="D154" s="36" t="s">
        <v>259</v>
      </c>
      <c r="E154" s="38">
        <v>16</v>
      </c>
      <c r="F154" s="30">
        <v>360</v>
      </c>
      <c r="G154" s="30">
        <v>16</v>
      </c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>
        <v>2</v>
      </c>
      <c r="BP154" s="59">
        <f t="shared" si="2"/>
        <v>2</v>
      </c>
    </row>
    <row r="155" spans="1:68" ht="14" x14ac:dyDescent="0.15">
      <c r="A155" s="28" t="s">
        <v>384</v>
      </c>
      <c r="B155" s="29" t="s">
        <v>231</v>
      </c>
      <c r="C155" s="29" t="s">
        <v>385</v>
      </c>
      <c r="D155" s="29" t="s">
        <v>86</v>
      </c>
      <c r="E155" s="30">
        <v>20</v>
      </c>
      <c r="F155" s="30">
        <v>56</v>
      </c>
      <c r="G155" s="30">
        <v>20</v>
      </c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>
        <v>3</v>
      </c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>
        <v>2</v>
      </c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59">
        <f t="shared" si="2"/>
        <v>5</v>
      </c>
    </row>
    <row r="156" spans="1:68" ht="14" x14ac:dyDescent="0.15">
      <c r="A156" s="28" t="s">
        <v>386</v>
      </c>
      <c r="B156" s="29" t="s">
        <v>231</v>
      </c>
      <c r="C156" s="29" t="s">
        <v>387</v>
      </c>
      <c r="D156" s="29" t="s">
        <v>86</v>
      </c>
      <c r="E156" s="30">
        <v>20</v>
      </c>
      <c r="F156" s="30">
        <v>112</v>
      </c>
      <c r="G156" s="30">
        <v>20</v>
      </c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>
        <v>1</v>
      </c>
      <c r="BN156" s="9"/>
      <c r="BO156" s="9"/>
      <c r="BP156" s="59">
        <f t="shared" si="2"/>
        <v>1</v>
      </c>
    </row>
    <row r="157" spans="1:68" ht="14" x14ac:dyDescent="0.15">
      <c r="A157" s="28" t="s">
        <v>388</v>
      </c>
      <c r="B157" s="29" t="s">
        <v>231</v>
      </c>
      <c r="C157" s="29" t="s">
        <v>389</v>
      </c>
      <c r="D157" s="29" t="s">
        <v>91</v>
      </c>
      <c r="E157" s="30">
        <v>24</v>
      </c>
      <c r="F157" s="30">
        <v>32</v>
      </c>
      <c r="G157" s="30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>
        <v>10</v>
      </c>
      <c r="BG157" s="9"/>
      <c r="BH157" s="9"/>
      <c r="BI157" s="9"/>
      <c r="BJ157" s="9"/>
      <c r="BK157" s="9"/>
      <c r="BL157" s="9">
        <v>5</v>
      </c>
      <c r="BM157" s="9"/>
      <c r="BN157" s="9"/>
      <c r="BO157" s="9"/>
      <c r="BP157" s="59">
        <f t="shared" si="2"/>
        <v>15</v>
      </c>
    </row>
    <row r="158" spans="1:68" ht="14" x14ac:dyDescent="0.15">
      <c r="A158" s="28" t="s">
        <v>390</v>
      </c>
      <c r="B158" s="29" t="s">
        <v>231</v>
      </c>
      <c r="C158" s="29" t="s">
        <v>391</v>
      </c>
      <c r="D158" s="29" t="s">
        <v>86</v>
      </c>
      <c r="E158" s="30">
        <v>24</v>
      </c>
      <c r="F158" s="30">
        <v>72</v>
      </c>
      <c r="G158" s="30">
        <v>24</v>
      </c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>
        <v>1</v>
      </c>
      <c r="BL158" s="9">
        <v>1</v>
      </c>
      <c r="BM158" s="9">
        <v>1</v>
      </c>
      <c r="BN158" s="9"/>
      <c r="BO158" s="9"/>
      <c r="BP158" s="59">
        <f t="shared" si="2"/>
        <v>3</v>
      </c>
    </row>
    <row r="159" spans="1:68" ht="14" x14ac:dyDescent="0.2">
      <c r="A159" s="28" t="s">
        <v>392</v>
      </c>
      <c r="B159" s="29" t="s">
        <v>231</v>
      </c>
      <c r="C159" s="29" t="s">
        <v>393</v>
      </c>
      <c r="D159" s="29" t="s">
        <v>259</v>
      </c>
      <c r="E159" s="39">
        <v>104</v>
      </c>
      <c r="F159" s="39">
        <v>200</v>
      </c>
      <c r="G159" s="39">
        <v>104</v>
      </c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>
        <v>2</v>
      </c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59">
        <f t="shared" si="2"/>
        <v>2</v>
      </c>
    </row>
    <row r="160" spans="1:68" ht="14" x14ac:dyDescent="0.15">
      <c r="A160" s="28" t="s">
        <v>394</v>
      </c>
      <c r="B160" s="29" t="s">
        <v>231</v>
      </c>
      <c r="C160" s="29" t="s">
        <v>395</v>
      </c>
      <c r="D160" s="29" t="s">
        <v>86</v>
      </c>
      <c r="E160" s="30">
        <v>16</v>
      </c>
      <c r="F160" s="30">
        <v>48</v>
      </c>
      <c r="G160" s="30">
        <v>16</v>
      </c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>
        <v>1</v>
      </c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59">
        <f t="shared" si="2"/>
        <v>1</v>
      </c>
    </row>
    <row r="161" spans="1:68" ht="14" x14ac:dyDescent="0.15">
      <c r="A161" s="28" t="s">
        <v>396</v>
      </c>
      <c r="B161" s="29" t="s">
        <v>231</v>
      </c>
      <c r="C161" s="29" t="s">
        <v>397</v>
      </c>
      <c r="D161" s="29" t="s">
        <v>86</v>
      </c>
      <c r="E161" s="30">
        <v>16</v>
      </c>
      <c r="F161" s="30">
        <v>96</v>
      </c>
      <c r="G161" s="30">
        <v>16</v>
      </c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>
        <v>1</v>
      </c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59">
        <f t="shared" si="2"/>
        <v>1</v>
      </c>
    </row>
    <row r="162" spans="1:68" ht="14" x14ac:dyDescent="0.15">
      <c r="A162" s="28" t="s">
        <v>398</v>
      </c>
      <c r="B162" s="29" t="s">
        <v>231</v>
      </c>
      <c r="C162" s="29" t="s">
        <v>399</v>
      </c>
      <c r="D162" s="29" t="s">
        <v>86</v>
      </c>
      <c r="E162" s="30">
        <v>24</v>
      </c>
      <c r="F162" s="30">
        <v>64</v>
      </c>
      <c r="G162" s="30">
        <v>24</v>
      </c>
      <c r="H162" s="8"/>
      <c r="I162" s="9"/>
      <c r="J162" s="9"/>
      <c r="K162" s="9">
        <v>1</v>
      </c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59">
        <f t="shared" si="2"/>
        <v>1</v>
      </c>
    </row>
    <row r="163" spans="1:68" ht="14" x14ac:dyDescent="0.15">
      <c r="A163" s="28" t="s">
        <v>400</v>
      </c>
      <c r="B163" s="29" t="s">
        <v>231</v>
      </c>
      <c r="C163" s="29" t="s">
        <v>401</v>
      </c>
      <c r="D163" s="29" t="s">
        <v>86</v>
      </c>
      <c r="E163" s="30">
        <v>48</v>
      </c>
      <c r="F163" s="30">
        <v>64</v>
      </c>
      <c r="G163" s="30">
        <v>48</v>
      </c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>
        <v>1</v>
      </c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59">
        <f t="shared" si="2"/>
        <v>1</v>
      </c>
    </row>
    <row r="164" spans="1:68" ht="14" x14ac:dyDescent="0.15">
      <c r="A164" s="28" t="s">
        <v>402</v>
      </c>
      <c r="B164" s="29" t="s">
        <v>231</v>
      </c>
      <c r="C164" s="29" t="s">
        <v>403</v>
      </c>
      <c r="D164" s="29" t="s">
        <v>86</v>
      </c>
      <c r="E164" s="30">
        <v>64</v>
      </c>
      <c r="F164" s="30">
        <v>80</v>
      </c>
      <c r="G164" s="30">
        <v>64</v>
      </c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>
        <v>1</v>
      </c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>
        <v>6</v>
      </c>
      <c r="BM164" s="9"/>
      <c r="BN164" s="9"/>
      <c r="BO164" s="9"/>
      <c r="BP164" s="59">
        <f t="shared" si="2"/>
        <v>7</v>
      </c>
    </row>
    <row r="165" spans="1:68" ht="14" x14ac:dyDescent="0.15">
      <c r="A165" s="28" t="s">
        <v>404</v>
      </c>
      <c r="B165" s="29" t="s">
        <v>231</v>
      </c>
      <c r="C165" s="29" t="s">
        <v>405</v>
      </c>
      <c r="D165" s="29" t="s">
        <v>353</v>
      </c>
      <c r="E165" s="30">
        <v>4</v>
      </c>
      <c r="F165" s="30">
        <v>64</v>
      </c>
      <c r="G165" s="30">
        <v>4</v>
      </c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>
        <v>1</v>
      </c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59">
        <f t="shared" si="2"/>
        <v>1</v>
      </c>
    </row>
    <row r="166" spans="1:68" ht="14" x14ac:dyDescent="0.15">
      <c r="A166" s="28" t="s">
        <v>406</v>
      </c>
      <c r="B166" s="29" t="s">
        <v>231</v>
      </c>
      <c r="C166" s="29" t="s">
        <v>407</v>
      </c>
      <c r="D166" s="29" t="s">
        <v>353</v>
      </c>
      <c r="E166" s="30">
        <v>4</v>
      </c>
      <c r="F166" s="30">
        <v>160</v>
      </c>
      <c r="G166" s="30">
        <v>4</v>
      </c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>
        <v>7</v>
      </c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59">
        <f t="shared" si="2"/>
        <v>7</v>
      </c>
    </row>
    <row r="167" spans="1:68" ht="14" x14ac:dyDescent="0.15">
      <c r="A167" s="28" t="s">
        <v>408</v>
      </c>
      <c r="B167" s="29" t="s">
        <v>231</v>
      </c>
      <c r="C167" s="29" t="s">
        <v>409</v>
      </c>
      <c r="D167" s="29" t="s">
        <v>353</v>
      </c>
      <c r="E167" s="30">
        <v>6</v>
      </c>
      <c r="F167" s="30">
        <v>56</v>
      </c>
      <c r="G167" s="30">
        <v>6</v>
      </c>
      <c r="H167" s="8"/>
      <c r="I167" s="9"/>
      <c r="J167" s="9"/>
      <c r="K167" s="9"/>
      <c r="L167" s="9"/>
      <c r="M167" s="9"/>
      <c r="N167" s="9"/>
      <c r="O167" s="9">
        <v>12</v>
      </c>
      <c r="P167" s="9"/>
      <c r="Q167" s="9"/>
      <c r="R167" s="9"/>
      <c r="S167" s="9">
        <v>9</v>
      </c>
      <c r="T167" s="9"/>
      <c r="U167" s="9"/>
      <c r="V167" s="9"/>
      <c r="W167" s="9"/>
      <c r="X167" s="9"/>
      <c r="Y167" s="9">
        <v>7</v>
      </c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59">
        <f t="shared" si="2"/>
        <v>28</v>
      </c>
    </row>
    <row r="168" spans="1:68" ht="14" x14ac:dyDescent="0.15">
      <c r="A168" s="28" t="s">
        <v>410</v>
      </c>
      <c r="B168" s="29" t="s">
        <v>231</v>
      </c>
      <c r="C168" s="29" t="s">
        <v>411</v>
      </c>
      <c r="D168" s="29" t="s">
        <v>353</v>
      </c>
      <c r="E168" s="30">
        <v>6</v>
      </c>
      <c r="F168" s="30">
        <v>88</v>
      </c>
      <c r="G168" s="30">
        <v>6</v>
      </c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>
        <v>2</v>
      </c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59">
        <f t="shared" si="2"/>
        <v>2</v>
      </c>
    </row>
    <row r="169" spans="1:68" ht="14" x14ac:dyDescent="0.15">
      <c r="A169" s="28" t="s">
        <v>412</v>
      </c>
      <c r="B169" s="29" t="s">
        <v>231</v>
      </c>
      <c r="C169" s="29" t="s">
        <v>413</v>
      </c>
      <c r="D169" s="29" t="s">
        <v>353</v>
      </c>
      <c r="E169" s="30">
        <v>8</v>
      </c>
      <c r="F169" s="30">
        <v>44</v>
      </c>
      <c r="G169" s="30">
        <v>8</v>
      </c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Z169" s="9">
        <v>21</v>
      </c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>
        <v>5</v>
      </c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59">
        <f t="shared" si="2"/>
        <v>26</v>
      </c>
    </row>
    <row r="170" spans="1:68" ht="14" x14ac:dyDescent="0.15">
      <c r="A170" s="28" t="s">
        <v>414</v>
      </c>
      <c r="B170" s="29" t="s">
        <v>231</v>
      </c>
      <c r="C170" s="29" t="s">
        <v>415</v>
      </c>
      <c r="D170" s="29" t="s">
        <v>353</v>
      </c>
      <c r="E170" s="30">
        <v>8</v>
      </c>
      <c r="F170" s="30">
        <v>64</v>
      </c>
      <c r="G170" s="30">
        <v>8</v>
      </c>
      <c r="H170" s="8"/>
      <c r="I170" s="9"/>
      <c r="J170" s="9"/>
      <c r="K170" s="9"/>
      <c r="L170" s="9"/>
      <c r="M170" s="9"/>
      <c r="N170" s="9">
        <v>3</v>
      </c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>
        <v>4</v>
      </c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59">
        <f t="shared" si="2"/>
        <v>7</v>
      </c>
    </row>
    <row r="171" spans="1:68" ht="14" x14ac:dyDescent="0.15">
      <c r="A171" s="28" t="s">
        <v>416</v>
      </c>
      <c r="B171" s="29" t="s">
        <v>231</v>
      </c>
      <c r="C171" s="29" t="s">
        <v>417</v>
      </c>
      <c r="D171" s="29" t="s">
        <v>353</v>
      </c>
      <c r="E171" s="30">
        <v>8</v>
      </c>
      <c r="F171" s="30">
        <v>80</v>
      </c>
      <c r="G171" s="30">
        <v>8</v>
      </c>
      <c r="H171" s="8">
        <v>2</v>
      </c>
      <c r="I171" s="9"/>
      <c r="J171" s="9"/>
      <c r="K171" s="9">
        <v>3</v>
      </c>
      <c r="L171" s="9"/>
      <c r="M171" s="9"/>
      <c r="N171" s="9"/>
      <c r="O171" s="9"/>
      <c r="P171" s="9">
        <v>3</v>
      </c>
      <c r="Q171" s="9"/>
      <c r="R171" s="9"/>
      <c r="S171" s="9"/>
      <c r="T171" s="9"/>
      <c r="U171" s="9">
        <v>2</v>
      </c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>
        <v>1</v>
      </c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59">
        <f t="shared" si="2"/>
        <v>11</v>
      </c>
    </row>
    <row r="172" spans="1:68" ht="14" x14ac:dyDescent="0.15">
      <c r="A172" s="28" t="s">
        <v>418</v>
      </c>
      <c r="B172" s="29" t="s">
        <v>231</v>
      </c>
      <c r="C172" s="29" t="s">
        <v>419</v>
      </c>
      <c r="D172" s="29" t="s">
        <v>353</v>
      </c>
      <c r="E172" s="30">
        <v>8</v>
      </c>
      <c r="F172" s="30">
        <v>96</v>
      </c>
      <c r="G172" s="30">
        <v>8</v>
      </c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>
        <v>32</v>
      </c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59">
        <f t="shared" si="2"/>
        <v>32</v>
      </c>
    </row>
    <row r="173" spans="1:68" ht="14" x14ac:dyDescent="0.15">
      <c r="A173" s="28" t="s">
        <v>420</v>
      </c>
      <c r="B173" s="29" t="s">
        <v>231</v>
      </c>
      <c r="C173" s="29" t="s">
        <v>421</v>
      </c>
      <c r="D173" s="29" t="s">
        <v>353</v>
      </c>
      <c r="E173" s="30">
        <v>8</v>
      </c>
      <c r="F173" s="30">
        <v>120</v>
      </c>
      <c r="G173" s="30">
        <v>8</v>
      </c>
      <c r="H173" s="8"/>
      <c r="I173" s="9"/>
      <c r="J173" s="9"/>
      <c r="K173" s="9"/>
      <c r="L173" s="9"/>
      <c r="M173" s="9"/>
      <c r="N173" s="9"/>
      <c r="O173" s="9"/>
      <c r="P173" s="9"/>
      <c r="Q173" s="9">
        <v>4</v>
      </c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>
        <v>1</v>
      </c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59">
        <f t="shared" si="2"/>
        <v>5</v>
      </c>
    </row>
    <row r="174" spans="1:68" ht="14" x14ac:dyDescent="0.15">
      <c r="A174" s="28" t="s">
        <v>422</v>
      </c>
      <c r="B174" s="29" t="s">
        <v>231</v>
      </c>
      <c r="C174" s="29" t="s">
        <v>423</v>
      </c>
      <c r="D174" s="29" t="s">
        <v>353</v>
      </c>
      <c r="E174" s="30">
        <v>12</v>
      </c>
      <c r="F174" s="30">
        <v>96</v>
      </c>
      <c r="G174" s="30">
        <v>12</v>
      </c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>
        <v>4</v>
      </c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59">
        <f t="shared" si="2"/>
        <v>4</v>
      </c>
    </row>
    <row r="175" spans="1:68" ht="14" x14ac:dyDescent="0.15">
      <c r="A175" s="28" t="s">
        <v>424</v>
      </c>
      <c r="B175" s="29" t="s">
        <v>231</v>
      </c>
      <c r="C175" s="29" t="s">
        <v>425</v>
      </c>
      <c r="D175" s="29" t="s">
        <v>353</v>
      </c>
      <c r="E175" s="30">
        <v>16</v>
      </c>
      <c r="F175" s="30">
        <v>64</v>
      </c>
      <c r="G175" s="30">
        <v>16</v>
      </c>
      <c r="H175" s="8"/>
      <c r="I175" s="9"/>
      <c r="J175" s="9"/>
      <c r="K175" s="9"/>
      <c r="L175" s="9"/>
      <c r="M175" s="9">
        <v>7</v>
      </c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59">
        <f t="shared" si="2"/>
        <v>7</v>
      </c>
    </row>
    <row r="176" spans="1:68" ht="14" x14ac:dyDescent="0.15">
      <c r="A176" s="28" t="s">
        <v>426</v>
      </c>
      <c r="B176" s="29" t="s">
        <v>231</v>
      </c>
      <c r="C176" s="29" t="s">
        <v>427</v>
      </c>
      <c r="D176" s="29" t="s">
        <v>353</v>
      </c>
      <c r="E176" s="30">
        <v>16</v>
      </c>
      <c r="F176" s="30">
        <v>88</v>
      </c>
      <c r="G176" s="30">
        <v>16</v>
      </c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>
        <v>1</v>
      </c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>
        <v>3</v>
      </c>
      <c r="BH176" s="9"/>
      <c r="BI176" s="9"/>
      <c r="BJ176" s="9"/>
      <c r="BK176" s="9"/>
      <c r="BL176" s="9"/>
      <c r="BM176" s="9"/>
      <c r="BN176" s="9"/>
      <c r="BO176" s="9"/>
      <c r="BP176" s="59">
        <f t="shared" si="2"/>
        <v>4</v>
      </c>
    </row>
    <row r="177" spans="1:68" ht="14" x14ac:dyDescent="0.15">
      <c r="A177" s="28" t="s">
        <v>428</v>
      </c>
      <c r="B177" s="29" t="s">
        <v>231</v>
      </c>
      <c r="C177" s="29" t="s">
        <v>429</v>
      </c>
      <c r="D177" s="29" t="s">
        <v>353</v>
      </c>
      <c r="E177" s="30">
        <v>16</v>
      </c>
      <c r="F177" s="30">
        <v>144</v>
      </c>
      <c r="G177" s="30">
        <v>16</v>
      </c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>
        <v>11</v>
      </c>
      <c r="BG177" s="9"/>
      <c r="BH177" s="9">
        <v>2</v>
      </c>
      <c r="BI177" s="9"/>
      <c r="BJ177" s="9"/>
      <c r="BK177" s="9"/>
      <c r="BL177" s="9"/>
      <c r="BM177" s="9">
        <v>4</v>
      </c>
      <c r="BN177" s="9"/>
      <c r="BO177" s="9"/>
      <c r="BP177" s="59">
        <f t="shared" si="2"/>
        <v>17</v>
      </c>
    </row>
    <row r="178" spans="1:68" ht="14" x14ac:dyDescent="0.15">
      <c r="A178" s="28" t="s">
        <v>430</v>
      </c>
      <c r="B178" s="29" t="s">
        <v>231</v>
      </c>
      <c r="C178" s="29" t="s">
        <v>431</v>
      </c>
      <c r="D178" s="29" t="s">
        <v>353</v>
      </c>
      <c r="E178" s="30">
        <v>16</v>
      </c>
      <c r="F178" s="30">
        <v>184</v>
      </c>
      <c r="G178" s="30">
        <v>16</v>
      </c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>
        <v>3</v>
      </c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>
        <v>2</v>
      </c>
      <c r="BP178" s="59">
        <f t="shared" si="2"/>
        <v>5</v>
      </c>
    </row>
    <row r="179" spans="1:68" ht="15" x14ac:dyDescent="0.15">
      <c r="A179" s="43" t="s">
        <v>433</v>
      </c>
      <c r="B179" s="44" t="s">
        <v>432</v>
      </c>
      <c r="C179" s="44" t="s">
        <v>434</v>
      </c>
      <c r="D179" s="44" t="s">
        <v>435</v>
      </c>
      <c r="E179" s="45">
        <v>16</v>
      </c>
      <c r="F179" s="45">
        <v>16</v>
      </c>
      <c r="G179" s="45">
        <v>16</v>
      </c>
      <c r="H179" s="8"/>
      <c r="I179" s="9">
        <v>3</v>
      </c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>
        <v>1</v>
      </c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>
        <v>1</v>
      </c>
      <c r="BO179" s="9">
        <v>14</v>
      </c>
      <c r="BP179" s="59">
        <f t="shared" si="2"/>
        <v>19</v>
      </c>
    </row>
    <row r="180" spans="1:68" ht="15" x14ac:dyDescent="0.15">
      <c r="A180" s="43" t="s">
        <v>436</v>
      </c>
      <c r="B180" s="44" t="s">
        <v>432</v>
      </c>
      <c r="C180" s="44" t="s">
        <v>437</v>
      </c>
      <c r="D180" s="44" t="s">
        <v>435</v>
      </c>
      <c r="E180" s="45">
        <v>20</v>
      </c>
      <c r="F180" s="45">
        <v>20</v>
      </c>
      <c r="G180" s="45">
        <v>20</v>
      </c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>
        <v>10</v>
      </c>
      <c r="AD180" s="9"/>
      <c r="AE180" s="9">
        <v>5</v>
      </c>
      <c r="AF180" s="9"/>
      <c r="AG180" s="9">
        <v>14</v>
      </c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59">
        <f t="shared" si="2"/>
        <v>29</v>
      </c>
    </row>
    <row r="181" spans="1:68" ht="15" x14ac:dyDescent="0.15">
      <c r="A181" s="43" t="s">
        <v>438</v>
      </c>
      <c r="B181" s="44" t="s">
        <v>432</v>
      </c>
      <c r="C181" s="44" t="s">
        <v>439</v>
      </c>
      <c r="D181" s="44" t="s">
        <v>435</v>
      </c>
      <c r="E181" s="45">
        <v>20</v>
      </c>
      <c r="F181" s="45">
        <v>24</v>
      </c>
      <c r="G181" s="45">
        <v>20</v>
      </c>
      <c r="H181" s="8"/>
      <c r="I181" s="9"/>
      <c r="J181" s="9"/>
      <c r="K181" s="9">
        <v>6</v>
      </c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>
        <v>13</v>
      </c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59">
        <f t="shared" si="2"/>
        <v>19</v>
      </c>
    </row>
    <row r="182" spans="1:68" ht="15" x14ac:dyDescent="0.15">
      <c r="A182" s="43" t="s">
        <v>440</v>
      </c>
      <c r="B182" s="44" t="s">
        <v>432</v>
      </c>
      <c r="C182" s="44" t="s">
        <v>441</v>
      </c>
      <c r="D182" s="44" t="s">
        <v>435</v>
      </c>
      <c r="E182" s="45">
        <v>24</v>
      </c>
      <c r="F182" s="45">
        <v>24</v>
      </c>
      <c r="G182" s="45">
        <v>24</v>
      </c>
      <c r="H182" s="8"/>
      <c r="I182" s="9"/>
      <c r="J182" s="9"/>
      <c r="K182" s="9"/>
      <c r="L182" s="9"/>
      <c r="M182" s="9"/>
      <c r="N182" s="9"/>
      <c r="O182" s="9">
        <v>7</v>
      </c>
      <c r="P182" s="9">
        <v>5</v>
      </c>
      <c r="Q182" s="9">
        <v>7</v>
      </c>
      <c r="R182" s="9"/>
      <c r="S182" s="9">
        <v>1</v>
      </c>
      <c r="T182" s="9"/>
      <c r="U182" s="9"/>
      <c r="V182" s="9"/>
      <c r="W182" s="9"/>
      <c r="X182" s="9"/>
      <c r="Y182" s="9"/>
      <c r="Z182" s="9"/>
      <c r="AA182" s="9"/>
      <c r="AB182" s="9">
        <v>9</v>
      </c>
      <c r="AC182" s="9"/>
      <c r="AD182" s="9">
        <v>1</v>
      </c>
      <c r="AE182" s="9"/>
      <c r="AF182" s="9"/>
      <c r="AG182" s="9"/>
      <c r="AH182" s="9"/>
      <c r="AI182" s="9">
        <v>9</v>
      </c>
      <c r="AJ182" s="9">
        <v>7</v>
      </c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>
        <v>8</v>
      </c>
      <c r="BN182" s="9">
        <v>11</v>
      </c>
      <c r="BO182" s="9"/>
      <c r="BP182" s="59">
        <f t="shared" si="2"/>
        <v>65</v>
      </c>
    </row>
    <row r="183" spans="1:68" ht="15" x14ac:dyDescent="0.15">
      <c r="A183" s="43" t="s">
        <v>442</v>
      </c>
      <c r="B183" s="44" t="s">
        <v>432</v>
      </c>
      <c r="C183" s="44" t="s">
        <v>443</v>
      </c>
      <c r="D183" s="44" t="s">
        <v>435</v>
      </c>
      <c r="E183" s="45">
        <v>17.600000000000001</v>
      </c>
      <c r="F183" s="45">
        <v>17.600000000000001</v>
      </c>
      <c r="G183" s="45">
        <v>17.600000000000001</v>
      </c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>
        <v>13</v>
      </c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59">
        <f t="shared" si="2"/>
        <v>13</v>
      </c>
    </row>
    <row r="184" spans="1:68" ht="15" x14ac:dyDescent="0.15">
      <c r="A184" s="31" t="s">
        <v>444</v>
      </c>
      <c r="B184" s="46" t="s">
        <v>231</v>
      </c>
      <c r="C184" s="46" t="s">
        <v>445</v>
      </c>
      <c r="D184" s="46" t="s">
        <v>86</v>
      </c>
      <c r="E184" s="32">
        <v>16</v>
      </c>
      <c r="F184" s="32">
        <v>40</v>
      </c>
      <c r="G184" s="32">
        <v>16</v>
      </c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>
        <v>9</v>
      </c>
      <c r="AC184" s="9"/>
      <c r="AD184" s="9"/>
      <c r="AE184" s="9"/>
      <c r="AF184" s="9"/>
      <c r="AG184" s="9"/>
      <c r="AH184" s="9"/>
      <c r="AI184" s="9"/>
      <c r="AJ184" s="9"/>
      <c r="AK184" s="9"/>
      <c r="AL184" s="9">
        <v>10</v>
      </c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>
        <v>1</v>
      </c>
      <c r="BG184" s="9"/>
      <c r="BH184" s="9"/>
      <c r="BI184" s="9"/>
      <c r="BJ184" s="9"/>
      <c r="BK184" s="9"/>
      <c r="BL184" s="9"/>
      <c r="BM184" s="9"/>
      <c r="BN184" s="9"/>
      <c r="BO184" s="9"/>
      <c r="BP184" s="59">
        <f t="shared" si="2"/>
        <v>20</v>
      </c>
    </row>
    <row r="185" spans="1:68" ht="15" x14ac:dyDescent="0.15">
      <c r="A185" s="47" t="s">
        <v>446</v>
      </c>
      <c r="B185" s="48" t="s">
        <v>447</v>
      </c>
      <c r="C185" s="48" t="s">
        <v>448</v>
      </c>
      <c r="D185" s="48" t="s">
        <v>91</v>
      </c>
      <c r="E185" s="49">
        <v>8</v>
      </c>
      <c r="F185" s="49">
        <v>16</v>
      </c>
      <c r="G185" s="49"/>
      <c r="H185" s="8">
        <v>12</v>
      </c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>
        <v>20</v>
      </c>
      <c r="BN185" s="9"/>
      <c r="BO185" s="9"/>
      <c r="BP185" s="59">
        <f t="shared" si="2"/>
        <v>32</v>
      </c>
    </row>
    <row r="186" spans="1:68" ht="15" x14ac:dyDescent="0.15">
      <c r="A186" s="47" t="s">
        <v>449</v>
      </c>
      <c r="B186" s="48" t="s">
        <v>447</v>
      </c>
      <c r="C186" s="48" t="s">
        <v>450</v>
      </c>
      <c r="D186" s="48" t="s">
        <v>91</v>
      </c>
      <c r="E186" s="49">
        <v>12</v>
      </c>
      <c r="F186" s="49">
        <v>20</v>
      </c>
      <c r="G186" s="4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>
        <v>3</v>
      </c>
      <c r="BO186" s="9"/>
      <c r="BP186" s="59">
        <f t="shared" ref="BP186:BP229" si="3">SUM(H186:BO186)</f>
        <v>3</v>
      </c>
    </row>
    <row r="187" spans="1:68" ht="15" x14ac:dyDescent="0.15">
      <c r="A187" s="47" t="s">
        <v>451</v>
      </c>
      <c r="B187" s="48" t="s">
        <v>447</v>
      </c>
      <c r="C187" s="48" t="s">
        <v>452</v>
      </c>
      <c r="D187" s="48" t="s">
        <v>91</v>
      </c>
      <c r="E187" s="49">
        <v>16</v>
      </c>
      <c r="F187" s="49">
        <v>32</v>
      </c>
      <c r="G187" s="4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>
        <v>1</v>
      </c>
      <c r="BC187" s="9"/>
      <c r="BD187" s="9">
        <v>1</v>
      </c>
      <c r="BE187" s="9"/>
      <c r="BF187" s="9"/>
      <c r="BG187" s="9"/>
      <c r="BH187" s="9"/>
      <c r="BI187" s="9"/>
      <c r="BJ187" s="9"/>
      <c r="BK187" s="9">
        <v>4</v>
      </c>
      <c r="BL187" s="9"/>
      <c r="BM187" s="9">
        <v>4</v>
      </c>
      <c r="BN187" s="9"/>
      <c r="BO187" s="9"/>
      <c r="BP187" s="59">
        <f t="shared" si="3"/>
        <v>10</v>
      </c>
    </row>
    <row r="188" spans="1:68" ht="15" x14ac:dyDescent="0.15">
      <c r="A188" s="47" t="s">
        <v>453</v>
      </c>
      <c r="B188" s="48" t="s">
        <v>447</v>
      </c>
      <c r="C188" s="48" t="s">
        <v>454</v>
      </c>
      <c r="D188" s="48" t="s">
        <v>91</v>
      </c>
      <c r="E188" s="49">
        <v>24</v>
      </c>
      <c r="F188" s="49">
        <v>32</v>
      </c>
      <c r="G188" s="4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>
        <v>1</v>
      </c>
      <c r="BN188" s="9">
        <v>18</v>
      </c>
      <c r="BO188" s="9">
        <v>12</v>
      </c>
      <c r="BP188" s="59">
        <f t="shared" si="3"/>
        <v>31</v>
      </c>
    </row>
    <row r="189" spans="1:68" ht="15" x14ac:dyDescent="0.15">
      <c r="A189" s="47" t="s">
        <v>455</v>
      </c>
      <c r="B189" s="48" t="s">
        <v>447</v>
      </c>
      <c r="C189" s="48" t="s">
        <v>456</v>
      </c>
      <c r="D189" s="48" t="s">
        <v>91</v>
      </c>
      <c r="E189" s="49">
        <v>16</v>
      </c>
      <c r="F189" s="49">
        <v>16</v>
      </c>
      <c r="G189" s="49"/>
      <c r="H189" s="8"/>
      <c r="I189" s="9"/>
      <c r="J189" s="9"/>
      <c r="K189" s="9"/>
      <c r="L189" s="9"/>
      <c r="M189" s="9"/>
      <c r="N189" s="9"/>
      <c r="O189" s="9"/>
      <c r="P189" s="9"/>
      <c r="Q189" s="9">
        <v>1</v>
      </c>
      <c r="R189" s="9"/>
      <c r="S189" s="9"/>
      <c r="T189" s="9"/>
      <c r="U189" s="9"/>
      <c r="V189" s="9"/>
      <c r="W189" s="9"/>
      <c r="X189" s="9"/>
      <c r="Z189" s="9">
        <v>1</v>
      </c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59">
        <f t="shared" si="3"/>
        <v>2</v>
      </c>
    </row>
    <row r="190" spans="1:68" ht="15" x14ac:dyDescent="0.15">
      <c r="A190" s="47" t="s">
        <v>457</v>
      </c>
      <c r="B190" s="48" t="s">
        <v>447</v>
      </c>
      <c r="C190" s="50" t="s">
        <v>458</v>
      </c>
      <c r="D190" s="48" t="s">
        <v>91</v>
      </c>
      <c r="E190" s="49">
        <v>6</v>
      </c>
      <c r="F190" s="49">
        <v>16</v>
      </c>
      <c r="G190" s="4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>
        <v>4</v>
      </c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59">
        <f t="shared" si="3"/>
        <v>4</v>
      </c>
    </row>
    <row r="191" spans="1:68" ht="15" x14ac:dyDescent="0.15">
      <c r="A191" s="47" t="s">
        <v>459</v>
      </c>
      <c r="B191" s="48" t="s">
        <v>447</v>
      </c>
      <c r="C191" s="50" t="s">
        <v>460</v>
      </c>
      <c r="D191" s="48" t="s">
        <v>91</v>
      </c>
      <c r="E191" s="49">
        <v>8</v>
      </c>
      <c r="F191" s="49">
        <v>16</v>
      </c>
      <c r="G191" s="4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>
        <v>8</v>
      </c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59">
        <f t="shared" si="3"/>
        <v>8</v>
      </c>
    </row>
    <row r="192" spans="1:68" ht="15" x14ac:dyDescent="0.15">
      <c r="A192" s="47" t="s">
        <v>461</v>
      </c>
      <c r="B192" s="48" t="s">
        <v>447</v>
      </c>
      <c r="C192" s="50" t="s">
        <v>462</v>
      </c>
      <c r="D192" s="48" t="s">
        <v>91</v>
      </c>
      <c r="E192" s="49">
        <v>8</v>
      </c>
      <c r="F192" s="49">
        <v>24</v>
      </c>
      <c r="G192" s="49"/>
      <c r="H192" s="8">
        <v>23</v>
      </c>
      <c r="I192" s="9">
        <v>23</v>
      </c>
      <c r="J192" s="9"/>
      <c r="K192" s="9"/>
      <c r="L192" s="9"/>
      <c r="M192" s="9">
        <v>23</v>
      </c>
      <c r="N192" s="9">
        <v>2</v>
      </c>
      <c r="O192" s="9">
        <v>18</v>
      </c>
      <c r="P192" s="9">
        <v>27</v>
      </c>
      <c r="Q192" s="9">
        <v>30</v>
      </c>
      <c r="R192" s="9"/>
      <c r="S192" s="9"/>
      <c r="T192" s="9"/>
      <c r="U192" s="9"/>
      <c r="V192" s="9"/>
      <c r="W192" s="9"/>
      <c r="X192" s="9"/>
      <c r="Y192" s="9">
        <v>3</v>
      </c>
      <c r="Z192" s="9"/>
      <c r="AA192" s="9">
        <v>13</v>
      </c>
      <c r="AB192" s="9"/>
      <c r="AC192" s="9"/>
      <c r="AD192" s="9"/>
      <c r="AE192" s="9">
        <v>16</v>
      </c>
      <c r="AF192" s="9"/>
      <c r="AG192" s="9"/>
      <c r="AH192" s="9"/>
      <c r="AI192" s="9">
        <v>39</v>
      </c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>
        <v>20</v>
      </c>
      <c r="AU192" s="9">
        <v>3</v>
      </c>
      <c r="AW192" s="9"/>
      <c r="AX192" s="9"/>
      <c r="AY192" s="9"/>
      <c r="AZ192" s="9"/>
      <c r="BA192" s="9"/>
      <c r="BB192" s="9"/>
      <c r="BC192" s="9"/>
      <c r="BD192" s="9"/>
      <c r="BE192" s="9"/>
      <c r="BF192" s="9">
        <v>95</v>
      </c>
      <c r="BG192" s="9"/>
      <c r="BH192" s="9"/>
      <c r="BI192" s="9"/>
      <c r="BJ192" s="9"/>
      <c r="BK192" s="9"/>
      <c r="BL192" s="9"/>
      <c r="BM192" s="9"/>
      <c r="BN192" s="9">
        <v>80</v>
      </c>
      <c r="BO192" s="9">
        <v>94</v>
      </c>
      <c r="BP192" s="59">
        <f t="shared" si="3"/>
        <v>509</v>
      </c>
    </row>
    <row r="193" spans="1:68" ht="15" x14ac:dyDescent="0.15">
      <c r="A193" s="47" t="s">
        <v>463</v>
      </c>
      <c r="B193" s="48" t="s">
        <v>447</v>
      </c>
      <c r="C193" s="50" t="s">
        <v>464</v>
      </c>
      <c r="D193" s="48" t="s">
        <v>91</v>
      </c>
      <c r="E193" s="49">
        <v>12</v>
      </c>
      <c r="F193" s="49">
        <v>40</v>
      </c>
      <c r="G193" s="49"/>
      <c r="H193" s="8"/>
      <c r="I193" s="9"/>
      <c r="J193" s="9"/>
      <c r="K193" s="9"/>
      <c r="L193" s="9"/>
      <c r="M193" s="9"/>
      <c r="N193" s="9"/>
      <c r="O193" s="9"/>
      <c r="P193" s="9">
        <v>1</v>
      </c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59">
        <f t="shared" si="3"/>
        <v>1</v>
      </c>
    </row>
    <row r="194" spans="1:68" ht="15" x14ac:dyDescent="0.15">
      <c r="A194" s="47" t="s">
        <v>465</v>
      </c>
      <c r="B194" s="48" t="s">
        <v>447</v>
      </c>
      <c r="C194" s="51" t="s">
        <v>466</v>
      </c>
      <c r="D194" s="48" t="s">
        <v>91</v>
      </c>
      <c r="E194" s="49">
        <v>16</v>
      </c>
      <c r="F194" s="49">
        <v>24</v>
      </c>
      <c r="G194" s="49"/>
      <c r="H194" s="8"/>
      <c r="I194" s="9"/>
      <c r="J194" s="9"/>
      <c r="K194" s="9">
        <v>15</v>
      </c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>
        <v>10</v>
      </c>
      <c r="AB194" s="9"/>
      <c r="AC194" s="9">
        <v>26</v>
      </c>
      <c r="AD194" s="9"/>
      <c r="AE194" s="9"/>
      <c r="AF194" s="9"/>
      <c r="AG194" s="9">
        <v>7</v>
      </c>
      <c r="AH194" s="9"/>
      <c r="AI194" s="9"/>
      <c r="AJ194" s="9">
        <v>14</v>
      </c>
      <c r="AK194" s="9">
        <v>19</v>
      </c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>
        <v>96</v>
      </c>
      <c r="BN194" s="9"/>
      <c r="BO194" s="9"/>
      <c r="BP194" s="59">
        <f t="shared" si="3"/>
        <v>187</v>
      </c>
    </row>
    <row r="195" spans="1:68" ht="15" x14ac:dyDescent="0.15">
      <c r="A195" s="47" t="s">
        <v>467</v>
      </c>
      <c r="B195" s="48" t="s">
        <v>447</v>
      </c>
      <c r="C195" s="51" t="s">
        <v>468</v>
      </c>
      <c r="D195" s="48" t="s">
        <v>91</v>
      </c>
      <c r="E195" s="49">
        <v>16</v>
      </c>
      <c r="F195" s="49">
        <v>48</v>
      </c>
      <c r="G195" s="4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>
        <v>14</v>
      </c>
      <c r="BG195" s="9">
        <v>1</v>
      </c>
      <c r="BH195" s="9"/>
      <c r="BI195" s="9"/>
      <c r="BJ195" s="9"/>
      <c r="BK195" s="9"/>
      <c r="BL195" s="9"/>
      <c r="BM195" s="9">
        <v>7</v>
      </c>
      <c r="BN195" s="9"/>
      <c r="BO195" s="9"/>
      <c r="BP195" s="59">
        <f t="shared" si="3"/>
        <v>22</v>
      </c>
    </row>
    <row r="196" spans="1:68" ht="15" x14ac:dyDescent="0.15">
      <c r="A196" s="47" t="s">
        <v>469</v>
      </c>
      <c r="B196" s="48" t="s">
        <v>447</v>
      </c>
      <c r="C196" s="48" t="s">
        <v>470</v>
      </c>
      <c r="D196" s="48" t="s">
        <v>91</v>
      </c>
      <c r="E196" s="49">
        <v>8</v>
      </c>
      <c r="F196" s="49">
        <v>20</v>
      </c>
      <c r="G196" s="4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>
        <v>3</v>
      </c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59">
        <f t="shared" si="3"/>
        <v>3</v>
      </c>
    </row>
    <row r="197" spans="1:68" ht="15" x14ac:dyDescent="0.15">
      <c r="A197" s="47" t="s">
        <v>471</v>
      </c>
      <c r="B197" s="48" t="s">
        <v>447</v>
      </c>
      <c r="C197" s="48" t="s">
        <v>472</v>
      </c>
      <c r="D197" s="48" t="s">
        <v>91</v>
      </c>
      <c r="E197" s="49">
        <v>8</v>
      </c>
      <c r="F197" s="49">
        <v>32</v>
      </c>
      <c r="G197" s="4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>
        <v>2</v>
      </c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59">
        <f t="shared" si="3"/>
        <v>2</v>
      </c>
    </row>
    <row r="198" spans="1:68" ht="15" x14ac:dyDescent="0.15">
      <c r="A198" s="47" t="s">
        <v>473</v>
      </c>
      <c r="B198" s="48" t="s">
        <v>447</v>
      </c>
      <c r="C198" s="48" t="s">
        <v>474</v>
      </c>
      <c r="D198" s="48" t="s">
        <v>91</v>
      </c>
      <c r="E198" s="49">
        <v>8</v>
      </c>
      <c r="F198" s="49">
        <v>40</v>
      </c>
      <c r="G198" s="4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>
        <v>17</v>
      </c>
      <c r="BP198" s="59">
        <f t="shared" si="3"/>
        <v>17</v>
      </c>
    </row>
    <row r="199" spans="1:68" ht="15" x14ac:dyDescent="0.15">
      <c r="A199" s="47" t="s">
        <v>475</v>
      </c>
      <c r="B199" s="48" t="s">
        <v>447</v>
      </c>
      <c r="C199" s="48" t="s">
        <v>476</v>
      </c>
      <c r="D199" s="48" t="s">
        <v>91</v>
      </c>
      <c r="E199" s="49">
        <v>8</v>
      </c>
      <c r="F199" s="49">
        <v>136</v>
      </c>
      <c r="G199" s="4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>
        <v>1</v>
      </c>
      <c r="BL199" s="9">
        <v>1</v>
      </c>
      <c r="BM199" s="9"/>
      <c r="BN199" s="9"/>
      <c r="BO199" s="9"/>
      <c r="BP199" s="59">
        <f t="shared" si="3"/>
        <v>2</v>
      </c>
    </row>
    <row r="200" spans="1:68" ht="15" x14ac:dyDescent="0.15">
      <c r="A200" s="47" t="s">
        <v>477</v>
      </c>
      <c r="B200" s="48" t="s">
        <v>447</v>
      </c>
      <c r="C200" s="48" t="s">
        <v>478</v>
      </c>
      <c r="D200" s="48" t="s">
        <v>91</v>
      </c>
      <c r="E200" s="49">
        <v>12</v>
      </c>
      <c r="F200" s="49">
        <v>80</v>
      </c>
      <c r="G200" s="4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>
        <v>1</v>
      </c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>
        <v>4</v>
      </c>
      <c r="BN200" s="9">
        <v>6</v>
      </c>
      <c r="BO200" s="9"/>
      <c r="BP200" s="59">
        <f t="shared" si="3"/>
        <v>11</v>
      </c>
    </row>
    <row r="201" spans="1:68" ht="15" x14ac:dyDescent="0.15">
      <c r="A201" s="47" t="s">
        <v>479</v>
      </c>
      <c r="B201" s="48" t="s">
        <v>447</v>
      </c>
      <c r="C201" s="48" t="s">
        <v>480</v>
      </c>
      <c r="D201" s="48" t="s">
        <v>91</v>
      </c>
      <c r="E201" s="49">
        <v>16</v>
      </c>
      <c r="F201" s="49">
        <v>48</v>
      </c>
      <c r="G201" s="4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>
        <f>1+1</f>
        <v>2</v>
      </c>
      <c r="BH201" s="9"/>
      <c r="BI201" s="9">
        <v>2</v>
      </c>
      <c r="BJ201" s="9">
        <v>1</v>
      </c>
      <c r="BK201" s="9"/>
      <c r="BL201" s="9"/>
      <c r="BM201" s="9">
        <v>1</v>
      </c>
      <c r="BN201" s="9"/>
      <c r="BO201" s="9"/>
      <c r="BP201" s="59">
        <f t="shared" si="3"/>
        <v>6</v>
      </c>
    </row>
    <row r="202" spans="1:68" ht="15" x14ac:dyDescent="0.15">
      <c r="A202" s="47" t="s">
        <v>481</v>
      </c>
      <c r="B202" s="48" t="s">
        <v>447</v>
      </c>
      <c r="C202" s="48" t="s">
        <v>482</v>
      </c>
      <c r="D202" s="48" t="s">
        <v>91</v>
      </c>
      <c r="E202" s="49">
        <v>16</v>
      </c>
      <c r="F202" s="49">
        <v>144</v>
      </c>
      <c r="G202" s="4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>
        <v>1</v>
      </c>
      <c r="BI202" s="9"/>
      <c r="BJ202" s="9"/>
      <c r="BK202" s="9"/>
      <c r="BL202" s="9"/>
      <c r="BM202" s="9"/>
      <c r="BN202" s="9"/>
      <c r="BO202" s="9"/>
      <c r="BP202" s="59">
        <f t="shared" si="3"/>
        <v>1</v>
      </c>
    </row>
    <row r="203" spans="1:68" ht="15" x14ac:dyDescent="0.15">
      <c r="A203" s="47" t="s">
        <v>483</v>
      </c>
      <c r="B203" s="48" t="s">
        <v>447</v>
      </c>
      <c r="C203" s="48" t="s">
        <v>484</v>
      </c>
      <c r="D203" s="48" t="s">
        <v>91</v>
      </c>
      <c r="E203" s="49">
        <v>40</v>
      </c>
      <c r="F203" s="49">
        <v>40</v>
      </c>
      <c r="G203" s="4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>
        <v>7</v>
      </c>
      <c r="BG203" s="9"/>
      <c r="BH203" s="9"/>
      <c r="BI203" s="9"/>
      <c r="BJ203" s="9"/>
      <c r="BK203" s="9">
        <v>3</v>
      </c>
      <c r="BL203" s="9"/>
      <c r="BM203" s="9"/>
      <c r="BN203" s="9"/>
      <c r="BO203" s="9"/>
      <c r="BP203" s="59">
        <f t="shared" si="3"/>
        <v>10</v>
      </c>
    </row>
    <row r="204" spans="1:68" ht="15" x14ac:dyDescent="0.15">
      <c r="A204" s="31" t="s">
        <v>485</v>
      </c>
      <c r="B204" s="46" t="s">
        <v>486</v>
      </c>
      <c r="C204" s="46" t="s">
        <v>487</v>
      </c>
      <c r="D204" s="46" t="s">
        <v>91</v>
      </c>
      <c r="E204" s="32">
        <v>16</v>
      </c>
      <c r="F204" s="32">
        <v>16</v>
      </c>
      <c r="G204" s="32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>
        <v>14</v>
      </c>
      <c r="AW204" s="9"/>
      <c r="AX204" s="9"/>
      <c r="AY204" s="9">
        <v>1</v>
      </c>
      <c r="AZ204" s="9"/>
      <c r="BA204" s="9">
        <v>1</v>
      </c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59">
        <f t="shared" si="3"/>
        <v>16</v>
      </c>
    </row>
    <row r="205" spans="1:68" ht="15" x14ac:dyDescent="0.15">
      <c r="A205" s="31" t="s">
        <v>488</v>
      </c>
      <c r="B205" s="46" t="s">
        <v>486</v>
      </c>
      <c r="C205" s="46" t="s">
        <v>489</v>
      </c>
      <c r="D205" s="46" t="s">
        <v>91</v>
      </c>
      <c r="E205" s="32">
        <v>32</v>
      </c>
      <c r="F205" s="32">
        <v>32</v>
      </c>
      <c r="G205" s="32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>
        <v>1</v>
      </c>
      <c r="BE205" s="9"/>
      <c r="BF205" s="9"/>
      <c r="BG205" s="9"/>
      <c r="BH205" s="9"/>
      <c r="BI205" s="9"/>
      <c r="BJ205" s="9"/>
      <c r="BK205" s="9"/>
      <c r="BL205" s="9"/>
      <c r="BM205" s="9">
        <v>24</v>
      </c>
      <c r="BN205" s="9">
        <v>16</v>
      </c>
      <c r="BO205" s="9">
        <v>15</v>
      </c>
      <c r="BP205" s="59">
        <f t="shared" si="3"/>
        <v>56</v>
      </c>
    </row>
    <row r="206" spans="1:68" ht="15" x14ac:dyDescent="0.15">
      <c r="A206" s="40" t="s">
        <v>490</v>
      </c>
      <c r="B206" s="41" t="s">
        <v>491</v>
      </c>
      <c r="C206" s="41" t="s">
        <v>492</v>
      </c>
      <c r="D206" s="41" t="s">
        <v>91</v>
      </c>
      <c r="E206" s="42">
        <v>16</v>
      </c>
      <c r="F206" s="42">
        <v>24</v>
      </c>
      <c r="G206" s="42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>
        <v>26</v>
      </c>
      <c r="V206" s="9"/>
      <c r="W206" s="9"/>
      <c r="X206" s="9"/>
      <c r="Y206" s="9"/>
      <c r="Z206" s="9"/>
      <c r="AA206" s="9"/>
      <c r="AB206" s="9">
        <v>1</v>
      </c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59">
        <f t="shared" si="3"/>
        <v>27</v>
      </c>
    </row>
    <row r="207" spans="1:68" ht="15" x14ac:dyDescent="0.15">
      <c r="A207" s="40" t="s">
        <v>493</v>
      </c>
      <c r="B207" s="41" t="s">
        <v>491</v>
      </c>
      <c r="C207" s="41" t="s">
        <v>494</v>
      </c>
      <c r="D207" s="41" t="s">
        <v>91</v>
      </c>
      <c r="E207" s="42">
        <v>16</v>
      </c>
      <c r="F207" s="42">
        <v>80</v>
      </c>
      <c r="G207" s="42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>
        <v>1</v>
      </c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59">
        <f t="shared" si="3"/>
        <v>1</v>
      </c>
    </row>
    <row r="208" spans="1:68" ht="15" x14ac:dyDescent="0.15">
      <c r="A208" s="40" t="s">
        <v>495</v>
      </c>
      <c r="B208" s="41" t="s">
        <v>491</v>
      </c>
      <c r="C208" s="41" t="s">
        <v>496</v>
      </c>
      <c r="D208" s="41" t="s">
        <v>91</v>
      </c>
      <c r="E208" s="42">
        <v>20</v>
      </c>
      <c r="F208" s="42">
        <v>40</v>
      </c>
      <c r="G208" s="42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>
        <v>6</v>
      </c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59">
        <f t="shared" si="3"/>
        <v>6</v>
      </c>
    </row>
    <row r="209" spans="1:68" ht="15" x14ac:dyDescent="0.15">
      <c r="A209" s="40" t="s">
        <v>497</v>
      </c>
      <c r="B209" s="41" t="s">
        <v>491</v>
      </c>
      <c r="C209" s="41" t="s">
        <v>498</v>
      </c>
      <c r="D209" s="41" t="s">
        <v>91</v>
      </c>
      <c r="E209" s="42">
        <v>20</v>
      </c>
      <c r="F209" s="42">
        <v>64</v>
      </c>
      <c r="G209" s="42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>
        <v>26</v>
      </c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59">
        <f t="shared" si="3"/>
        <v>26</v>
      </c>
    </row>
    <row r="210" spans="1:68" ht="15" x14ac:dyDescent="0.15">
      <c r="A210" s="40" t="s">
        <v>499</v>
      </c>
      <c r="B210" s="41" t="s">
        <v>491</v>
      </c>
      <c r="C210" s="41" t="s">
        <v>500</v>
      </c>
      <c r="D210" s="41" t="s">
        <v>91</v>
      </c>
      <c r="E210" s="42">
        <v>24</v>
      </c>
      <c r="F210" s="42">
        <v>32</v>
      </c>
      <c r="G210" s="42"/>
      <c r="H210" s="8"/>
      <c r="I210" s="9"/>
      <c r="J210" s="9"/>
      <c r="K210" s="9"/>
      <c r="L210" s="9"/>
      <c r="M210" s="9"/>
      <c r="N210" s="9"/>
      <c r="O210" s="9">
        <v>1</v>
      </c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>
        <v>21</v>
      </c>
      <c r="BG210" s="9"/>
      <c r="BH210" s="9"/>
      <c r="BI210" s="9"/>
      <c r="BJ210" s="9"/>
      <c r="BK210" s="9"/>
      <c r="BL210" s="9">
        <v>1</v>
      </c>
      <c r="BM210" s="9"/>
      <c r="BN210" s="9"/>
      <c r="BO210" s="9"/>
      <c r="BP210" s="59">
        <f t="shared" si="3"/>
        <v>23</v>
      </c>
    </row>
    <row r="211" spans="1:68" ht="15" x14ac:dyDescent="0.15">
      <c r="A211" s="40" t="s">
        <v>501</v>
      </c>
      <c r="B211" s="41" t="s">
        <v>491</v>
      </c>
      <c r="C211" s="41" t="s">
        <v>502</v>
      </c>
      <c r="D211" s="41" t="s">
        <v>91</v>
      </c>
      <c r="E211" s="42">
        <v>24</v>
      </c>
      <c r="F211" s="42">
        <v>40</v>
      </c>
      <c r="G211" s="42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>
        <v>4</v>
      </c>
      <c r="Y211" s="9"/>
      <c r="Z211" s="9">
        <v>3</v>
      </c>
      <c r="AA211" s="9"/>
      <c r="AB211" s="9">
        <v>3</v>
      </c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59">
        <f t="shared" si="3"/>
        <v>10</v>
      </c>
    </row>
    <row r="212" spans="1:68" ht="15" x14ac:dyDescent="0.15">
      <c r="A212" s="40" t="s">
        <v>503</v>
      </c>
      <c r="B212" s="41" t="s">
        <v>491</v>
      </c>
      <c r="C212" s="41" t="s">
        <v>504</v>
      </c>
      <c r="D212" s="41" t="s">
        <v>91</v>
      </c>
      <c r="E212" s="42">
        <v>24</v>
      </c>
      <c r="F212" s="42">
        <v>48</v>
      </c>
      <c r="G212" s="42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>
        <v>3</v>
      </c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>
        <v>14</v>
      </c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59">
        <f t="shared" si="3"/>
        <v>17</v>
      </c>
    </row>
    <row r="213" spans="1:68" ht="15" x14ac:dyDescent="0.15">
      <c r="A213" s="40" t="s">
        <v>505</v>
      </c>
      <c r="B213" s="41" t="s">
        <v>491</v>
      </c>
      <c r="C213" s="41" t="s">
        <v>506</v>
      </c>
      <c r="D213" s="41" t="s">
        <v>91</v>
      </c>
      <c r="E213" s="42">
        <v>24</v>
      </c>
      <c r="F213" s="42">
        <v>56</v>
      </c>
      <c r="G213" s="42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>
        <v>22</v>
      </c>
      <c r="T213" s="9"/>
      <c r="U213" s="9"/>
      <c r="V213" s="9"/>
      <c r="W213" s="9"/>
      <c r="X213" s="9"/>
      <c r="Y213" s="9"/>
      <c r="Z213" s="9"/>
      <c r="AA213" s="9"/>
      <c r="AB213" s="9"/>
      <c r="AC213" s="9">
        <v>6</v>
      </c>
      <c r="AD213" s="9"/>
      <c r="AE213" s="9">
        <v>7</v>
      </c>
      <c r="AF213" s="9"/>
      <c r="AG213" s="9"/>
      <c r="AH213" s="9"/>
      <c r="AI213" s="9">
        <v>2</v>
      </c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>
        <v>2</v>
      </c>
      <c r="BG213" s="9"/>
      <c r="BH213" s="9"/>
      <c r="BI213" s="9"/>
      <c r="BJ213" s="9"/>
      <c r="BK213" s="9"/>
      <c r="BL213" s="9"/>
      <c r="BM213" s="9"/>
      <c r="BN213" s="9"/>
      <c r="BO213" s="9"/>
      <c r="BP213" s="59">
        <f t="shared" si="3"/>
        <v>39</v>
      </c>
    </row>
    <row r="214" spans="1:68" ht="15" x14ac:dyDescent="0.15">
      <c r="A214" s="40" t="s">
        <v>507</v>
      </c>
      <c r="B214" s="41" t="s">
        <v>491</v>
      </c>
      <c r="C214" s="41" t="s">
        <v>508</v>
      </c>
      <c r="D214" s="41" t="s">
        <v>91</v>
      </c>
      <c r="E214" s="42">
        <v>24</v>
      </c>
      <c r="F214" s="42">
        <v>64</v>
      </c>
      <c r="G214" s="42"/>
      <c r="H214" s="8"/>
      <c r="I214" s="9"/>
      <c r="J214" s="9"/>
      <c r="K214" s="9"/>
      <c r="L214" s="9"/>
      <c r="M214" s="9"/>
      <c r="N214" s="9"/>
      <c r="O214" s="9"/>
      <c r="P214" s="9"/>
      <c r="Q214" s="9">
        <v>1</v>
      </c>
      <c r="R214" s="9"/>
      <c r="S214" s="9"/>
      <c r="T214" s="9"/>
      <c r="U214" s="9"/>
      <c r="V214" s="9"/>
      <c r="W214" s="9">
        <v>14</v>
      </c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>
        <v>20</v>
      </c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>
        <v>8</v>
      </c>
      <c r="BL214" s="9"/>
      <c r="BM214" s="9"/>
      <c r="BN214" s="9"/>
      <c r="BO214" s="9"/>
      <c r="BP214" s="59">
        <f t="shared" si="3"/>
        <v>43</v>
      </c>
    </row>
    <row r="215" spans="1:68" ht="15" x14ac:dyDescent="0.15">
      <c r="A215" s="40" t="s">
        <v>509</v>
      </c>
      <c r="B215" s="41" t="s">
        <v>491</v>
      </c>
      <c r="C215" s="41" t="s">
        <v>510</v>
      </c>
      <c r="D215" s="41" t="s">
        <v>91</v>
      </c>
      <c r="E215" s="42">
        <v>24</v>
      </c>
      <c r="F215" s="42">
        <v>72</v>
      </c>
      <c r="G215" s="42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>
        <v>4</v>
      </c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59">
        <f t="shared" si="3"/>
        <v>4</v>
      </c>
    </row>
    <row r="216" spans="1:68" ht="15" x14ac:dyDescent="0.15">
      <c r="A216" s="40" t="s">
        <v>511</v>
      </c>
      <c r="B216" s="41" t="s">
        <v>491</v>
      </c>
      <c r="C216" s="41" t="s">
        <v>512</v>
      </c>
      <c r="D216" s="41" t="s">
        <v>91</v>
      </c>
      <c r="E216" s="42">
        <v>24</v>
      </c>
      <c r="F216" s="42">
        <v>96</v>
      </c>
      <c r="G216" s="42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>
        <v>5</v>
      </c>
      <c r="BG216" s="9">
        <v>5</v>
      </c>
      <c r="BH216" s="9"/>
      <c r="BI216" s="9">
        <v>2</v>
      </c>
      <c r="BJ216" s="9"/>
      <c r="BK216" s="9"/>
      <c r="BL216" s="9"/>
      <c r="BM216" s="9">
        <v>167</v>
      </c>
      <c r="BN216" s="9"/>
      <c r="BO216" s="9">
        <v>121</v>
      </c>
      <c r="BP216" s="59">
        <f t="shared" si="3"/>
        <v>300</v>
      </c>
    </row>
    <row r="217" spans="1:68" ht="15" x14ac:dyDescent="0.15">
      <c r="A217" s="40" t="s">
        <v>513</v>
      </c>
      <c r="B217" s="41" t="s">
        <v>491</v>
      </c>
      <c r="C217" s="41" t="s">
        <v>514</v>
      </c>
      <c r="D217" s="41" t="s">
        <v>91</v>
      </c>
      <c r="E217" s="42">
        <v>24</v>
      </c>
      <c r="F217" s="42">
        <v>120</v>
      </c>
      <c r="G217" s="42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>
        <v>120</v>
      </c>
      <c r="BO217" s="9"/>
      <c r="BP217" s="59">
        <f t="shared" si="3"/>
        <v>120</v>
      </c>
    </row>
    <row r="218" spans="1:68" ht="15" x14ac:dyDescent="0.15">
      <c r="A218" s="40" t="s">
        <v>515</v>
      </c>
      <c r="B218" s="41" t="s">
        <v>491</v>
      </c>
      <c r="C218" s="41" t="s">
        <v>516</v>
      </c>
      <c r="D218" s="41" t="s">
        <v>91</v>
      </c>
      <c r="E218" s="42">
        <v>32</v>
      </c>
      <c r="F218" s="42">
        <v>40</v>
      </c>
      <c r="G218" s="42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>
        <v>2</v>
      </c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59">
        <f t="shared" si="3"/>
        <v>2</v>
      </c>
    </row>
    <row r="219" spans="1:68" ht="15" x14ac:dyDescent="0.15">
      <c r="A219" s="40" t="s">
        <v>517</v>
      </c>
      <c r="B219" s="41" t="s">
        <v>491</v>
      </c>
      <c r="C219" s="41" t="s">
        <v>518</v>
      </c>
      <c r="D219" s="41" t="s">
        <v>91</v>
      </c>
      <c r="E219" s="42">
        <v>32</v>
      </c>
      <c r="F219" s="42">
        <v>48</v>
      </c>
      <c r="G219" s="42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>
        <v>4</v>
      </c>
      <c r="S219" s="9"/>
      <c r="T219" s="9">
        <v>2</v>
      </c>
      <c r="U219" s="9"/>
      <c r="V219" s="9"/>
      <c r="W219" s="9"/>
      <c r="X219" s="9"/>
      <c r="Y219" s="9"/>
      <c r="Z219" s="9"/>
      <c r="AA219" s="9">
        <v>8</v>
      </c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>
        <v>1</v>
      </c>
      <c r="BJ219" s="9"/>
      <c r="BK219" s="9"/>
      <c r="BL219" s="9"/>
      <c r="BM219" s="9"/>
      <c r="BN219" s="9"/>
      <c r="BO219" s="9"/>
      <c r="BP219" s="59">
        <f t="shared" si="3"/>
        <v>15</v>
      </c>
    </row>
    <row r="220" spans="1:68" ht="15" x14ac:dyDescent="0.15">
      <c r="A220" s="40" t="s">
        <v>519</v>
      </c>
      <c r="B220" s="41" t="s">
        <v>491</v>
      </c>
      <c r="C220" s="41" t="s">
        <v>520</v>
      </c>
      <c r="D220" s="41" t="s">
        <v>91</v>
      </c>
      <c r="E220" s="42">
        <v>32</v>
      </c>
      <c r="F220" s="42">
        <v>56</v>
      </c>
      <c r="G220" s="42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>
        <v>2</v>
      </c>
      <c r="BL220" s="9"/>
      <c r="BM220" s="9"/>
      <c r="BN220" s="9">
        <v>4</v>
      </c>
      <c r="BO220" s="9"/>
      <c r="BP220" s="59">
        <f t="shared" si="3"/>
        <v>6</v>
      </c>
    </row>
    <row r="221" spans="1:68" ht="15" x14ac:dyDescent="0.15">
      <c r="A221" s="40" t="s">
        <v>521</v>
      </c>
      <c r="B221" s="41" t="s">
        <v>491</v>
      </c>
      <c r="C221" s="41" t="s">
        <v>522</v>
      </c>
      <c r="D221" s="41" t="s">
        <v>91</v>
      </c>
      <c r="E221" s="42">
        <v>32</v>
      </c>
      <c r="F221" s="42">
        <v>64</v>
      </c>
      <c r="G221" s="42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>
        <v>1</v>
      </c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>
        <v>2</v>
      </c>
      <c r="BP221" s="59">
        <f t="shared" si="3"/>
        <v>3</v>
      </c>
    </row>
    <row r="222" spans="1:68" ht="15" x14ac:dyDescent="0.15">
      <c r="A222" s="40" t="s">
        <v>523</v>
      </c>
      <c r="B222" s="41" t="s">
        <v>491</v>
      </c>
      <c r="C222" s="41" t="s">
        <v>524</v>
      </c>
      <c r="D222" s="41" t="s">
        <v>91</v>
      </c>
      <c r="E222" s="42">
        <v>12</v>
      </c>
      <c r="F222" s="42">
        <v>32</v>
      </c>
      <c r="G222" s="42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>
        <v>1</v>
      </c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59">
        <f t="shared" si="3"/>
        <v>1</v>
      </c>
    </row>
    <row r="223" spans="1:68" ht="15" x14ac:dyDescent="0.15">
      <c r="A223" s="40" t="s">
        <v>525</v>
      </c>
      <c r="B223" s="41" t="s">
        <v>491</v>
      </c>
      <c r="C223" s="41" t="s">
        <v>526</v>
      </c>
      <c r="D223" s="41" t="s">
        <v>91</v>
      </c>
      <c r="E223" s="42">
        <v>16</v>
      </c>
      <c r="F223" s="42">
        <v>20</v>
      </c>
      <c r="G223" s="42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>
        <v>1</v>
      </c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>
        <v>2</v>
      </c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59">
        <f t="shared" si="3"/>
        <v>3</v>
      </c>
    </row>
    <row r="224" spans="1:68" ht="15" x14ac:dyDescent="0.15">
      <c r="A224" s="40" t="s">
        <v>527</v>
      </c>
      <c r="B224" s="41" t="s">
        <v>491</v>
      </c>
      <c r="C224" s="41" t="s">
        <v>528</v>
      </c>
      <c r="D224" s="41" t="s">
        <v>91</v>
      </c>
      <c r="E224" s="42">
        <v>16</v>
      </c>
      <c r="F224" s="42">
        <v>24</v>
      </c>
      <c r="G224" s="42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>
        <v>1</v>
      </c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59">
        <f t="shared" si="3"/>
        <v>1</v>
      </c>
    </row>
    <row r="225" spans="1:68" ht="15" x14ac:dyDescent="0.15">
      <c r="A225" s="40" t="s">
        <v>529</v>
      </c>
      <c r="B225" s="41" t="s">
        <v>491</v>
      </c>
      <c r="C225" s="41" t="s">
        <v>530</v>
      </c>
      <c r="D225" s="41" t="s">
        <v>91</v>
      </c>
      <c r="E225" s="42">
        <v>16</v>
      </c>
      <c r="F225" s="42">
        <v>36</v>
      </c>
      <c r="G225" s="42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>
        <v>1</v>
      </c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>
        <v>8</v>
      </c>
      <c r="BH225" s="9"/>
      <c r="BI225" s="9"/>
      <c r="BJ225" s="9"/>
      <c r="BK225" s="9"/>
      <c r="BL225" s="9"/>
      <c r="BM225" s="9"/>
      <c r="BN225" s="9"/>
      <c r="BO225" s="9"/>
      <c r="BP225" s="59">
        <f t="shared" si="3"/>
        <v>9</v>
      </c>
    </row>
    <row r="226" spans="1:68" ht="15" x14ac:dyDescent="0.15">
      <c r="A226" s="40" t="s">
        <v>531</v>
      </c>
      <c r="B226" s="41" t="s">
        <v>491</v>
      </c>
      <c r="C226" s="41" t="s">
        <v>532</v>
      </c>
      <c r="D226" s="41" t="s">
        <v>91</v>
      </c>
      <c r="E226" s="42">
        <v>32</v>
      </c>
      <c r="F226" s="42">
        <v>56</v>
      </c>
      <c r="G226" s="42"/>
      <c r="H226" s="8">
        <v>1</v>
      </c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59">
        <f t="shared" si="3"/>
        <v>1</v>
      </c>
    </row>
    <row r="227" spans="1:68" ht="15" x14ac:dyDescent="0.15">
      <c r="A227" s="52" t="s">
        <v>533</v>
      </c>
      <c r="B227" s="53" t="s">
        <v>534</v>
      </c>
      <c r="C227" s="53" t="s">
        <v>535</v>
      </c>
      <c r="D227" s="54" t="s">
        <v>91</v>
      </c>
      <c r="E227" s="55">
        <v>8</v>
      </c>
      <c r="F227" s="55">
        <v>48</v>
      </c>
      <c r="G227" s="55"/>
      <c r="H227" s="8"/>
      <c r="I227" s="9"/>
      <c r="J227" s="9"/>
      <c r="K227" s="9"/>
      <c r="L227" s="9"/>
      <c r="M227" s="9">
        <v>2</v>
      </c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>
        <v>14</v>
      </c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59">
        <f t="shared" si="3"/>
        <v>16</v>
      </c>
    </row>
    <row r="228" spans="1:68" ht="15" x14ac:dyDescent="0.15">
      <c r="A228" s="52" t="s">
        <v>536</v>
      </c>
      <c r="B228" s="53" t="s">
        <v>534</v>
      </c>
      <c r="C228" s="53" t="s">
        <v>537</v>
      </c>
      <c r="D228" s="54" t="s">
        <v>161</v>
      </c>
      <c r="E228" s="55">
        <v>8</v>
      </c>
      <c r="F228" s="55">
        <v>168</v>
      </c>
      <c r="G228" s="55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>
        <v>1</v>
      </c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59">
        <f t="shared" si="3"/>
        <v>1</v>
      </c>
    </row>
    <row r="229" spans="1:68" ht="15" x14ac:dyDescent="0.15">
      <c r="A229" s="52" t="s">
        <v>538</v>
      </c>
      <c r="B229" s="53" t="s">
        <v>534</v>
      </c>
      <c r="C229" s="53" t="s">
        <v>539</v>
      </c>
      <c r="D229" s="54" t="s">
        <v>91</v>
      </c>
      <c r="E229" s="55">
        <v>16</v>
      </c>
      <c r="F229" s="55">
        <v>80</v>
      </c>
      <c r="G229" s="55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>
        <v>3</v>
      </c>
      <c r="AY229" s="9"/>
      <c r="AZ229" s="9"/>
      <c r="BA229" s="9">
        <v>1</v>
      </c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59">
        <f t="shared" si="3"/>
        <v>4</v>
      </c>
    </row>
    <row r="230" spans="1:68" ht="15" x14ac:dyDescent="0.15">
      <c r="A230" s="52" t="s">
        <v>540</v>
      </c>
      <c r="B230" s="53" t="s">
        <v>534</v>
      </c>
      <c r="C230" s="53" t="s">
        <v>541</v>
      </c>
      <c r="D230" s="54" t="s">
        <v>91</v>
      </c>
      <c r="E230" s="55">
        <v>32</v>
      </c>
      <c r="F230" s="55">
        <v>40</v>
      </c>
      <c r="G230" s="55"/>
      <c r="H230" s="8"/>
      <c r="I230" s="9"/>
      <c r="J230" s="9"/>
      <c r="K230" s="9">
        <v>1</v>
      </c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59">
        <f t="shared" ref="BP230:BP262" si="4">SUM(H230:BO230)</f>
        <v>1</v>
      </c>
    </row>
    <row r="231" spans="1:68" ht="15" x14ac:dyDescent="0.15">
      <c r="A231" s="52" t="s">
        <v>542</v>
      </c>
      <c r="B231" s="53" t="s">
        <v>534</v>
      </c>
      <c r="C231" s="53" t="s">
        <v>543</v>
      </c>
      <c r="D231" s="54" t="s">
        <v>91</v>
      </c>
      <c r="E231" s="55">
        <v>32</v>
      </c>
      <c r="F231" s="55">
        <v>56</v>
      </c>
      <c r="G231" s="55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>
        <v>5</v>
      </c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>
        <v>4</v>
      </c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59">
        <f t="shared" si="4"/>
        <v>9</v>
      </c>
    </row>
    <row r="232" spans="1:68" ht="15" x14ac:dyDescent="0.15">
      <c r="A232" s="56" t="s">
        <v>544</v>
      </c>
      <c r="B232" s="53" t="s">
        <v>534</v>
      </c>
      <c r="C232" s="53" t="s">
        <v>545</v>
      </c>
      <c r="D232" s="54" t="s">
        <v>91</v>
      </c>
      <c r="E232" s="55">
        <v>32</v>
      </c>
      <c r="F232" s="55">
        <v>80</v>
      </c>
      <c r="G232" s="55"/>
      <c r="H232" s="8">
        <f>1+6</f>
        <v>7</v>
      </c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>
        <f>15+1</f>
        <v>16</v>
      </c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59">
        <f t="shared" si="4"/>
        <v>23</v>
      </c>
    </row>
    <row r="233" spans="1:68" ht="15" x14ac:dyDescent="0.15">
      <c r="A233" s="52" t="s">
        <v>546</v>
      </c>
      <c r="B233" s="53" t="s">
        <v>534</v>
      </c>
      <c r="C233" s="53" t="s">
        <v>547</v>
      </c>
      <c r="D233" s="54" t="s">
        <v>91</v>
      </c>
      <c r="E233" s="55">
        <v>40</v>
      </c>
      <c r="F233" s="55">
        <v>48</v>
      </c>
      <c r="G233" s="55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>
        <v>54</v>
      </c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59">
        <f t="shared" si="4"/>
        <v>54</v>
      </c>
    </row>
    <row r="234" spans="1:68" ht="15" x14ac:dyDescent="0.15">
      <c r="A234" s="52" t="s">
        <v>548</v>
      </c>
      <c r="B234" s="53" t="s">
        <v>534</v>
      </c>
      <c r="C234" s="53" t="s">
        <v>549</v>
      </c>
      <c r="D234" s="54" t="s">
        <v>91</v>
      </c>
      <c r="E234" s="55">
        <v>40</v>
      </c>
      <c r="F234" s="55">
        <v>72</v>
      </c>
      <c r="G234" s="55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>
        <v>1</v>
      </c>
      <c r="BP234" s="59">
        <f t="shared" si="4"/>
        <v>1</v>
      </c>
    </row>
    <row r="235" spans="1:68" ht="15" x14ac:dyDescent="0.15">
      <c r="A235" s="52" t="s">
        <v>550</v>
      </c>
      <c r="B235" s="53" t="s">
        <v>534</v>
      </c>
      <c r="C235" s="53" t="s">
        <v>551</v>
      </c>
      <c r="D235" s="54" t="s">
        <v>91</v>
      </c>
      <c r="E235" s="55">
        <v>24</v>
      </c>
      <c r="F235" s="55">
        <v>40</v>
      </c>
      <c r="G235" s="55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>
        <v>3</v>
      </c>
      <c r="BP235" s="59">
        <f t="shared" si="4"/>
        <v>3</v>
      </c>
    </row>
    <row r="236" spans="1:68" ht="15" x14ac:dyDescent="0.15">
      <c r="A236" s="52" t="s">
        <v>552</v>
      </c>
      <c r="B236" s="53" t="s">
        <v>534</v>
      </c>
      <c r="C236" s="53" t="s">
        <v>553</v>
      </c>
      <c r="D236" s="54" t="s">
        <v>91</v>
      </c>
      <c r="E236" s="55">
        <v>32</v>
      </c>
      <c r="F236" s="55">
        <v>48</v>
      </c>
      <c r="G236" s="55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>
        <v>1</v>
      </c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>
        <v>1</v>
      </c>
      <c r="BO236" s="9"/>
      <c r="BP236" s="59">
        <f t="shared" si="4"/>
        <v>2</v>
      </c>
    </row>
    <row r="237" spans="1:68" ht="15" x14ac:dyDescent="0.15">
      <c r="A237" s="52" t="s">
        <v>554</v>
      </c>
      <c r="B237" s="53" t="s">
        <v>534</v>
      </c>
      <c r="C237" s="53" t="s">
        <v>555</v>
      </c>
      <c r="D237" s="54" t="s">
        <v>91</v>
      </c>
      <c r="E237" s="55">
        <v>40</v>
      </c>
      <c r="F237" s="55">
        <v>64</v>
      </c>
      <c r="G237" s="55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>
        <v>1</v>
      </c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>
        <v>3</v>
      </c>
      <c r="BL237" s="9"/>
      <c r="BM237" s="9">
        <v>1</v>
      </c>
      <c r="BN237" s="9"/>
      <c r="BO237" s="9"/>
      <c r="BP237" s="59">
        <f t="shared" si="4"/>
        <v>5</v>
      </c>
    </row>
    <row r="238" spans="1:68" ht="15" x14ac:dyDescent="0.15">
      <c r="A238" s="52" t="s">
        <v>556</v>
      </c>
      <c r="B238" s="53" t="s">
        <v>534</v>
      </c>
      <c r="C238" s="53" t="s">
        <v>557</v>
      </c>
      <c r="D238" s="54" t="s">
        <v>91</v>
      </c>
      <c r="E238" s="55">
        <v>40</v>
      </c>
      <c r="F238" s="55">
        <v>112</v>
      </c>
      <c r="G238" s="55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>
        <v>1</v>
      </c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>
        <v>1</v>
      </c>
      <c r="BO238" s="9"/>
      <c r="BP238" s="59">
        <f t="shared" si="4"/>
        <v>2</v>
      </c>
    </row>
    <row r="239" spans="1:68" ht="15" x14ac:dyDescent="0.15">
      <c r="A239" s="52" t="s">
        <v>558</v>
      </c>
      <c r="B239" s="53" t="s">
        <v>534</v>
      </c>
      <c r="C239" s="53" t="s">
        <v>559</v>
      </c>
      <c r="D239" s="54" t="s">
        <v>91</v>
      </c>
      <c r="E239" s="55">
        <v>48</v>
      </c>
      <c r="F239" s="55">
        <v>120</v>
      </c>
      <c r="G239" s="55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>
        <v>3</v>
      </c>
      <c r="AR239" s="9"/>
      <c r="AS239" s="9">
        <v>2</v>
      </c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>
        <v>2</v>
      </c>
      <c r="BE239" s="9"/>
      <c r="BF239" s="9"/>
      <c r="BG239" s="9"/>
      <c r="BH239" s="9"/>
      <c r="BI239" s="9"/>
      <c r="BJ239" s="9"/>
      <c r="BK239" s="9">
        <v>1</v>
      </c>
      <c r="BL239" s="9"/>
      <c r="BM239" s="9"/>
      <c r="BN239" s="9"/>
      <c r="BO239" s="9"/>
      <c r="BP239" s="59">
        <f t="shared" si="4"/>
        <v>8</v>
      </c>
    </row>
    <row r="240" spans="1:68" ht="15" x14ac:dyDescent="0.15">
      <c r="A240" s="52" t="s">
        <v>560</v>
      </c>
      <c r="B240" s="53" t="s">
        <v>534</v>
      </c>
      <c r="C240" s="53" t="s">
        <v>561</v>
      </c>
      <c r="D240" s="54" t="s">
        <v>91</v>
      </c>
      <c r="E240" s="55">
        <v>56</v>
      </c>
      <c r="F240" s="55">
        <v>80</v>
      </c>
      <c r="G240" s="55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>
        <v>1</v>
      </c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59">
        <f t="shared" si="4"/>
        <v>1</v>
      </c>
    </row>
    <row r="241" spans="1:68" ht="15" x14ac:dyDescent="0.15">
      <c r="A241" s="56" t="s">
        <v>562</v>
      </c>
      <c r="B241" s="53" t="s">
        <v>534</v>
      </c>
      <c r="C241" s="54" t="s">
        <v>563</v>
      </c>
      <c r="D241" s="54" t="s">
        <v>91</v>
      </c>
      <c r="E241" s="55">
        <v>6</v>
      </c>
      <c r="F241" s="55">
        <v>32</v>
      </c>
      <c r="G241" s="55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>
        <v>30</v>
      </c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59">
        <f t="shared" si="4"/>
        <v>30</v>
      </c>
    </row>
    <row r="242" spans="1:68" ht="15" x14ac:dyDescent="0.15">
      <c r="A242" s="56" t="s">
        <v>564</v>
      </c>
      <c r="B242" s="53" t="s">
        <v>534</v>
      </c>
      <c r="C242" s="54" t="s">
        <v>565</v>
      </c>
      <c r="D242" s="54" t="s">
        <v>91</v>
      </c>
      <c r="E242" s="55">
        <v>8</v>
      </c>
      <c r="F242" s="55">
        <v>16</v>
      </c>
      <c r="G242" s="55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>
        <v>2</v>
      </c>
      <c r="S242" s="9"/>
      <c r="T242" s="9"/>
      <c r="U242" s="9"/>
      <c r="V242" s="9"/>
      <c r="W242" s="9"/>
      <c r="X242" s="9"/>
      <c r="Y242" s="9"/>
      <c r="Z242" s="9"/>
      <c r="AA242" s="9"/>
      <c r="AB242" s="9">
        <v>1</v>
      </c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59">
        <f t="shared" si="4"/>
        <v>3</v>
      </c>
    </row>
    <row r="243" spans="1:68" ht="15" x14ac:dyDescent="0.15">
      <c r="A243" s="56" t="s">
        <v>566</v>
      </c>
      <c r="B243" s="53" t="s">
        <v>534</v>
      </c>
      <c r="C243" s="54" t="s">
        <v>567</v>
      </c>
      <c r="D243" s="54" t="s">
        <v>91</v>
      </c>
      <c r="E243" s="55">
        <v>8</v>
      </c>
      <c r="F243" s="55">
        <v>24</v>
      </c>
      <c r="G243" s="55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>
        <v>15</v>
      </c>
      <c r="BA243" s="9"/>
      <c r="BB243" s="9"/>
      <c r="BC243" s="9"/>
      <c r="BD243" s="9"/>
      <c r="BE243" s="9"/>
      <c r="BF243" s="9">
        <v>10</v>
      </c>
      <c r="BG243" s="9">
        <v>19</v>
      </c>
      <c r="BH243" s="9"/>
      <c r="BI243" s="9"/>
      <c r="BJ243" s="9"/>
      <c r="BK243" s="9"/>
      <c r="BL243" s="9"/>
      <c r="BM243" s="9"/>
      <c r="BN243" s="9"/>
      <c r="BO243" s="9"/>
      <c r="BP243" s="59">
        <f t="shared" si="4"/>
        <v>44</v>
      </c>
    </row>
    <row r="244" spans="1:68" ht="15" x14ac:dyDescent="0.15">
      <c r="A244" s="56" t="s">
        <v>568</v>
      </c>
      <c r="B244" s="53" t="s">
        <v>534</v>
      </c>
      <c r="C244" s="54" t="s">
        <v>569</v>
      </c>
      <c r="D244" s="54" t="s">
        <v>161</v>
      </c>
      <c r="E244" s="55">
        <v>8</v>
      </c>
      <c r="F244" s="55">
        <v>32</v>
      </c>
      <c r="G244" s="55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>
        <v>70</v>
      </c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>
        <v>15</v>
      </c>
      <c r="AW244" s="9"/>
      <c r="AX244" s="9"/>
      <c r="AY244" s="9"/>
      <c r="AZ244" s="9"/>
      <c r="BA244" s="9"/>
      <c r="BB244" s="9"/>
      <c r="BC244" s="9"/>
      <c r="BD244" s="9"/>
      <c r="BE244" s="9"/>
      <c r="BF244" s="9">
        <v>1</v>
      </c>
      <c r="BG244" s="9"/>
      <c r="BH244" s="9"/>
      <c r="BI244" s="9"/>
      <c r="BJ244" s="9"/>
      <c r="BK244" s="9"/>
      <c r="BL244" s="9"/>
      <c r="BM244" s="9"/>
      <c r="BN244" s="9"/>
      <c r="BO244" s="9"/>
      <c r="BP244" s="59">
        <f t="shared" si="4"/>
        <v>86</v>
      </c>
    </row>
    <row r="245" spans="1:68" ht="15" x14ac:dyDescent="0.15">
      <c r="A245" s="56" t="s">
        <v>570</v>
      </c>
      <c r="B245" s="53" t="s">
        <v>534</v>
      </c>
      <c r="C245" s="54" t="s">
        <v>571</v>
      </c>
      <c r="D245" s="54" t="s">
        <v>91</v>
      </c>
      <c r="E245" s="55">
        <v>12</v>
      </c>
      <c r="F245" s="55">
        <v>32</v>
      </c>
      <c r="G245" s="55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>
        <v>1</v>
      </c>
      <c r="AL245" s="9"/>
      <c r="AM245" s="9">
        <v>7</v>
      </c>
      <c r="AN245" s="9"/>
      <c r="AO245" s="9"/>
      <c r="AP245" s="9"/>
      <c r="AQ245" s="9"/>
      <c r="AR245" s="9"/>
      <c r="AS245" s="9"/>
      <c r="AT245" s="9">
        <v>31</v>
      </c>
      <c r="AU245" s="9">
        <v>17</v>
      </c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59">
        <f t="shared" si="4"/>
        <v>56</v>
      </c>
    </row>
    <row r="246" spans="1:68" ht="15" x14ac:dyDescent="0.15">
      <c r="A246" s="56" t="s">
        <v>572</v>
      </c>
      <c r="B246" s="53" t="s">
        <v>534</v>
      </c>
      <c r="C246" s="54" t="s">
        <v>573</v>
      </c>
      <c r="D246" s="54" t="s">
        <v>91</v>
      </c>
      <c r="E246" s="55">
        <v>16</v>
      </c>
      <c r="F246" s="55">
        <v>24</v>
      </c>
      <c r="G246" s="55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>
        <v>1</v>
      </c>
      <c r="AB246" s="9">
        <f>1+1</f>
        <v>2</v>
      </c>
      <c r="AC246" s="9"/>
      <c r="AD246" s="9"/>
      <c r="AE246" s="9"/>
      <c r="AF246" s="9"/>
      <c r="AG246" s="9"/>
      <c r="AH246" s="9"/>
      <c r="AI246" s="9"/>
      <c r="AJ246" s="9"/>
      <c r="AK246" s="9"/>
      <c r="AL246" s="9">
        <v>1</v>
      </c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>
        <v>1</v>
      </c>
      <c r="BG246" s="9"/>
      <c r="BH246" s="9"/>
      <c r="BI246" s="9">
        <v>12</v>
      </c>
      <c r="BJ246" s="9">
        <v>3</v>
      </c>
      <c r="BK246" s="9"/>
      <c r="BL246" s="9">
        <v>120</v>
      </c>
      <c r="BM246" s="9"/>
      <c r="BN246" s="9"/>
      <c r="BO246" s="9"/>
      <c r="BP246" s="59">
        <f t="shared" si="4"/>
        <v>140</v>
      </c>
    </row>
    <row r="247" spans="1:68" ht="15" x14ac:dyDescent="0.15">
      <c r="A247" s="56" t="s">
        <v>574</v>
      </c>
      <c r="B247" s="53" t="s">
        <v>534</v>
      </c>
      <c r="C247" s="54" t="s">
        <v>575</v>
      </c>
      <c r="D247" s="54" t="s">
        <v>91</v>
      </c>
      <c r="E247" s="55">
        <v>16</v>
      </c>
      <c r="F247" s="55">
        <v>32</v>
      </c>
      <c r="G247" s="55"/>
      <c r="H247" s="8">
        <v>49</v>
      </c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>
        <v>1</v>
      </c>
      <c r="AM247" s="9"/>
      <c r="AN247" s="9"/>
      <c r="AO247" s="9"/>
      <c r="AP247" s="9"/>
      <c r="AQ247" s="9"/>
      <c r="AR247" s="9"/>
      <c r="AS247" s="9">
        <v>1</v>
      </c>
      <c r="AT247" s="9"/>
      <c r="AU247" s="9"/>
      <c r="AV247" s="9"/>
      <c r="AW247" s="9"/>
      <c r="AX247" s="9"/>
      <c r="AY247" s="9"/>
      <c r="AZ247" s="9"/>
      <c r="BA247" s="9"/>
      <c r="BB247" s="9">
        <v>29</v>
      </c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>
        <v>1</v>
      </c>
      <c r="BN247" s="9"/>
      <c r="BO247" s="9"/>
      <c r="BP247" s="59">
        <f t="shared" si="4"/>
        <v>81</v>
      </c>
    </row>
    <row r="248" spans="1:68" ht="15" x14ac:dyDescent="0.15">
      <c r="A248" s="56" t="s">
        <v>576</v>
      </c>
      <c r="B248" s="53" t="s">
        <v>534</v>
      </c>
      <c r="C248" s="54" t="s">
        <v>577</v>
      </c>
      <c r="D248" s="54" t="s">
        <v>91</v>
      </c>
      <c r="E248" s="55">
        <v>16</v>
      </c>
      <c r="F248" s="55">
        <v>40</v>
      </c>
      <c r="G248" s="55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>
        <v>7</v>
      </c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>
        <v>3</v>
      </c>
      <c r="BF248" s="9"/>
      <c r="BG248" s="9"/>
      <c r="BH248" s="9"/>
      <c r="BI248" s="9"/>
      <c r="BJ248" s="9">
        <v>11</v>
      </c>
      <c r="BK248" s="9"/>
      <c r="BL248" s="9"/>
      <c r="BM248" s="9"/>
      <c r="BN248" s="9"/>
      <c r="BO248" s="9"/>
      <c r="BP248" s="59">
        <f t="shared" si="4"/>
        <v>21</v>
      </c>
    </row>
    <row r="249" spans="1:68" ht="15" x14ac:dyDescent="0.15">
      <c r="A249" s="56" t="s">
        <v>578</v>
      </c>
      <c r="B249" s="53" t="s">
        <v>534</v>
      </c>
      <c r="C249" s="54" t="s">
        <v>579</v>
      </c>
      <c r="D249" s="54" t="s">
        <v>91</v>
      </c>
      <c r="E249" s="55">
        <v>16</v>
      </c>
      <c r="F249" s="55">
        <v>72</v>
      </c>
      <c r="G249" s="55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>
        <v>1</v>
      </c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59">
        <f t="shared" si="4"/>
        <v>1</v>
      </c>
    </row>
    <row r="250" spans="1:68" ht="15" x14ac:dyDescent="0.15">
      <c r="A250" s="56" t="s">
        <v>580</v>
      </c>
      <c r="B250" s="53" t="s">
        <v>534</v>
      </c>
      <c r="C250" s="54" t="s">
        <v>581</v>
      </c>
      <c r="D250" s="54" t="s">
        <v>91</v>
      </c>
      <c r="E250" s="55">
        <v>20</v>
      </c>
      <c r="F250" s="55">
        <v>40</v>
      </c>
      <c r="G250" s="55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>
        <v>1</v>
      </c>
      <c r="AD250" s="9"/>
      <c r="AE250" s="9"/>
      <c r="AF250" s="9"/>
      <c r="AG250" s="9"/>
      <c r="AH250" s="9"/>
      <c r="AI250" s="9"/>
      <c r="AJ250" s="9"/>
      <c r="AK250" s="9"/>
      <c r="AL250" s="9">
        <v>14</v>
      </c>
      <c r="AM250" s="9">
        <v>13</v>
      </c>
      <c r="AN250" s="9"/>
      <c r="AO250" s="9"/>
      <c r="AP250" s="9"/>
      <c r="AQ250" s="9"/>
      <c r="AR250" s="9"/>
      <c r="AS250" s="9">
        <v>18</v>
      </c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59">
        <f t="shared" si="4"/>
        <v>46</v>
      </c>
    </row>
    <row r="251" spans="1:68" ht="15" x14ac:dyDescent="0.15">
      <c r="A251" s="56" t="s">
        <v>582</v>
      </c>
      <c r="B251" s="53" t="s">
        <v>534</v>
      </c>
      <c r="C251" s="54" t="s">
        <v>583</v>
      </c>
      <c r="D251" s="54" t="s">
        <v>91</v>
      </c>
      <c r="E251" s="55">
        <v>24</v>
      </c>
      <c r="F251" s="55">
        <v>32</v>
      </c>
      <c r="G251" s="55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>
        <v>1</v>
      </c>
      <c r="AC251" s="9"/>
      <c r="AD251" s="9"/>
      <c r="AE251" s="9"/>
      <c r="AF251" s="9"/>
      <c r="AG251" s="9"/>
      <c r="AH251" s="9"/>
      <c r="AI251" s="9"/>
      <c r="AJ251" s="9"/>
      <c r="AK251" s="9"/>
      <c r="AL251" s="9">
        <v>10</v>
      </c>
      <c r="AM251" s="9"/>
      <c r="AN251" s="9"/>
      <c r="AO251" s="9">
        <v>6</v>
      </c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59">
        <f t="shared" si="4"/>
        <v>17</v>
      </c>
    </row>
    <row r="252" spans="1:68" ht="15" x14ac:dyDescent="0.15">
      <c r="A252" s="56" t="s">
        <v>584</v>
      </c>
      <c r="B252" s="53" t="s">
        <v>534</v>
      </c>
      <c r="C252" s="54" t="s">
        <v>585</v>
      </c>
      <c r="D252" s="54" t="s">
        <v>91</v>
      </c>
      <c r="E252" s="55">
        <v>24</v>
      </c>
      <c r="F252" s="55">
        <v>40</v>
      </c>
      <c r="G252" s="55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>
        <f>1+1</f>
        <v>2</v>
      </c>
      <c r="AO252" s="9"/>
      <c r="AP252" s="9"/>
      <c r="AQ252" s="9">
        <v>26</v>
      </c>
      <c r="AR252" s="9"/>
      <c r="AS252" s="9"/>
      <c r="AT252" s="9"/>
      <c r="AU252" s="9"/>
      <c r="AV252" s="9">
        <v>40</v>
      </c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>
        <f>1+4</f>
        <v>5</v>
      </c>
      <c r="BP252" s="59">
        <f t="shared" si="4"/>
        <v>73</v>
      </c>
    </row>
    <row r="253" spans="1:68" ht="15" x14ac:dyDescent="0.15">
      <c r="A253" s="56" t="s">
        <v>586</v>
      </c>
      <c r="B253" s="53" t="s">
        <v>534</v>
      </c>
      <c r="C253" s="54" t="s">
        <v>587</v>
      </c>
      <c r="D253" s="54" t="s">
        <v>71</v>
      </c>
      <c r="E253" s="55">
        <v>32</v>
      </c>
      <c r="F253" s="55">
        <v>32</v>
      </c>
      <c r="G253" s="55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>
        <v>1</v>
      </c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59">
        <f t="shared" si="4"/>
        <v>1</v>
      </c>
    </row>
    <row r="254" spans="1:68" ht="15" x14ac:dyDescent="0.15">
      <c r="A254" s="56" t="s">
        <v>588</v>
      </c>
      <c r="B254" s="53" t="s">
        <v>534</v>
      </c>
      <c r="C254" s="54" t="s">
        <v>589</v>
      </c>
      <c r="D254" s="54" t="s">
        <v>91</v>
      </c>
      <c r="E254" s="55">
        <v>32</v>
      </c>
      <c r="F254" s="55">
        <v>56</v>
      </c>
      <c r="G254" s="55"/>
      <c r="H254" s="8"/>
      <c r="I254" s="9"/>
      <c r="J254" s="9"/>
      <c r="K254" s="9"/>
      <c r="L254" s="9">
        <v>1</v>
      </c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>
        <v>1</v>
      </c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>
        <v>4</v>
      </c>
      <c r="BG254" s="9"/>
      <c r="BH254" s="9"/>
      <c r="BI254" s="9"/>
      <c r="BJ254" s="9"/>
      <c r="BK254" s="9"/>
      <c r="BL254" s="9"/>
      <c r="BM254" s="9"/>
      <c r="BN254" s="9"/>
      <c r="BO254" s="9"/>
      <c r="BP254" s="59">
        <f t="shared" si="4"/>
        <v>6</v>
      </c>
    </row>
    <row r="255" spans="1:68" ht="15" x14ac:dyDescent="0.15">
      <c r="A255" s="55" t="s">
        <v>590</v>
      </c>
      <c r="B255" s="53" t="s">
        <v>534</v>
      </c>
      <c r="C255" s="57" t="s">
        <v>591</v>
      </c>
      <c r="D255" s="55" t="s">
        <v>71</v>
      </c>
      <c r="E255" s="55">
        <v>16</v>
      </c>
      <c r="F255" s="55">
        <v>16</v>
      </c>
      <c r="G255" s="55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>
        <v>1</v>
      </c>
      <c r="AB255" s="9">
        <f>1+1</f>
        <v>2</v>
      </c>
      <c r="AC255" s="9">
        <v>1</v>
      </c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59">
        <f t="shared" si="4"/>
        <v>4</v>
      </c>
    </row>
    <row r="256" spans="1:68" ht="15" x14ac:dyDescent="0.15">
      <c r="A256" s="56" t="s">
        <v>592</v>
      </c>
      <c r="B256" s="53" t="s">
        <v>534</v>
      </c>
      <c r="C256" s="57" t="s">
        <v>593</v>
      </c>
      <c r="D256" s="55" t="s">
        <v>71</v>
      </c>
      <c r="E256" s="55">
        <v>28</v>
      </c>
      <c r="F256" s="55">
        <v>28</v>
      </c>
      <c r="G256" s="55"/>
      <c r="H256" s="8"/>
      <c r="I256" s="9"/>
      <c r="J256" s="9"/>
      <c r="K256" s="9"/>
      <c r="L256" s="9"/>
      <c r="M256" s="9"/>
      <c r="N256" s="9"/>
      <c r="O256" s="9">
        <v>4</v>
      </c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>
        <f>1+1</f>
        <v>2</v>
      </c>
      <c r="AM256" s="9">
        <v>8</v>
      </c>
      <c r="AN256" s="9">
        <f>1+4</f>
        <v>5</v>
      </c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>
        <v>2</v>
      </c>
      <c r="BG256" s="9"/>
      <c r="BH256" s="9"/>
      <c r="BI256" s="9">
        <v>8</v>
      </c>
      <c r="BJ256" s="9"/>
      <c r="BK256" s="9"/>
      <c r="BL256" s="9"/>
      <c r="BM256" s="9"/>
      <c r="BN256" s="9"/>
      <c r="BO256" s="9"/>
      <c r="BP256" s="59">
        <f t="shared" si="4"/>
        <v>29</v>
      </c>
    </row>
    <row r="257" spans="1:68" ht="15" x14ac:dyDescent="0.15">
      <c r="A257" s="56" t="s">
        <v>594</v>
      </c>
      <c r="B257" s="53" t="s">
        <v>534</v>
      </c>
      <c r="C257" s="57" t="s">
        <v>595</v>
      </c>
      <c r="D257" s="55" t="s">
        <v>71</v>
      </c>
      <c r="E257" s="55">
        <v>40</v>
      </c>
      <c r="F257" s="55">
        <v>40</v>
      </c>
      <c r="G257" s="55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>
        <v>3</v>
      </c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>
        <v>4</v>
      </c>
      <c r="AW257" s="9"/>
      <c r="AX257" s="9">
        <v>4</v>
      </c>
      <c r="AY257" s="9"/>
      <c r="AZ257" s="9"/>
      <c r="BA257" s="9"/>
      <c r="BB257" s="9"/>
      <c r="BC257" s="9"/>
      <c r="BD257" s="9"/>
      <c r="BE257" s="9"/>
      <c r="BF257" s="9">
        <f>14+1+1</f>
        <v>16</v>
      </c>
      <c r="BG257" s="9"/>
      <c r="BH257" s="9"/>
      <c r="BI257" s="9"/>
      <c r="BJ257" s="9">
        <v>2</v>
      </c>
      <c r="BK257" s="9"/>
      <c r="BL257" s="9"/>
      <c r="BM257" s="9"/>
      <c r="BN257" s="9"/>
      <c r="BO257" s="9"/>
      <c r="BP257" s="59">
        <f t="shared" si="4"/>
        <v>29</v>
      </c>
    </row>
    <row r="258" spans="1:68" ht="15" x14ac:dyDescent="0.15">
      <c r="A258" s="56" t="s">
        <v>596</v>
      </c>
      <c r="B258" s="53" t="s">
        <v>534</v>
      </c>
      <c r="C258" s="57" t="s">
        <v>597</v>
      </c>
      <c r="D258" s="55" t="s">
        <v>71</v>
      </c>
      <c r="E258" s="55">
        <v>48</v>
      </c>
      <c r="F258" s="55">
        <v>48</v>
      </c>
      <c r="G258" s="55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>
        <v>2</v>
      </c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>
        <v>4</v>
      </c>
      <c r="AT258" s="9"/>
      <c r="AU258" s="9"/>
      <c r="AV258" s="9"/>
      <c r="AW258" s="9">
        <v>3</v>
      </c>
      <c r="AX258" s="9"/>
      <c r="AY258" s="9"/>
      <c r="AZ258" s="9"/>
      <c r="BA258" s="9"/>
      <c r="BB258" s="9">
        <v>4</v>
      </c>
      <c r="BC258" s="9"/>
      <c r="BD258" s="9"/>
      <c r="BE258" s="9"/>
      <c r="BF258" s="9">
        <v>1</v>
      </c>
      <c r="BG258" s="9"/>
      <c r="BH258" s="9"/>
      <c r="BI258" s="9"/>
      <c r="BJ258" s="9"/>
      <c r="BK258" s="9"/>
      <c r="BL258" s="9"/>
      <c r="BM258" s="9"/>
      <c r="BN258" s="9">
        <v>1</v>
      </c>
      <c r="BO258" s="9"/>
      <c r="BP258" s="59">
        <f t="shared" si="4"/>
        <v>15</v>
      </c>
    </row>
    <row r="259" spans="1:68" ht="15" x14ac:dyDescent="0.15">
      <c r="A259" s="56" t="s">
        <v>598</v>
      </c>
      <c r="B259" s="53" t="s">
        <v>534</v>
      </c>
      <c r="C259" s="57" t="s">
        <v>599</v>
      </c>
      <c r="D259" s="55" t="s">
        <v>71</v>
      </c>
      <c r="E259" s="55">
        <v>56</v>
      </c>
      <c r="F259" s="55">
        <v>56</v>
      </c>
      <c r="G259" s="55"/>
      <c r="H259" s="8">
        <v>1</v>
      </c>
      <c r="I259" s="9"/>
      <c r="J259" s="9"/>
      <c r="K259" s="9"/>
      <c r="L259" s="9"/>
      <c r="M259" s="9"/>
      <c r="N259" s="9"/>
      <c r="O259" s="9"/>
      <c r="P259" s="9"/>
      <c r="Q259" s="9"/>
      <c r="R259" s="9">
        <v>3</v>
      </c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59">
        <f t="shared" si="4"/>
        <v>4</v>
      </c>
    </row>
    <row r="260" spans="1:68" ht="15" x14ac:dyDescent="0.15">
      <c r="A260" s="56" t="s">
        <v>600</v>
      </c>
      <c r="B260" s="53" t="s">
        <v>534</v>
      </c>
      <c r="C260" s="57" t="s">
        <v>601</v>
      </c>
      <c r="D260" s="55" t="s">
        <v>71</v>
      </c>
      <c r="E260" s="55">
        <v>64</v>
      </c>
      <c r="F260" s="55">
        <v>64</v>
      </c>
      <c r="G260" s="55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>
        <v>1</v>
      </c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>
        <v>1</v>
      </c>
      <c r="BB260" s="9"/>
      <c r="BC260" s="9"/>
      <c r="BD260" s="9">
        <v>1</v>
      </c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59">
        <f t="shared" si="4"/>
        <v>3</v>
      </c>
    </row>
    <row r="261" spans="1:68" ht="15" x14ac:dyDescent="0.15">
      <c r="A261" s="56" t="s">
        <v>602</v>
      </c>
      <c r="B261" s="53" t="s">
        <v>534</v>
      </c>
      <c r="C261" s="57" t="s">
        <v>603</v>
      </c>
      <c r="D261" s="55" t="s">
        <v>71</v>
      </c>
      <c r="E261" s="55">
        <v>80</v>
      </c>
      <c r="F261" s="55">
        <v>80</v>
      </c>
      <c r="G261" s="55"/>
      <c r="H261" s="8"/>
      <c r="I261" s="9"/>
      <c r="J261" s="9">
        <v>1</v>
      </c>
      <c r="K261" s="9"/>
      <c r="L261" s="9"/>
      <c r="M261" s="9"/>
      <c r="N261" s="9"/>
      <c r="O261" s="9"/>
      <c r="P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59">
        <f t="shared" si="4"/>
        <v>1</v>
      </c>
    </row>
    <row r="262" spans="1:68" ht="15" x14ac:dyDescent="0.2">
      <c r="A262" s="58" t="s">
        <v>604</v>
      </c>
      <c r="B262" s="53" t="s">
        <v>534</v>
      </c>
      <c r="C262" s="57" t="s">
        <v>605</v>
      </c>
      <c r="D262" s="55" t="s">
        <v>71</v>
      </c>
      <c r="E262" s="55">
        <v>24.5</v>
      </c>
      <c r="F262" s="55">
        <v>24.5</v>
      </c>
      <c r="G262" s="55"/>
      <c r="H262" s="8">
        <v>18</v>
      </c>
      <c r="I262" s="9">
        <f>1+3</f>
        <v>4</v>
      </c>
      <c r="J262" s="9">
        <v>3</v>
      </c>
      <c r="K262" s="9">
        <v>3</v>
      </c>
      <c r="L262" s="9">
        <v>3</v>
      </c>
      <c r="M262" s="9"/>
      <c r="N262" s="9"/>
      <c r="O262" s="9">
        <v>10</v>
      </c>
      <c r="P262" s="9">
        <f>8+6</f>
        <v>14</v>
      </c>
      <c r="Q262" s="9">
        <v>11</v>
      </c>
      <c r="R262" s="9">
        <v>18</v>
      </c>
      <c r="S262" s="9">
        <v>7</v>
      </c>
      <c r="T262" s="9">
        <v>6</v>
      </c>
      <c r="U262" s="9">
        <v>12</v>
      </c>
      <c r="V262" s="9">
        <v>32</v>
      </c>
      <c r="W262" s="9">
        <v>4</v>
      </c>
      <c r="X262" s="9">
        <v>2</v>
      </c>
      <c r="Y262" s="9">
        <v>3</v>
      </c>
      <c r="Z262" s="9">
        <v>8</v>
      </c>
      <c r="AA262" s="9">
        <v>9</v>
      </c>
      <c r="AB262" s="9">
        <f>35+5</f>
        <v>40</v>
      </c>
      <c r="AC262" s="9">
        <v>8</v>
      </c>
      <c r="AD262" s="9">
        <v>3</v>
      </c>
      <c r="AE262" s="9"/>
      <c r="AF262" s="9">
        <v>5</v>
      </c>
      <c r="AG262" s="9"/>
      <c r="AH262" s="9"/>
      <c r="AI262" s="9">
        <v>4</v>
      </c>
      <c r="AJ262" s="9"/>
      <c r="AK262" s="9"/>
      <c r="AL262" s="9">
        <v>72</v>
      </c>
      <c r="AM262" s="9">
        <v>90</v>
      </c>
      <c r="AN262" s="9">
        <v>117</v>
      </c>
      <c r="AO262" s="9">
        <v>18</v>
      </c>
      <c r="AP262" s="9">
        <v>22</v>
      </c>
      <c r="AQ262" s="9">
        <v>41</v>
      </c>
      <c r="AR262" s="9"/>
      <c r="AS262" s="9">
        <f>8+7</f>
        <v>15</v>
      </c>
      <c r="AT262" s="9">
        <v>28</v>
      </c>
      <c r="AU262" s="9">
        <f>1+1+4</f>
        <v>6</v>
      </c>
      <c r="AV262" s="9">
        <v>35</v>
      </c>
      <c r="AW262" s="9">
        <f>1+5</f>
        <v>6</v>
      </c>
      <c r="AX262" s="9">
        <f>1+9+64</f>
        <v>74</v>
      </c>
      <c r="AY262" s="9">
        <v>11</v>
      </c>
      <c r="AZ262" s="9">
        <v>48</v>
      </c>
      <c r="BA262" s="9">
        <v>22</v>
      </c>
      <c r="BB262" s="9">
        <v>83</v>
      </c>
      <c r="BC262" s="9">
        <v>49</v>
      </c>
      <c r="BD262" s="9">
        <v>67</v>
      </c>
      <c r="BE262" s="9">
        <v>64</v>
      </c>
      <c r="BF262" s="9">
        <f>5+19+66</f>
        <v>90</v>
      </c>
      <c r="BG262" s="9">
        <f>32+12+1</f>
        <v>45</v>
      </c>
      <c r="BH262" s="9">
        <v>41</v>
      </c>
      <c r="BI262" s="9">
        <f>4+3+5</f>
        <v>12</v>
      </c>
      <c r="BJ262" s="9">
        <f>1+1+3+3</f>
        <v>8</v>
      </c>
      <c r="BK262" s="9">
        <v>49</v>
      </c>
      <c r="BL262" s="9">
        <v>14</v>
      </c>
      <c r="BM262" s="9">
        <v>28</v>
      </c>
      <c r="BN262" s="9">
        <v>20</v>
      </c>
      <c r="BO262" s="9">
        <v>27</v>
      </c>
      <c r="BP262" s="59">
        <f t="shared" si="4"/>
        <v>1429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FD2F3-0F74-1140-BDDE-E4722946057E}">
  <dimension ref="A1:B2"/>
  <sheetViews>
    <sheetView zoomScale="140" zoomScaleNormal="140"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608</v>
      </c>
      <c r="B1" t="s">
        <v>609</v>
      </c>
    </row>
    <row r="2" spans="1:2" x14ac:dyDescent="0.15">
      <c r="B2" t="s">
        <v>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100xRaw_R_Updated_06_16</vt:lpstr>
      <vt:lpstr>Sheet1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Adams</dc:creator>
  <cp:lastModifiedBy>Allison Adams</cp:lastModifiedBy>
  <dcterms:created xsi:type="dcterms:W3CDTF">2022-06-10T23:49:18Z</dcterms:created>
  <dcterms:modified xsi:type="dcterms:W3CDTF">2022-06-18T05:20:58Z</dcterms:modified>
</cp:coreProperties>
</file>