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 activeTab="5"/>
  </bookViews>
  <sheets>
    <sheet name="Revision" sheetId="6" r:id="rId1"/>
    <sheet name="FV" sheetId="1" r:id="rId2"/>
    <sheet name="PV" sheetId="3" r:id="rId3"/>
    <sheet name="PV-Anuity" sheetId="4" r:id="rId4"/>
    <sheet name="FV-Anuity" sheetId="5" r:id="rId5"/>
    <sheet name="FVSchedule" sheetId="2" r:id="rId6"/>
  </sheets>
  <definedNames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FVSchedule!$E$13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" l="1"/>
  <c r="D9" i="2"/>
  <c r="D10" i="2"/>
  <c r="D11" i="2" s="1"/>
  <c r="D8" i="2"/>
  <c r="D7" i="2"/>
  <c r="E15" i="5"/>
  <c r="D15" i="5"/>
  <c r="D13" i="5"/>
  <c r="D12" i="5"/>
  <c r="D11" i="5"/>
  <c r="D10" i="5"/>
  <c r="D9" i="5"/>
  <c r="D8" i="5"/>
  <c r="E8" i="5"/>
  <c r="E13" i="5"/>
  <c r="E9" i="5"/>
  <c r="E10" i="5"/>
  <c r="E11" i="5"/>
  <c r="E12" i="5"/>
  <c r="F15" i="4"/>
  <c r="E13" i="4"/>
  <c r="E9" i="4"/>
  <c r="E10" i="4"/>
  <c r="E11" i="4"/>
  <c r="E12" i="4"/>
  <c r="E8" i="4"/>
  <c r="D9" i="4"/>
  <c r="D10" i="4"/>
  <c r="D11" i="4"/>
  <c r="D12" i="4"/>
  <c r="D8" i="4"/>
  <c r="C26" i="3"/>
  <c r="C15" i="3"/>
  <c r="E9" i="3"/>
  <c r="F9" i="3" s="1"/>
  <c r="G9" i="3" s="1"/>
  <c r="H9" i="3" s="1"/>
  <c r="D9" i="3"/>
  <c r="C9" i="3"/>
  <c r="B26" i="1"/>
  <c r="B14" i="1"/>
  <c r="D10" i="1"/>
  <c r="E10" i="1" s="1"/>
  <c r="F10" i="1" s="1"/>
  <c r="G10" i="1" s="1"/>
  <c r="C10" i="1"/>
  <c r="L8" i="6" l="1"/>
  <c r="H11" i="6"/>
  <c r="G11" i="6" s="1"/>
  <c r="F11" i="6" s="1"/>
  <c r="E11" i="6" s="1"/>
  <c r="I11" i="6"/>
  <c r="G8" i="6"/>
  <c r="H8" i="6" s="1"/>
  <c r="I8" i="6" s="1"/>
  <c r="J8" i="6" s="1"/>
  <c r="F8" i="6"/>
</calcChain>
</file>

<file path=xl/sharedStrings.xml><?xml version="1.0" encoding="utf-8"?>
<sst xmlns="http://schemas.openxmlformats.org/spreadsheetml/2006/main" count="95" uniqueCount="54">
  <si>
    <t>FV</t>
  </si>
  <si>
    <t>Years</t>
  </si>
  <si>
    <t>Interest rate</t>
  </si>
  <si>
    <t>PV</t>
  </si>
  <si>
    <t>when payments are due. 0 = end of the periond, 1 = beginning of the period.</t>
  </si>
  <si>
    <t>type</t>
  </si>
  <si>
    <t>the present value of future payments</t>
  </si>
  <si>
    <t>pv</t>
  </si>
  <si>
    <t>the payment received each period</t>
  </si>
  <si>
    <t>pmt</t>
  </si>
  <si>
    <t>total number payment periods</t>
  </si>
  <si>
    <t>nper</t>
  </si>
  <si>
    <t>the interest rate per period</t>
  </si>
  <si>
    <t>rate</t>
  </si>
  <si>
    <t>=FV(rate, nper, pmt, pv, type)</t>
  </si>
  <si>
    <t>the cash balance you want to attain</t>
  </si>
  <si>
    <t>fv</t>
  </si>
  <si>
    <t>=PV(rate,nper,pmt,fv,type)</t>
  </si>
  <si>
    <t>Future Value</t>
  </si>
  <si>
    <t>Value in future for a specfied amount today.</t>
  </si>
  <si>
    <t>Money today</t>
  </si>
  <si>
    <t>Present Value</t>
  </si>
  <si>
    <t>Value today for an amount in the future.</t>
  </si>
  <si>
    <t>Discount rate</t>
  </si>
  <si>
    <t>?</t>
  </si>
  <si>
    <t>Present Value = Future Value * 1 / (1 + r ) ^ n</t>
  </si>
  <si>
    <t>Future Value at Year</t>
  </si>
  <si>
    <t>Returns future value of an investment, based on perodic, constant payments and a constant interest rate.</t>
  </si>
  <si>
    <t>Future Value = Present Value * (1 + r ) ^ n</t>
  </si>
  <si>
    <t>Amount in Year</t>
  </si>
  <si>
    <t>Returns the present value of an investment: the total amount that a future series of payments is worth now.</t>
  </si>
  <si>
    <t xml:space="preserve">Value today for a series of future payments. </t>
  </si>
  <si>
    <t xml:space="preserve">Year </t>
  </si>
  <si>
    <t>Amount</t>
  </si>
  <si>
    <t>Discount factor</t>
  </si>
  <si>
    <t>Discount Rate</t>
  </si>
  <si>
    <t>Annual amount</t>
  </si>
  <si>
    <t>Present Value of a series of payments - Anuity</t>
  </si>
  <si>
    <t>Future Value of a series of payments - Anuity</t>
  </si>
  <si>
    <t>Future Value with Changing Interest Rates</t>
  </si>
  <si>
    <t>=FVSCHEDULE(principal,schedule)</t>
  </si>
  <si>
    <t>Principal</t>
  </si>
  <si>
    <t>The value today</t>
  </si>
  <si>
    <t>Schedule</t>
  </si>
  <si>
    <t>The schedule of interest rates.</t>
  </si>
  <si>
    <t xml:space="preserve">Value in future for an amount today, with changing interest rates in the future. </t>
  </si>
  <si>
    <t>Value today</t>
  </si>
  <si>
    <t>Year</t>
  </si>
  <si>
    <t>Today</t>
  </si>
  <si>
    <t>Year 0</t>
  </si>
  <si>
    <t>Future</t>
  </si>
  <si>
    <t>FV = PV *(1+r)^n</t>
  </si>
  <si>
    <t xml:space="preserve">Future Value at year 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</si>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</sst>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₹&quot;\ #,##0.00;[Red]&quot;₹&quot;\ \-#,##0.00"/>
    <numFmt numFmtId="43" formatCode="_ * #,##0.00_ ;_ * \-#,##0.00_ ;_ * &quot;-&quot;??_ ;_ @_ "/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166" fontId="0" fillId="0" borderId="0" xfId="1" applyNumberFormat="1" applyFont="1"/>
    <xf numFmtId="164" fontId="0" fillId="0" borderId="0" xfId="0" applyNumberFormat="1"/>
    <xf numFmtId="0" fontId="0" fillId="3" borderId="0" xfId="0" applyFill="1"/>
    <xf numFmtId="0" fontId="2" fillId="3" borderId="0" xfId="0" quotePrefix="1" applyFont="1" applyFill="1"/>
    <xf numFmtId="166" fontId="2" fillId="3" borderId="0" xfId="1" quotePrefix="1" applyNumberFormat="1" applyFont="1" applyFill="1"/>
    <xf numFmtId="9" fontId="0" fillId="0" borderId="0" xfId="2" applyFont="1"/>
    <xf numFmtId="164" fontId="0" fillId="0" borderId="0" xfId="1" applyNumberFormat="1" applyFont="1"/>
    <xf numFmtId="0" fontId="3" fillId="5" borderId="0" xfId="0" applyFont="1" applyFill="1"/>
    <xf numFmtId="0" fontId="0" fillId="5" borderId="0" xfId="0" applyFill="1"/>
    <xf numFmtId="0" fontId="4" fillId="5" borderId="0" xfId="0" applyFont="1" applyFill="1"/>
    <xf numFmtId="166" fontId="0" fillId="5" borderId="0" xfId="1" applyNumberFormat="1" applyFont="1" applyFill="1"/>
    <xf numFmtId="0" fontId="0" fillId="0" borderId="0" xfId="2" applyNumberFormat="1" applyFont="1"/>
    <xf numFmtId="166" fontId="0" fillId="0" borderId="0" xfId="2" applyNumberFormat="1" applyFont="1"/>
    <xf numFmtId="164" fontId="0" fillId="0" borderId="0" xfId="2" applyNumberFormat="1" applyFont="1"/>
    <xf numFmtId="0" fontId="0" fillId="0" borderId="0" xfId="1" applyNumberFormat="1" applyFont="1"/>
    <xf numFmtId="166" fontId="2" fillId="0" borderId="0" xfId="1" applyNumberFormat="1" applyFont="1"/>
    <xf numFmtId="2" fontId="2" fillId="0" borderId="0" xfId="2" applyNumberFormat="1" applyFont="1"/>
    <xf numFmtId="0" fontId="2" fillId="0" borderId="0" xfId="2" applyNumberFormat="1" applyFont="1" applyBorder="1"/>
    <xf numFmtId="166" fontId="0" fillId="0" borderId="0" xfId="0" applyNumberFormat="1"/>
    <xf numFmtId="164" fontId="5" fillId="3" borderId="0" xfId="0" quotePrefix="1" applyNumberFormat="1" applyFont="1" applyFill="1"/>
    <xf numFmtId="166" fontId="4" fillId="5" borderId="0" xfId="1" applyNumberFormat="1" applyFont="1" applyFill="1"/>
    <xf numFmtId="0" fontId="6" fillId="6" borderId="0" xfId="0" applyFont="1" applyFill="1"/>
    <xf numFmtId="166" fontId="6" fillId="6" borderId="0" xfId="1" applyNumberFormat="1" applyFont="1" applyFill="1"/>
    <xf numFmtId="0" fontId="0" fillId="6" borderId="0" xfId="0" applyFill="1"/>
    <xf numFmtId="164" fontId="0" fillId="6" borderId="0" xfId="0" applyNumberFormat="1" applyFill="1"/>
    <xf numFmtId="9" fontId="0" fillId="0" borderId="0" xfId="1" applyNumberFormat="1" applyFont="1"/>
    <xf numFmtId="3" fontId="2" fillId="0" borderId="0" xfId="1" applyNumberFormat="1" applyFont="1"/>
    <xf numFmtId="3" fontId="2" fillId="0" borderId="0" xfId="2" applyNumberFormat="1" applyFont="1"/>
    <xf numFmtId="9" fontId="0" fillId="0" borderId="0" xfId="2" applyFont="1" applyAlignment="1">
      <alignment horizontal="right"/>
    </xf>
    <xf numFmtId="166" fontId="1" fillId="0" borderId="0" xfId="1" applyNumberFormat="1" applyFont="1"/>
    <xf numFmtId="167" fontId="0" fillId="0" borderId="0" xfId="1" applyNumberFormat="1" applyFont="1"/>
    <xf numFmtId="166" fontId="0" fillId="6" borderId="0" xfId="1" applyNumberFormat="1" applyFont="1" applyFill="1"/>
    <xf numFmtId="166" fontId="0" fillId="3" borderId="0" xfId="1" applyNumberFormat="1" applyFont="1" applyFill="1"/>
    <xf numFmtId="0" fontId="5" fillId="3" borderId="0" xfId="0" quotePrefix="1" applyFont="1" applyFill="1"/>
    <xf numFmtId="4" fontId="0" fillId="0" borderId="0" xfId="2" applyNumberFormat="1" applyFon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3" fontId="0" fillId="0" borderId="0" xfId="0" applyNumberFormat="1" applyBorder="1"/>
    <xf numFmtId="0" fontId="0" fillId="0" borderId="0" xfId="0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9" fontId="0" fillId="0" borderId="0" xfId="0" applyNumberFormat="1" applyBorder="1"/>
    <xf numFmtId="4" fontId="0" fillId="0" borderId="0" xfId="1" applyNumberFormat="1" applyFont="1"/>
    <xf numFmtId="0" fontId="2" fillId="0" borderId="0" xfId="2" applyNumberFormat="1" applyFont="1"/>
    <xf numFmtId="165" fontId="0" fillId="0" borderId="0" xfId="1" applyNumberFormat="1" applyFont="1"/>
    <xf numFmtId="164" fontId="0" fillId="3" borderId="0" xfId="0" applyNumberFormat="1" applyFill="1"/>
    <xf numFmtId="1" fontId="0" fillId="5" borderId="0" xfId="1" applyNumberFormat="1" applyFont="1" applyFill="1"/>
    <xf numFmtId="1" fontId="0" fillId="0" borderId="0" xfId="1" applyNumberFormat="1" applyFont="1"/>
    <xf numFmtId="1" fontId="2" fillId="3" borderId="0" xfId="1" quotePrefix="1" applyNumberFormat="1" applyFont="1" applyFill="1"/>
    <xf numFmtId="1" fontId="4" fillId="5" borderId="0" xfId="1" applyNumberFormat="1" applyFont="1" applyFill="1"/>
    <xf numFmtId="1" fontId="0" fillId="6" borderId="0" xfId="1" applyNumberFormat="1" applyFont="1" applyFill="1"/>
    <xf numFmtId="166" fontId="0" fillId="0" borderId="0" xfId="1" quotePrefix="1" applyNumberFormat="1" applyFont="1"/>
    <xf numFmtId="1" fontId="3" fillId="5" borderId="0" xfId="0" applyNumberFormat="1" applyFont="1" applyFill="1"/>
    <xf numFmtId="1" fontId="0" fillId="5" borderId="0" xfId="0" applyNumberFormat="1" applyFill="1"/>
    <xf numFmtId="1" fontId="0" fillId="0" borderId="0" xfId="0" applyNumberFormat="1"/>
    <xf numFmtId="1" fontId="4" fillId="5" borderId="0" xfId="0" applyNumberFormat="1" applyFont="1" applyFill="1"/>
    <xf numFmtId="1" fontId="0" fillId="0" borderId="0" xfId="2" applyNumberFormat="1" applyFont="1"/>
    <xf numFmtId="1" fontId="2" fillId="0" borderId="0" xfId="2" applyNumberFormat="1" applyFont="1"/>
    <xf numFmtId="1" fontId="2" fillId="0" borderId="0" xfId="2" applyNumberFormat="1" applyFont="1" applyBorder="1"/>
    <xf numFmtId="1" fontId="5" fillId="3" borderId="0" xfId="0" quotePrefix="1" applyNumberFormat="1" applyFont="1" applyFill="1"/>
    <xf numFmtId="1" fontId="2" fillId="3" borderId="0" xfId="0" quotePrefix="1" applyNumberFormat="1" applyFont="1" applyFill="1"/>
    <xf numFmtId="1" fontId="0" fillId="3" borderId="0" xfId="0" applyNumberFormat="1" applyFill="1"/>
    <xf numFmtId="1" fontId="6" fillId="6" borderId="0" xfId="0" applyNumberFormat="1" applyFont="1" applyFill="1"/>
    <xf numFmtId="1" fontId="6" fillId="6" borderId="0" xfId="1" applyNumberFormat="1" applyFont="1" applyFill="1"/>
    <xf numFmtId="1" fontId="0" fillId="6" borderId="0" xfId="0" applyNumberFormat="1" applyFill="1"/>
    <xf numFmtId="9" fontId="2" fillId="0" borderId="0" xfId="2" applyFont="1"/>
    <xf numFmtId="43" fontId="0" fillId="0" borderId="0" xfId="1" applyNumberFormat="1" applyFont="1"/>
    <xf numFmtId="8" fontId="0" fillId="0" borderId="0" xfId="0" applyNumberFormat="1"/>
    <xf numFmtId="8" fontId="0" fillId="3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180" zoomScaleNormal="180" workbookViewId="0">
      <selection activeCell="K5" sqref="K5"/>
    </sheetView>
  </sheetViews>
  <sheetFormatPr defaultRowHeight="15" x14ac:dyDescent="0.25"/>
  <cols>
    <col min="2" max="2" width="0" style="39" hidden="1" customWidth="1"/>
    <col min="3" max="3" width="0" hidden="1" customWidth="1"/>
    <col min="5" max="5" width="9.140625" style="39"/>
  </cols>
  <sheetData>
    <row r="3" spans="4:12" x14ac:dyDescent="0.25">
      <c r="E3" s="40" t="s">
        <v>48</v>
      </c>
      <c r="F3" s="41"/>
      <c r="G3" s="41"/>
      <c r="H3" s="41"/>
      <c r="I3" s="41"/>
      <c r="J3" s="41" t="s">
        <v>50</v>
      </c>
    </row>
    <row r="4" spans="4:12" x14ac:dyDescent="0.25">
      <c r="E4" s="37" t="s">
        <v>49</v>
      </c>
      <c r="F4" s="36">
        <v>1</v>
      </c>
      <c r="G4" s="36">
        <v>2</v>
      </c>
      <c r="H4" s="36">
        <v>3</v>
      </c>
      <c r="I4" s="36">
        <v>4</v>
      </c>
      <c r="J4" s="36">
        <v>5</v>
      </c>
    </row>
    <row r="6" spans="4:12" x14ac:dyDescent="0.25">
      <c r="E6" s="38">
        <v>1</v>
      </c>
      <c r="J6">
        <v>1.2</v>
      </c>
    </row>
    <row r="7" spans="4:12" x14ac:dyDescent="0.25">
      <c r="E7" s="42"/>
      <c r="F7" t="s">
        <v>51</v>
      </c>
    </row>
    <row r="8" spans="4:12" x14ac:dyDescent="0.25">
      <c r="E8" s="38">
        <v>10000</v>
      </c>
      <c r="F8">
        <f>E8*(100%+$E$9)</f>
        <v>11200.000000000002</v>
      </c>
      <c r="G8">
        <f t="shared" ref="G8:J8" si="0">F8*(100%+$E$9)</f>
        <v>12544.000000000004</v>
      </c>
      <c r="H8">
        <f t="shared" si="0"/>
        <v>14049.280000000006</v>
      </c>
      <c r="I8">
        <f t="shared" si="0"/>
        <v>15735.193600000008</v>
      </c>
      <c r="J8">
        <f t="shared" si="0"/>
        <v>17623.41683200001</v>
      </c>
      <c r="L8">
        <f>10000*(1+0.12)^5</f>
        <v>17623.416832000006</v>
      </c>
    </row>
    <row r="9" spans="4:12" x14ac:dyDescent="0.25">
      <c r="D9" t="s">
        <v>2</v>
      </c>
      <c r="E9" s="42">
        <v>0.12</v>
      </c>
    </row>
    <row r="10" spans="4:12" x14ac:dyDescent="0.25">
      <c r="E10"/>
    </row>
    <row r="11" spans="4:12" x14ac:dyDescent="0.25">
      <c r="E11">
        <f t="shared" ref="E11:H11" si="1">F11/(100%+$E$9)</f>
        <v>10000.001797608273</v>
      </c>
      <c r="F11">
        <f t="shared" si="1"/>
        <v>11200.002013321267</v>
      </c>
      <c r="G11">
        <f t="shared" si="1"/>
        <v>12544.00225491982</v>
      </c>
      <c r="H11">
        <f t="shared" si="1"/>
        <v>14049.2825255102</v>
      </c>
      <c r="I11">
        <f>J11/(100%+$E$9)</f>
        <v>15735.196428571426</v>
      </c>
      <c r="J11">
        <v>17623.419999999998</v>
      </c>
    </row>
    <row r="14" spans="4:12" x14ac:dyDescent="0.25">
      <c r="E14" s="3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10" zoomScale="130" zoomScaleNormal="130" workbookViewId="0">
      <selection activeCell="B26" sqref="B26"/>
    </sheetView>
  </sheetViews>
  <sheetFormatPr defaultRowHeight="15" x14ac:dyDescent="0.25"/>
  <cols>
    <col min="1" max="1" width="19.7109375" customWidth="1"/>
    <col min="2" max="2" width="13.140625" style="1" customWidth="1"/>
    <col min="3" max="3" width="11.42578125" customWidth="1"/>
    <col min="4" max="4" width="10.28515625" customWidth="1"/>
    <col min="5" max="5" width="10.5703125" bestFit="1" customWidth="1"/>
    <col min="6" max="6" width="10.85546875" customWidth="1"/>
    <col min="7" max="7" width="11.5703125" bestFit="1" customWidth="1"/>
  </cols>
  <sheetData>
    <row r="1" spans="1:26" ht="23.25" x14ac:dyDescent="0.35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19</v>
      </c>
      <c r="B2" s="11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4" spans="1:26" x14ac:dyDescent="0.25">
      <c r="H4" s="12"/>
      <c r="I4" s="12"/>
      <c r="J4" s="12"/>
      <c r="K4" s="12"/>
    </row>
    <row r="5" spans="1:26" x14ac:dyDescent="0.25">
      <c r="A5" t="s">
        <v>20</v>
      </c>
      <c r="C5" s="1">
        <v>50000</v>
      </c>
      <c r="D5" s="13"/>
      <c r="E5" s="14"/>
      <c r="F5" s="12"/>
      <c r="G5" s="12"/>
      <c r="H5" s="15"/>
      <c r="I5" s="15"/>
      <c r="J5" s="15"/>
      <c r="K5" s="15"/>
    </row>
    <row r="6" spans="1:26" x14ac:dyDescent="0.25">
      <c r="A6" t="s">
        <v>2</v>
      </c>
      <c r="C6" s="26">
        <v>0.1</v>
      </c>
      <c r="D6" s="15"/>
      <c r="E6" s="15"/>
      <c r="F6" s="15"/>
      <c r="G6" s="15"/>
      <c r="H6" s="15"/>
      <c r="I6" s="15"/>
      <c r="J6" s="15"/>
      <c r="K6" s="15"/>
    </row>
    <row r="7" spans="1:26" x14ac:dyDescent="0.25">
      <c r="A7" t="s">
        <v>26</v>
      </c>
      <c r="B7" s="1">
        <v>5</v>
      </c>
      <c r="C7" s="29" t="s">
        <v>24</v>
      </c>
      <c r="D7" s="15"/>
      <c r="E7" s="15"/>
      <c r="F7" s="15"/>
      <c r="G7" s="15"/>
      <c r="H7" s="17"/>
      <c r="I7" s="17"/>
      <c r="J7" s="18"/>
      <c r="K7" s="17"/>
    </row>
    <row r="8" spans="1:26" x14ac:dyDescent="0.25">
      <c r="C8" s="29"/>
      <c r="D8" s="15"/>
      <c r="E8" s="15"/>
      <c r="F8" s="15"/>
      <c r="G8" s="15"/>
      <c r="H8" s="17"/>
      <c r="I8" s="17"/>
      <c r="J8" s="18"/>
      <c r="K8" s="17"/>
    </row>
    <row r="9" spans="1:26" x14ac:dyDescent="0.25">
      <c r="B9" s="27">
        <v>0</v>
      </c>
      <c r="C9" s="27">
        <v>1</v>
      </c>
      <c r="D9" s="28">
        <v>2</v>
      </c>
      <c r="E9" s="28">
        <v>3</v>
      </c>
      <c r="F9" s="28">
        <v>4</v>
      </c>
      <c r="G9" s="28">
        <v>5</v>
      </c>
      <c r="H9" s="12"/>
      <c r="I9" s="12"/>
      <c r="J9" s="12"/>
      <c r="K9" s="12"/>
    </row>
    <row r="10" spans="1:26" x14ac:dyDescent="0.25">
      <c r="B10" s="30">
        <v>50000</v>
      </c>
      <c r="C10" s="30">
        <f>B10*(100%+$C$6)</f>
        <v>55000.000000000007</v>
      </c>
      <c r="D10" s="30">
        <f t="shared" ref="D10:G10" si="0">C10*(100%+$C$6)</f>
        <v>60500.000000000015</v>
      </c>
      <c r="E10" s="30">
        <f t="shared" si="0"/>
        <v>66550.000000000015</v>
      </c>
      <c r="F10" s="30">
        <f t="shared" si="0"/>
        <v>73205.000000000029</v>
      </c>
      <c r="G10" s="30">
        <f t="shared" si="0"/>
        <v>80525.500000000044</v>
      </c>
      <c r="H10" s="7"/>
      <c r="I10" s="7"/>
      <c r="J10" s="7"/>
      <c r="K10" s="7"/>
    </row>
    <row r="11" spans="1:26" x14ac:dyDescent="0.25">
      <c r="C11" s="1"/>
      <c r="D11" s="1"/>
      <c r="E11" s="1"/>
      <c r="F11" s="1"/>
      <c r="G11" s="19"/>
      <c r="I11" s="19"/>
    </row>
    <row r="12" spans="1:26" x14ac:dyDescent="0.25">
      <c r="D12" s="1"/>
      <c r="E12" s="1"/>
      <c r="F12" s="1"/>
    </row>
    <row r="13" spans="1:26" x14ac:dyDescent="0.25">
      <c r="A13" t="s">
        <v>28</v>
      </c>
      <c r="C13" s="1"/>
      <c r="D13" s="1"/>
      <c r="E13" s="1"/>
      <c r="F13" s="1"/>
    </row>
    <row r="14" spans="1:26" x14ac:dyDescent="0.25">
      <c r="B14" s="43">
        <f>C5*(1+0.1)^5</f>
        <v>80525.500000000029</v>
      </c>
      <c r="C14" s="1"/>
      <c r="D14" s="1"/>
      <c r="E14" s="1"/>
      <c r="F14" s="1"/>
    </row>
    <row r="15" spans="1:26" x14ac:dyDescent="0.25">
      <c r="C15" s="1"/>
      <c r="D15" s="1"/>
      <c r="E15" s="1"/>
      <c r="F15" s="1"/>
    </row>
    <row r="16" spans="1:26" x14ac:dyDescent="0.25">
      <c r="C16" s="1"/>
      <c r="D16" s="1"/>
      <c r="E16" s="1"/>
      <c r="F16" s="1"/>
    </row>
    <row r="17" spans="1:26" x14ac:dyDescent="0.25">
      <c r="C17" s="1"/>
      <c r="D17" s="1"/>
      <c r="E17" s="1"/>
      <c r="F17" s="1"/>
    </row>
    <row r="18" spans="1:26" ht="23.25" x14ac:dyDescent="0.35">
      <c r="A18" s="20" t="s">
        <v>14</v>
      </c>
      <c r="B18" s="5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 t="s">
        <v>27</v>
      </c>
      <c r="B19" s="2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" customHeight="1" x14ac:dyDescent="0.25">
      <c r="A20" s="22" t="s">
        <v>13</v>
      </c>
      <c r="B20" s="23" t="s">
        <v>12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 x14ac:dyDescent="0.25">
      <c r="A21" s="22" t="s">
        <v>11</v>
      </c>
      <c r="B21" s="23" t="s">
        <v>10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 x14ac:dyDescent="0.25">
      <c r="A22" s="22" t="s">
        <v>9</v>
      </c>
      <c r="B22" s="23" t="s">
        <v>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 x14ac:dyDescent="0.25">
      <c r="A23" s="22" t="s">
        <v>7</v>
      </c>
      <c r="B23" s="23" t="s">
        <v>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" customHeight="1" x14ac:dyDescent="0.25">
      <c r="A24" s="22" t="s">
        <v>5</v>
      </c>
      <c r="B24" s="23" t="s">
        <v>4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6" spans="1:26" x14ac:dyDescent="0.25">
      <c r="B26" s="1">
        <f>FV(C6,5,,-C5,0)</f>
        <v>80525.500000000029</v>
      </c>
      <c r="C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10" zoomScale="130" zoomScaleNormal="130" workbookViewId="0">
      <selection activeCell="C27" sqref="C27"/>
    </sheetView>
  </sheetViews>
  <sheetFormatPr defaultRowHeight="15" x14ac:dyDescent="0.25"/>
  <cols>
    <col min="1" max="1" width="14.42578125" customWidth="1"/>
    <col min="2" max="2" width="12.5703125" bestFit="1" customWidth="1"/>
    <col min="3" max="3" width="12.42578125" customWidth="1"/>
    <col min="4" max="4" width="11.42578125" customWidth="1"/>
    <col min="5" max="5" width="10.5703125" bestFit="1" customWidth="1"/>
    <col min="6" max="6" width="10.85546875" customWidth="1"/>
    <col min="7" max="7" width="11.5703125" bestFit="1" customWidth="1"/>
    <col min="8" max="8" width="11" customWidth="1"/>
  </cols>
  <sheetData>
    <row r="1" spans="1:26" ht="23.25" x14ac:dyDescent="0.35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22</v>
      </c>
      <c r="B2" s="11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B3" s="1"/>
    </row>
    <row r="4" spans="1:26" x14ac:dyDescent="0.25">
      <c r="A4" t="s">
        <v>29</v>
      </c>
      <c r="B4" s="1">
        <v>5</v>
      </c>
      <c r="C4" s="35">
        <v>80525.500000000029</v>
      </c>
      <c r="D4" s="13">
        <v>5</v>
      </c>
      <c r="E4" s="14"/>
      <c r="F4" s="12"/>
      <c r="G4" s="12"/>
      <c r="H4" s="12"/>
      <c r="I4" s="12"/>
      <c r="J4" s="12"/>
      <c r="K4" s="12"/>
    </row>
    <row r="5" spans="1:26" x14ac:dyDescent="0.25">
      <c r="A5" t="s">
        <v>23</v>
      </c>
      <c r="B5" s="1"/>
      <c r="C5" s="26">
        <v>0.1</v>
      </c>
      <c r="D5" s="15"/>
      <c r="E5" s="15"/>
      <c r="F5" s="15"/>
      <c r="G5" s="15"/>
      <c r="H5" s="15"/>
      <c r="I5" s="15"/>
      <c r="J5" s="15"/>
      <c r="K5" s="15"/>
    </row>
    <row r="6" spans="1:26" x14ac:dyDescent="0.25">
      <c r="A6" t="s">
        <v>21</v>
      </c>
      <c r="B6" s="1"/>
      <c r="C6" s="6" t="s">
        <v>24</v>
      </c>
      <c r="D6" s="15"/>
      <c r="E6" s="15"/>
      <c r="F6" s="15"/>
      <c r="G6" s="15"/>
      <c r="H6" s="15"/>
      <c r="I6" s="15"/>
      <c r="J6" s="15"/>
      <c r="K6" s="15"/>
    </row>
    <row r="7" spans="1:26" x14ac:dyDescent="0.25">
      <c r="B7" s="16"/>
      <c r="C7" s="17"/>
      <c r="D7" s="17"/>
      <c r="E7" s="17"/>
      <c r="F7" s="17"/>
      <c r="G7" s="17"/>
      <c r="H7" s="17"/>
      <c r="I7" s="17"/>
      <c r="J7" s="18"/>
      <c r="K7" s="17"/>
    </row>
    <row r="8" spans="1:26" x14ac:dyDescent="0.25">
      <c r="C8" s="16">
        <v>5</v>
      </c>
      <c r="D8" s="16">
        <v>4</v>
      </c>
      <c r="E8" s="16">
        <v>3</v>
      </c>
      <c r="F8" s="16">
        <v>2</v>
      </c>
      <c r="G8" s="44">
        <v>1</v>
      </c>
      <c r="H8" s="44">
        <v>0</v>
      </c>
      <c r="I8" s="12"/>
      <c r="J8" s="12"/>
      <c r="K8" s="12"/>
    </row>
    <row r="9" spans="1:26" x14ac:dyDescent="0.25">
      <c r="B9" s="1"/>
      <c r="C9" s="1">
        <f>C4</f>
        <v>80525.500000000029</v>
      </c>
      <c r="D9" s="67">
        <f>C$9/(100%+$C$5)</f>
        <v>73205.000000000015</v>
      </c>
      <c r="E9" s="67">
        <f t="shared" ref="E9:H9" si="0">D$9/(100%+$C$5)</f>
        <v>66550.000000000015</v>
      </c>
      <c r="F9" s="67">
        <f t="shared" si="0"/>
        <v>60500.000000000007</v>
      </c>
      <c r="G9" s="67">
        <f t="shared" si="0"/>
        <v>55000</v>
      </c>
      <c r="H9" s="67">
        <f t="shared" si="0"/>
        <v>49999.999999999993</v>
      </c>
      <c r="I9" s="7"/>
      <c r="J9" s="7"/>
      <c r="K9" s="7"/>
    </row>
    <row r="10" spans="1:26" x14ac:dyDescent="0.25"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26" x14ac:dyDescent="0.25"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26" x14ac:dyDescent="0.25"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26" x14ac:dyDescent="0.25">
      <c r="B13" s="1"/>
      <c r="C13" s="1"/>
      <c r="D13" s="1"/>
      <c r="E13" s="1"/>
      <c r="F13" s="1"/>
      <c r="G13" s="19"/>
      <c r="I13" s="19"/>
    </row>
    <row r="14" spans="1:26" x14ac:dyDescent="0.25">
      <c r="A14" t="s">
        <v>25</v>
      </c>
      <c r="B14" s="16"/>
      <c r="C14" s="1"/>
      <c r="D14" s="1"/>
      <c r="E14" s="1"/>
      <c r="F14" s="1"/>
      <c r="G14" s="19"/>
      <c r="I14" s="19"/>
    </row>
    <row r="15" spans="1:26" x14ac:dyDescent="0.25">
      <c r="B15" s="1"/>
      <c r="C15" s="1">
        <f>C4*1/(1+0.1)^5</f>
        <v>50000</v>
      </c>
      <c r="D15" s="1"/>
      <c r="E15" s="1"/>
      <c r="F15" s="1"/>
    </row>
    <row r="16" spans="1:26" x14ac:dyDescent="0.25">
      <c r="B16" s="1"/>
      <c r="C16" s="1"/>
      <c r="D16" s="1"/>
      <c r="E16" s="1"/>
      <c r="F16" s="1"/>
    </row>
    <row r="17" spans="1:26" ht="23.25" x14ac:dyDescent="0.35">
      <c r="A17" s="34" t="s">
        <v>17</v>
      </c>
      <c r="B17" s="5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0" t="s">
        <v>30</v>
      </c>
      <c r="B18" s="2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" customHeight="1" x14ac:dyDescent="0.25">
      <c r="A19" s="22" t="s">
        <v>13</v>
      </c>
      <c r="B19" s="23" t="s">
        <v>12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" customHeight="1" x14ac:dyDescent="0.25">
      <c r="A20" s="22" t="s">
        <v>11</v>
      </c>
      <c r="B20" s="23" t="s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" customHeight="1" x14ac:dyDescent="0.25">
      <c r="A21" s="22" t="s">
        <v>9</v>
      </c>
      <c r="B21" s="23" t="s">
        <v>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" customHeight="1" x14ac:dyDescent="0.25">
      <c r="A22" s="22" t="s">
        <v>16</v>
      </c>
      <c r="B22" s="23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" customHeight="1" x14ac:dyDescent="0.25">
      <c r="A23" s="22" t="s">
        <v>5</v>
      </c>
      <c r="B23" s="23" t="s">
        <v>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25">
      <c r="C24" s="2"/>
    </row>
    <row r="26" spans="1:26" x14ac:dyDescent="0.25">
      <c r="C26" s="68">
        <f>PV(C5,B4,,-C4)</f>
        <v>50000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A4" zoomScale="115" zoomScaleNormal="115" workbookViewId="0">
      <selection activeCell="G15" sqref="G15"/>
    </sheetView>
  </sheetViews>
  <sheetFormatPr defaultRowHeight="15" x14ac:dyDescent="0.25"/>
  <cols>
    <col min="1" max="1" width="10.5703125" customWidth="1"/>
    <col min="2" max="2" width="14.5703125" customWidth="1"/>
    <col min="3" max="3" width="12.140625" style="1" customWidth="1"/>
    <col min="4" max="4" width="14.140625" customWidth="1"/>
    <col min="5" max="5" width="12.85546875" bestFit="1" customWidth="1"/>
    <col min="6" max="6" width="14.28515625" customWidth="1"/>
    <col min="7" max="7" width="12.85546875" bestFit="1" customWidth="1"/>
  </cols>
  <sheetData>
    <row r="1" spans="1:26" ht="23.25" x14ac:dyDescent="0.35">
      <c r="A1" s="8" t="s">
        <v>37</v>
      </c>
      <c r="B1" s="9"/>
      <c r="C1" s="11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31</v>
      </c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B3" s="1" t="s">
        <v>35</v>
      </c>
      <c r="C3" s="26">
        <v>0.1</v>
      </c>
    </row>
    <row r="4" spans="1:26" x14ac:dyDescent="0.25">
      <c r="B4" s="1" t="s">
        <v>36</v>
      </c>
      <c r="C4" s="1">
        <v>100000</v>
      </c>
    </row>
    <row r="5" spans="1:26" x14ac:dyDescent="0.25">
      <c r="B5" s="1" t="s">
        <v>1</v>
      </c>
      <c r="C5" s="1">
        <v>5</v>
      </c>
      <c r="E5" s="2"/>
    </row>
    <row r="6" spans="1:26" x14ac:dyDescent="0.25">
      <c r="B6" s="1"/>
    </row>
    <row r="7" spans="1:26" x14ac:dyDescent="0.25">
      <c r="B7" s="1" t="s">
        <v>32</v>
      </c>
      <c r="C7" s="1" t="s">
        <v>33</v>
      </c>
      <c r="D7" s="13" t="s">
        <v>34</v>
      </c>
      <c r="E7" s="14" t="s">
        <v>3</v>
      </c>
      <c r="F7" s="12"/>
      <c r="G7" s="12"/>
      <c r="H7" s="12"/>
      <c r="I7" s="12"/>
      <c r="J7" s="12"/>
      <c r="K7" s="12"/>
    </row>
    <row r="8" spans="1:26" x14ac:dyDescent="0.25">
      <c r="B8" s="1">
        <v>1</v>
      </c>
      <c r="C8" s="1">
        <v>100000</v>
      </c>
      <c r="D8" s="31">
        <f>1/(100%+$C$3)^B8</f>
        <v>0.90909090909090906</v>
      </c>
      <c r="E8" s="45">
        <f>C8*D8</f>
        <v>90909.090909090912</v>
      </c>
      <c r="F8" s="15"/>
      <c r="G8" s="15"/>
      <c r="H8" s="15"/>
      <c r="I8" s="15"/>
      <c r="J8" s="15"/>
      <c r="K8" s="15"/>
    </row>
    <row r="9" spans="1:26" x14ac:dyDescent="0.25">
      <c r="B9" s="1">
        <v>2</v>
      </c>
      <c r="C9" s="1">
        <v>100000</v>
      </c>
      <c r="D9" s="31">
        <f t="shared" ref="D9:D12" si="0">1/(100%+$C$3)^B9</f>
        <v>0.82644628099173545</v>
      </c>
      <c r="E9" s="45">
        <f t="shared" ref="E9:E12" si="1">C9*D9</f>
        <v>82644.62809917354</v>
      </c>
      <c r="F9" s="15"/>
      <c r="G9" s="31"/>
      <c r="H9" s="15"/>
      <c r="I9" s="15"/>
      <c r="J9" s="15"/>
      <c r="K9" s="15"/>
    </row>
    <row r="10" spans="1:26" x14ac:dyDescent="0.25">
      <c r="B10" s="1">
        <v>3</v>
      </c>
      <c r="C10" s="1">
        <v>100000</v>
      </c>
      <c r="D10" s="31">
        <f t="shared" si="0"/>
        <v>0.75131480090157754</v>
      </c>
      <c r="E10" s="45">
        <f t="shared" si="1"/>
        <v>75131.480090157755</v>
      </c>
      <c r="F10" s="17"/>
      <c r="G10" s="17"/>
      <c r="H10" s="17"/>
      <c r="I10" s="17"/>
      <c r="J10" s="18"/>
      <c r="K10" s="17"/>
    </row>
    <row r="11" spans="1:26" x14ac:dyDescent="0.25">
      <c r="B11" s="1">
        <v>4</v>
      </c>
      <c r="C11" s="1">
        <v>100000</v>
      </c>
      <c r="D11" s="31">
        <f t="shared" si="0"/>
        <v>0.68301345536507052</v>
      </c>
      <c r="E11" s="45">
        <f t="shared" si="1"/>
        <v>68301.345536507055</v>
      </c>
      <c r="F11" s="16"/>
      <c r="G11" s="12"/>
      <c r="H11" s="12"/>
      <c r="I11" s="12"/>
      <c r="J11" s="12"/>
      <c r="K11" s="12"/>
    </row>
    <row r="12" spans="1:26" x14ac:dyDescent="0.25">
      <c r="B12" s="1">
        <v>5</v>
      </c>
      <c r="C12" s="1">
        <v>100000</v>
      </c>
      <c r="D12" s="31">
        <f t="shared" si="0"/>
        <v>0.62092132305915493</v>
      </c>
      <c r="E12" s="45">
        <f t="shared" si="1"/>
        <v>62092.132305915489</v>
      </c>
      <c r="F12" s="1"/>
      <c r="G12" s="7"/>
      <c r="H12" s="7"/>
      <c r="I12" s="7"/>
      <c r="J12" s="7"/>
      <c r="K12" s="7"/>
    </row>
    <row r="13" spans="1:26" x14ac:dyDescent="0.25">
      <c r="B13" s="1"/>
      <c r="D13" s="1"/>
      <c r="E13" s="1">
        <f>SUM(E8:E12)</f>
        <v>379078.67694084474</v>
      </c>
      <c r="F13" s="1"/>
      <c r="G13" s="19"/>
      <c r="I13" s="19"/>
    </row>
    <row r="14" spans="1:26" x14ac:dyDescent="0.25">
      <c r="B14" s="1"/>
      <c r="D14" s="1"/>
      <c r="E14" s="1"/>
      <c r="F14" s="1"/>
    </row>
    <row r="15" spans="1:26" ht="23.25" x14ac:dyDescent="0.35">
      <c r="A15" s="20" t="s">
        <v>17</v>
      </c>
      <c r="B15" s="5"/>
      <c r="C15" s="5"/>
      <c r="D15" s="4"/>
      <c r="E15" s="3"/>
      <c r="F15" s="46">
        <f>PV(C3,C5,-C4,,0)</f>
        <v>379078.67694084503</v>
      </c>
      <c r="G15" s="4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0" t="s">
        <v>13</v>
      </c>
      <c r="B16" s="21" t="s">
        <v>12</v>
      </c>
      <c r="C16" s="2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2" t="s">
        <v>11</v>
      </c>
      <c r="B17" s="23" t="s">
        <v>10</v>
      </c>
      <c r="C17" s="32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2" t="s">
        <v>9</v>
      </c>
      <c r="B18" s="23" t="s">
        <v>8</v>
      </c>
      <c r="C18" s="3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2" t="s">
        <v>16</v>
      </c>
      <c r="B19" s="23" t="s">
        <v>15</v>
      </c>
      <c r="C19" s="3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2" t="s">
        <v>5</v>
      </c>
      <c r="B20" s="23" t="s">
        <v>4</v>
      </c>
      <c r="C20" s="32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2" spans="1:26" x14ac:dyDescent="0.25">
      <c r="B2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A2" zoomScale="145" zoomScaleNormal="145" workbookViewId="0">
      <selection activeCell="E16" sqref="E16"/>
    </sheetView>
  </sheetViews>
  <sheetFormatPr defaultRowHeight="15" x14ac:dyDescent="0.25"/>
  <cols>
    <col min="1" max="1" width="10.5703125" customWidth="1"/>
    <col min="2" max="2" width="14.5703125" customWidth="1"/>
    <col min="3" max="3" width="18.28515625" style="1" customWidth="1"/>
    <col min="4" max="4" width="20.5703125" style="48" customWidth="1"/>
    <col min="5" max="5" width="13.5703125" style="1" customWidth="1"/>
    <col min="6" max="6" width="12.7109375" customWidth="1"/>
    <col min="7" max="7" width="11.5703125" bestFit="1" customWidth="1"/>
  </cols>
  <sheetData>
    <row r="1" spans="1:26" ht="23.25" x14ac:dyDescent="0.35">
      <c r="A1" s="8" t="s">
        <v>38</v>
      </c>
      <c r="B1" s="9"/>
      <c r="C1" s="11"/>
      <c r="D1" s="47"/>
      <c r="E1" s="11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31</v>
      </c>
      <c r="B2" s="11"/>
      <c r="C2" s="11"/>
      <c r="D2" s="47"/>
      <c r="E2" s="11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B3" s="1" t="s">
        <v>35</v>
      </c>
      <c r="C3" s="26">
        <v>0.1</v>
      </c>
    </row>
    <row r="4" spans="1:26" x14ac:dyDescent="0.25">
      <c r="B4" s="1" t="s">
        <v>36</v>
      </c>
      <c r="C4" s="1">
        <v>100000</v>
      </c>
    </row>
    <row r="5" spans="1:26" x14ac:dyDescent="0.25">
      <c r="B5" s="1" t="s">
        <v>1</v>
      </c>
      <c r="C5" s="1">
        <v>5</v>
      </c>
    </row>
    <row r="6" spans="1:26" x14ac:dyDescent="0.25">
      <c r="B6" s="1"/>
    </row>
    <row r="7" spans="1:26" x14ac:dyDescent="0.25">
      <c r="B7" s="1" t="s">
        <v>32</v>
      </c>
      <c r="C7" s="1" t="s">
        <v>33</v>
      </c>
      <c r="F7" s="12"/>
      <c r="G7" s="12"/>
      <c r="H7" s="12"/>
      <c r="I7" s="12"/>
      <c r="J7" s="12"/>
      <c r="K7" s="12"/>
    </row>
    <row r="8" spans="1:26" x14ac:dyDescent="0.25">
      <c r="B8" s="52">
        <v>1</v>
      </c>
      <c r="C8" s="1">
        <v>100000</v>
      </c>
      <c r="D8" s="48">
        <f>C8*(100%+$C$3)^4</f>
        <v>146410.00000000003</v>
      </c>
      <c r="E8" s="48">
        <f>C8*(100%+$C$3)^B8</f>
        <v>110000.00000000001</v>
      </c>
      <c r="F8" s="15"/>
      <c r="G8" s="15"/>
      <c r="H8" s="15"/>
      <c r="I8" s="15"/>
      <c r="J8" s="15"/>
      <c r="K8" s="15"/>
    </row>
    <row r="9" spans="1:26" x14ac:dyDescent="0.25">
      <c r="B9" s="1">
        <v>2</v>
      </c>
      <c r="C9" s="1">
        <v>100000</v>
      </c>
      <c r="D9" s="48">
        <f>C9*(100%+$C$3)^3</f>
        <v>133100.00000000003</v>
      </c>
      <c r="E9" s="48">
        <f>C9*(100%+$C$3)^B9</f>
        <v>121000.00000000001</v>
      </c>
      <c r="F9" s="15"/>
      <c r="G9" s="15"/>
      <c r="H9" s="15"/>
      <c r="I9" s="15"/>
      <c r="J9" s="15"/>
      <c r="K9" s="15"/>
    </row>
    <row r="10" spans="1:26" x14ac:dyDescent="0.25">
      <c r="B10" s="1">
        <v>3</v>
      </c>
      <c r="C10" s="1">
        <v>100000</v>
      </c>
      <c r="D10" s="48">
        <f>C10*(100%+$C$3)^2</f>
        <v>121000.00000000001</v>
      </c>
      <c r="E10" s="48">
        <f>C10*(100%+$C$3)^B10</f>
        <v>133100.00000000003</v>
      </c>
      <c r="F10" s="17"/>
      <c r="G10" s="17"/>
      <c r="H10" s="17"/>
      <c r="I10" s="17"/>
      <c r="J10" s="18"/>
      <c r="K10" s="17"/>
    </row>
    <row r="11" spans="1:26" x14ac:dyDescent="0.25">
      <c r="B11" s="1">
        <v>4</v>
      </c>
      <c r="C11" s="1">
        <v>100000</v>
      </c>
      <c r="D11" s="48">
        <f>C11*(100%+$C$3)^1</f>
        <v>110000.00000000001</v>
      </c>
      <c r="E11" s="48">
        <f>C11*(100%+$C$3)^B11</f>
        <v>146410.00000000003</v>
      </c>
      <c r="F11" s="16"/>
      <c r="G11" s="12"/>
      <c r="H11" s="12"/>
      <c r="I11" s="12"/>
      <c r="J11" s="12"/>
      <c r="K11" s="12"/>
    </row>
    <row r="12" spans="1:26" x14ac:dyDescent="0.25">
      <c r="B12" s="1">
        <v>5</v>
      </c>
      <c r="C12" s="1">
        <v>100000</v>
      </c>
      <c r="D12" s="48">
        <f>C12</f>
        <v>100000</v>
      </c>
      <c r="E12" s="48">
        <f>C12*(100%+$C$3)^B12</f>
        <v>161051.00000000006</v>
      </c>
      <c r="F12" s="1"/>
      <c r="G12" s="7"/>
      <c r="H12" s="7"/>
      <c r="I12" s="7"/>
      <c r="J12" s="7"/>
      <c r="K12" s="7"/>
    </row>
    <row r="13" spans="1:26" x14ac:dyDescent="0.25">
      <c r="B13" s="1"/>
      <c r="D13" s="48">
        <f>SUM(D8:D12)</f>
        <v>610510</v>
      </c>
      <c r="E13" s="48">
        <f>SUM(E8:E12)</f>
        <v>671561.00000000023</v>
      </c>
      <c r="F13" s="1"/>
      <c r="G13" s="19"/>
      <c r="I13" s="19"/>
    </row>
    <row r="14" spans="1:26" x14ac:dyDescent="0.25">
      <c r="B14" s="1"/>
      <c r="F14" s="1"/>
    </row>
    <row r="15" spans="1:26" ht="23.25" x14ac:dyDescent="0.35">
      <c r="A15" s="20" t="s">
        <v>14</v>
      </c>
      <c r="B15" s="5"/>
      <c r="C15" s="5"/>
      <c r="D15" s="33">
        <f>FV(C3,C5,-C4,,0)</f>
        <v>610510.00000000058</v>
      </c>
      <c r="E15" s="69">
        <f>FV(C3,C5,-C4,,1)</f>
        <v>671561.0000000007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0" t="s">
        <v>27</v>
      </c>
      <c r="B16" s="21"/>
      <c r="C16" s="21"/>
      <c r="D16" s="50"/>
      <c r="E16" s="2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2" t="s">
        <v>13</v>
      </c>
      <c r="B17" s="23" t="s">
        <v>12</v>
      </c>
      <c r="C17" s="32"/>
      <c r="D17" s="51"/>
      <c r="E17" s="32"/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2" t="s">
        <v>11</v>
      </c>
      <c r="B18" s="23" t="s">
        <v>10</v>
      </c>
      <c r="C18" s="32"/>
      <c r="D18" s="51"/>
      <c r="E18" s="32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2" t="s">
        <v>9</v>
      </c>
      <c r="B19" s="23" t="s">
        <v>8</v>
      </c>
      <c r="C19" s="32"/>
      <c r="D19" s="51"/>
      <c r="E19" s="32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2" t="s">
        <v>7</v>
      </c>
      <c r="B20" s="23" t="s">
        <v>6</v>
      </c>
      <c r="C20" s="32"/>
      <c r="D20" s="51"/>
      <c r="E20" s="3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25">
      <c r="A21" s="22" t="s">
        <v>5</v>
      </c>
      <c r="B21" s="23" t="s">
        <v>4</v>
      </c>
      <c r="C21" s="32"/>
      <c r="D21" s="51"/>
      <c r="E21" s="32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25">
      <c r="B2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130" zoomScaleNormal="130" workbookViewId="0">
      <selection activeCell="G16" sqref="G16"/>
    </sheetView>
  </sheetViews>
  <sheetFormatPr defaultRowHeight="15" x14ac:dyDescent="0.25"/>
  <cols>
    <col min="1" max="1" width="11.28515625" style="55" customWidth="1"/>
    <col min="2" max="2" width="12.140625" style="48" customWidth="1"/>
    <col min="3" max="3" width="12.28515625" style="55" customWidth="1"/>
    <col min="4" max="4" width="10.28515625" style="55" customWidth="1"/>
    <col min="5" max="5" width="10.5703125" style="55" bestFit="1" customWidth="1"/>
    <col min="6" max="6" width="10.85546875" style="55" customWidth="1"/>
    <col min="7" max="7" width="11.5703125" style="55" bestFit="1" customWidth="1"/>
    <col min="8" max="16384" width="9.140625" style="55"/>
  </cols>
  <sheetData>
    <row r="1" spans="1:26" ht="23.25" x14ac:dyDescent="0.35">
      <c r="A1" s="53" t="s">
        <v>39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x14ac:dyDescent="0.25">
      <c r="A2" s="56" t="s">
        <v>45</v>
      </c>
      <c r="B2" s="47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25">
      <c r="B3" s="48" t="s">
        <v>46</v>
      </c>
      <c r="D3" s="55">
        <v>100000</v>
      </c>
    </row>
    <row r="4" spans="1:26" x14ac:dyDescent="0.25">
      <c r="B4" s="55" t="s">
        <v>52</v>
      </c>
      <c r="D4" s="55">
        <v>5</v>
      </c>
      <c r="H4" s="57"/>
      <c r="I4" s="57"/>
      <c r="J4" s="57"/>
      <c r="K4" s="57"/>
    </row>
    <row r="5" spans="1:26" x14ac:dyDescent="0.25">
      <c r="B5" s="55"/>
      <c r="H5" s="57"/>
      <c r="I5" s="57"/>
      <c r="J5" s="57"/>
      <c r="K5" s="57"/>
    </row>
    <row r="6" spans="1:26" x14ac:dyDescent="0.25">
      <c r="B6" s="57" t="s">
        <v>47</v>
      </c>
      <c r="C6" s="48" t="s">
        <v>53</v>
      </c>
      <c r="D6" s="55" t="s">
        <v>0</v>
      </c>
      <c r="G6" s="48"/>
      <c r="H6" s="48"/>
      <c r="I6" s="48"/>
      <c r="J6" s="48"/>
      <c r="K6" s="48"/>
    </row>
    <row r="7" spans="1:26" x14ac:dyDescent="0.25">
      <c r="B7" s="57">
        <v>1</v>
      </c>
      <c r="C7" s="6">
        <v>0.04</v>
      </c>
      <c r="D7" s="55">
        <f>D3*(100%+C7)</f>
        <v>104000</v>
      </c>
      <c r="G7" s="48"/>
      <c r="H7" s="48"/>
      <c r="I7" s="48"/>
      <c r="J7" s="48"/>
      <c r="K7" s="48"/>
    </row>
    <row r="8" spans="1:26" x14ac:dyDescent="0.25">
      <c r="B8" s="57">
        <v>2</v>
      </c>
      <c r="C8" s="6">
        <v>0.06</v>
      </c>
      <c r="D8" s="55">
        <f>D7*(100%+C8)</f>
        <v>110240</v>
      </c>
      <c r="G8" s="48"/>
      <c r="H8" s="48"/>
      <c r="I8" s="48"/>
      <c r="J8" s="48"/>
      <c r="K8" s="48"/>
    </row>
    <row r="9" spans="1:26" x14ac:dyDescent="0.25">
      <c r="B9" s="57">
        <v>3</v>
      </c>
      <c r="C9" s="6">
        <v>0.06</v>
      </c>
      <c r="D9" s="55">
        <f t="shared" ref="D9:D11" si="0">D8*(100%+C9)</f>
        <v>116854.40000000001</v>
      </c>
      <c r="G9" s="58"/>
      <c r="H9" s="58"/>
      <c r="I9" s="58"/>
      <c r="J9" s="59"/>
      <c r="K9" s="58"/>
    </row>
    <row r="10" spans="1:26" x14ac:dyDescent="0.25">
      <c r="B10" s="57">
        <v>4</v>
      </c>
      <c r="C10" s="66">
        <v>0.05</v>
      </c>
      <c r="D10" s="55">
        <f t="shared" si="0"/>
        <v>122697.12000000001</v>
      </c>
      <c r="G10" s="57"/>
      <c r="H10" s="57"/>
      <c r="I10" s="57"/>
      <c r="J10" s="57"/>
      <c r="K10" s="57"/>
    </row>
    <row r="11" spans="1:26" x14ac:dyDescent="0.25">
      <c r="B11" s="57">
        <v>5</v>
      </c>
      <c r="C11" s="6">
        <v>0.05</v>
      </c>
      <c r="D11" s="55">
        <f t="shared" si="0"/>
        <v>128831.97600000001</v>
      </c>
      <c r="G11" s="48"/>
      <c r="H11" s="48"/>
      <c r="I11" s="48"/>
      <c r="J11" s="48"/>
      <c r="K11" s="48"/>
    </row>
    <row r="12" spans="1:26" x14ac:dyDescent="0.25">
      <c r="C12" s="48"/>
      <c r="F12" s="48"/>
    </row>
    <row r="13" spans="1:26" x14ac:dyDescent="0.25">
      <c r="C13" s="48"/>
      <c r="F13" s="48"/>
    </row>
    <row r="14" spans="1:26" x14ac:dyDescent="0.25">
      <c r="C14" s="48"/>
      <c r="F14" s="48"/>
    </row>
    <row r="15" spans="1:26" x14ac:dyDescent="0.25">
      <c r="C15" s="48"/>
      <c r="D15" s="48"/>
      <c r="E15" s="48"/>
      <c r="F15" s="48"/>
    </row>
    <row r="16" spans="1:26" ht="23.25" x14ac:dyDescent="0.35">
      <c r="A16" s="60" t="s">
        <v>40</v>
      </c>
      <c r="B16" s="49"/>
      <c r="C16" s="61"/>
      <c r="D16" s="61"/>
      <c r="E16" s="62"/>
      <c r="F16" s="62"/>
      <c r="G16" s="62">
        <f>FVSCHEDULE(D3,C7:C11)</f>
        <v>128831.97600000001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x14ac:dyDescent="0.25">
      <c r="A17" s="56"/>
      <c r="B17" s="50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25">
      <c r="A18" s="63" t="s">
        <v>41</v>
      </c>
      <c r="B18" s="64" t="s">
        <v>42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5">
      <c r="A19" s="63" t="s">
        <v>43</v>
      </c>
      <c r="B19" s="64" t="s">
        <v>44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FV</vt:lpstr>
      <vt:lpstr>PV</vt:lpstr>
      <vt:lpstr>PV-Anuity</vt:lpstr>
      <vt:lpstr>FV-Anuity</vt:lpstr>
      <vt:lpstr>FVSchedule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anil kumar</cp:lastModifiedBy>
  <dcterms:created xsi:type="dcterms:W3CDTF">2020-08-28T05:12:30Z</dcterms:created>
  <dcterms:modified xsi:type="dcterms:W3CDTF">2021-01-08T08:29:12Z</dcterms:modified>
</cp:coreProperties>
</file>