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640" windowHeight="11160" activeTab="3"/>
  </bookViews>
  <sheets>
    <sheet name="NPV" sheetId="1" r:id="rId1"/>
    <sheet name="XNPV" sheetId="2" r:id="rId2"/>
    <sheet name="IRR" sheetId="3" r:id="rId3"/>
    <sheet name="XIRR" sheetId="6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6" l="1"/>
  <c r="I15" i="3"/>
  <c r="I14" i="3"/>
  <c r="F17" i="3"/>
  <c r="F16" i="3"/>
  <c r="G7" i="3"/>
  <c r="H7" i="2" l="1"/>
  <c r="H8" i="2" s="1"/>
  <c r="H9" i="2" s="1"/>
  <c r="H6" i="2"/>
  <c r="L9" i="2"/>
  <c r="L8" i="2"/>
  <c r="L7" i="2"/>
  <c r="L6" i="2"/>
  <c r="L5" i="2"/>
  <c r="K7" i="2"/>
  <c r="K8" i="2" s="1"/>
  <c r="K9" i="2" s="1"/>
  <c r="K6" i="2"/>
  <c r="G15" i="1"/>
  <c r="I9" i="1"/>
  <c r="I8" i="1"/>
  <c r="I7" i="1"/>
  <c r="I6" i="1"/>
  <c r="I5" i="1"/>
  <c r="I4" i="1"/>
  <c r="H6" i="1"/>
  <c r="H7" i="1" s="1"/>
  <c r="H8" i="1" s="1"/>
  <c r="H5" i="1"/>
  <c r="I14" i="2" l="1"/>
  <c r="H5" i="3"/>
  <c r="G6" i="3"/>
  <c r="H6" i="3" s="1"/>
  <c r="F6" i="6" l="1"/>
  <c r="H13" i="6"/>
  <c r="L6" i="3"/>
  <c r="M6" i="3" s="1"/>
  <c r="M5" i="3"/>
  <c r="H7" i="3" l="1"/>
  <c r="G8" i="3"/>
  <c r="L7" i="3"/>
  <c r="L8" i="3" s="1"/>
  <c r="M8" i="3" s="1"/>
  <c r="L9" i="3"/>
  <c r="M9" i="3" s="1"/>
  <c r="M7" i="3" l="1"/>
  <c r="H8" i="3"/>
  <c r="G9" i="3"/>
  <c r="H9" i="3" s="1"/>
  <c r="H10" i="3" s="1"/>
  <c r="M10" i="3"/>
  <c r="L10" i="2" l="1"/>
</calcChain>
</file>

<file path=xl/sharedStrings.xml><?xml version="1.0" encoding="utf-8"?>
<sst xmlns="http://schemas.openxmlformats.org/spreadsheetml/2006/main" count="98" uniqueCount="39">
  <si>
    <t>Net Present Value</t>
  </si>
  <si>
    <t>PV</t>
  </si>
  <si>
    <t>DF</t>
  </si>
  <si>
    <t>Cashflows</t>
  </si>
  <si>
    <t>Year</t>
  </si>
  <si>
    <t xml:space="preserve">Calculate NPV </t>
  </si>
  <si>
    <t>Discount Rate:</t>
  </si>
  <si>
    <t>Salvage Value:</t>
  </si>
  <si>
    <t>Net inflow in year 4:</t>
  </si>
  <si>
    <t>Net inflow in year 3:</t>
  </si>
  <si>
    <t>Net inflow in year 2:</t>
  </si>
  <si>
    <t>Net inflow in year 1:</t>
  </si>
  <si>
    <t xml:space="preserve">Investment: </t>
  </si>
  <si>
    <t>4 years</t>
  </si>
  <si>
    <t xml:space="preserve">Project life: </t>
  </si>
  <si>
    <t>=XNPV(rate, values, dates)</t>
  </si>
  <si>
    <t>?</t>
  </si>
  <si>
    <t>=NPV(rate, value1, value2)</t>
  </si>
  <si>
    <t>Rate</t>
  </si>
  <si>
    <t>Discount rate</t>
  </si>
  <si>
    <t>Value 1</t>
  </si>
  <si>
    <t>Value 2</t>
  </si>
  <si>
    <t>NPV - Net Present Value</t>
  </si>
  <si>
    <t>XNPV - Net Present Value</t>
  </si>
  <si>
    <t>Values</t>
  </si>
  <si>
    <t>Dates</t>
  </si>
  <si>
    <t>Dates for these cashflows</t>
  </si>
  <si>
    <t>IRR - Internal Rate of Return</t>
  </si>
  <si>
    <t>Returns the Net Present Value of an investment based on a discount rate and a series of future payments (negative values) and income (positive values).</t>
  </si>
  <si>
    <t>=IRR(values,guess)</t>
  </si>
  <si>
    <t>XIRR - Internal Rate of Return</t>
  </si>
  <si>
    <t>Date</t>
  </si>
  <si>
    <t>=XIRR(values, dates)</t>
  </si>
  <si>
    <t>Date for the above cashflows</t>
  </si>
  <si>
    <t>Ra</t>
  </si>
  <si>
    <t>Rb</t>
  </si>
  <si>
    <t>Na</t>
  </si>
  <si>
    <t>Nb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</si>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</sst>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_(* #,##0.000_);_(* \(#,##0.000\);_(* &quot;-&quot;??_);_(@_)"/>
    <numFmt numFmtId="167" formatCode="[$-409]d\-mmm\-yy;@"/>
    <numFmt numFmtId="168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indexed="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ill="1"/>
    <xf numFmtId="165" fontId="2" fillId="0" borderId="0" xfId="1" applyNumberFormat="1" applyFont="1" applyFill="1"/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9" fontId="0" fillId="0" borderId="0" xfId="1" applyNumberFormat="1" applyFont="1" applyFill="1"/>
    <xf numFmtId="9" fontId="0" fillId="0" borderId="0" xfId="2" applyFont="1" applyFill="1"/>
    <xf numFmtId="165" fontId="2" fillId="0" borderId="0" xfId="1" applyNumberFormat="1" applyFont="1" applyFill="1" applyAlignment="1">
      <alignment horizontal="center"/>
    </xf>
    <xf numFmtId="167" fontId="0" fillId="0" borderId="0" xfId="1" quotePrefix="1" applyNumberFormat="1" applyFont="1" applyFill="1" applyAlignment="1">
      <alignment horizontal="center"/>
    </xf>
    <xf numFmtId="0" fontId="0" fillId="0" borderId="0" xfId="1" quotePrefix="1" applyNumberFormat="1" applyFont="1" applyFill="1" applyAlignment="1">
      <alignment horizontal="center"/>
    </xf>
    <xf numFmtId="166" fontId="0" fillId="0" borderId="0" xfId="1" applyNumberFormat="1" applyFont="1" applyFill="1"/>
    <xf numFmtId="167" fontId="0" fillId="0" borderId="0" xfId="1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0" fontId="0" fillId="0" borderId="0" xfId="0" quotePrefix="1" applyFill="1"/>
    <xf numFmtId="2" fontId="0" fillId="0" borderId="0" xfId="2" applyNumberFormat="1" applyFont="1" applyFill="1"/>
    <xf numFmtId="15" fontId="0" fillId="0" borderId="0" xfId="0" applyNumberForma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0" fillId="3" borderId="0" xfId="0" applyFill="1"/>
    <xf numFmtId="165" fontId="0" fillId="3" borderId="0" xfId="1" applyNumberFormat="1" applyFont="1" applyFill="1"/>
    <xf numFmtId="167" fontId="0" fillId="4" borderId="0" xfId="1" applyNumberFormat="1" applyFont="1" applyFill="1" applyAlignment="1">
      <alignment horizontal="left"/>
    </xf>
    <xf numFmtId="0" fontId="0" fillId="4" borderId="0" xfId="0" applyFill="1"/>
    <xf numFmtId="165" fontId="0" fillId="4" borderId="0" xfId="1" applyNumberFormat="1" applyFont="1" applyFill="1"/>
    <xf numFmtId="167" fontId="0" fillId="4" borderId="0" xfId="1" quotePrefix="1" applyNumberFormat="1" applyFont="1" applyFill="1" applyAlignment="1">
      <alignment horizontal="left"/>
    </xf>
    <xf numFmtId="167" fontId="5" fillId="3" borderId="0" xfId="1" quotePrefix="1" applyNumberFormat="1" applyFont="1" applyFill="1" applyAlignment="1"/>
    <xf numFmtId="0" fontId="0" fillId="5" borderId="0" xfId="0" applyFill="1"/>
    <xf numFmtId="165" fontId="0" fillId="5" borderId="0" xfId="1" applyNumberFormat="1" applyFont="1" applyFill="1"/>
    <xf numFmtId="167" fontId="6" fillId="5" borderId="0" xfId="1" quotePrefix="1" applyNumberFormat="1" applyFont="1" applyFill="1" applyAlignment="1"/>
    <xf numFmtId="167" fontId="6" fillId="4" borderId="0" xfId="1" applyNumberFormat="1" applyFont="1" applyFill="1" applyAlignment="1">
      <alignment horizontal="left"/>
    </xf>
    <xf numFmtId="0" fontId="6" fillId="4" borderId="0" xfId="0" applyFont="1" applyFill="1"/>
    <xf numFmtId="167" fontId="6" fillId="4" borderId="0" xfId="1" quotePrefix="1" applyNumberFormat="1" applyFont="1" applyFill="1" applyAlignment="1">
      <alignment horizontal="left"/>
    </xf>
    <xf numFmtId="168" fontId="0" fillId="0" borderId="0" xfId="0" applyNumberFormat="1" applyFill="1"/>
    <xf numFmtId="168" fontId="0" fillId="0" borderId="0" xfId="2" applyNumberFormat="1" applyFont="1" applyFill="1"/>
    <xf numFmtId="3" fontId="0" fillId="0" borderId="0" xfId="1" quotePrefix="1" applyNumberFormat="1" applyFont="1" applyFill="1" applyAlignment="1">
      <alignment horizontal="center"/>
    </xf>
    <xf numFmtId="3" fontId="0" fillId="0" borderId="0" xfId="1" applyNumberFormat="1" applyFont="1" applyFill="1" applyAlignment="1">
      <alignment horizontal="center"/>
    </xf>
    <xf numFmtId="165" fontId="0" fillId="0" borderId="0" xfId="0" applyNumberFormat="1" applyFill="1"/>
    <xf numFmtId="10" fontId="0" fillId="0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98533</xdr:rowOff>
    </xdr:from>
    <xdr:to>
      <xdr:col>3</xdr:col>
      <xdr:colOff>589192</xdr:colOff>
      <xdr:row>18</xdr:row>
      <xdr:rowOff>52552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CDBDB24-12D7-44F2-BAFE-64B0FAE634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79" r="10213" b="-1579"/>
        <a:stretch/>
      </xdr:blipFill>
      <xdr:spPr>
        <a:xfrm>
          <a:off x="0" y="2174326"/>
          <a:ext cx="2651847" cy="1478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zoomScale="120" zoomScaleNormal="120" workbookViewId="0">
      <selection activeCell="G16" sqref="G16"/>
    </sheetView>
  </sheetViews>
  <sheetFormatPr defaultRowHeight="15" x14ac:dyDescent="0.25"/>
  <cols>
    <col min="1" max="1" width="21.28515625" style="1" customWidth="1"/>
    <col min="2" max="6" width="9.140625" style="1"/>
    <col min="7" max="7" width="9.7109375" style="1" customWidth="1"/>
    <col min="8" max="16384" width="9.140625" style="1"/>
  </cols>
  <sheetData>
    <row r="1" spans="1:26" ht="28.5" x14ac:dyDescent="0.45">
      <c r="A1" s="17" t="s">
        <v>22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2" t="s">
        <v>14</v>
      </c>
      <c r="B3" s="4" t="s">
        <v>13</v>
      </c>
      <c r="D3" s="3"/>
      <c r="E3" s="3"/>
      <c r="F3" s="7" t="s">
        <v>4</v>
      </c>
      <c r="G3" s="7" t="s">
        <v>3</v>
      </c>
      <c r="H3" s="7" t="s">
        <v>2</v>
      </c>
      <c r="I3" s="7" t="s">
        <v>1</v>
      </c>
      <c r="J3" s="3"/>
    </row>
    <row r="4" spans="1:26" x14ac:dyDescent="0.25">
      <c r="A4" s="2" t="s">
        <v>12</v>
      </c>
      <c r="B4" s="3">
        <v>-50000</v>
      </c>
      <c r="D4" s="3"/>
      <c r="E4" s="3"/>
      <c r="F4" s="9">
        <v>0</v>
      </c>
      <c r="G4" s="3">
        <v>-50000</v>
      </c>
      <c r="H4" s="10">
        <v>1</v>
      </c>
      <c r="I4" s="3">
        <f>G4*H4</f>
        <v>-50000</v>
      </c>
      <c r="J4" s="3"/>
    </row>
    <row r="5" spans="1:26" x14ac:dyDescent="0.25">
      <c r="A5" s="2" t="s">
        <v>11</v>
      </c>
      <c r="B5" s="3">
        <v>20000</v>
      </c>
      <c r="D5" s="3"/>
      <c r="E5" s="3"/>
      <c r="F5" s="12">
        <v>1</v>
      </c>
      <c r="G5" s="3">
        <v>20000</v>
      </c>
      <c r="H5" s="10">
        <f>H4/1.1</f>
        <v>0.90909090909090906</v>
      </c>
      <c r="I5" s="3">
        <f t="shared" ref="I5:I8" si="0">G5*H5</f>
        <v>18181.81818181818</v>
      </c>
      <c r="J5" s="3"/>
    </row>
    <row r="6" spans="1:26" x14ac:dyDescent="0.25">
      <c r="A6" s="2" t="s">
        <v>10</v>
      </c>
      <c r="B6" s="3">
        <v>20000</v>
      </c>
      <c r="D6" s="3"/>
      <c r="E6" s="3"/>
      <c r="F6" s="12">
        <v>2</v>
      </c>
      <c r="G6" s="3">
        <v>20000</v>
      </c>
      <c r="H6" s="10">
        <f t="shared" ref="H6:H8" si="1">H5/1.1</f>
        <v>0.82644628099173545</v>
      </c>
      <c r="I6" s="3">
        <f t="shared" si="0"/>
        <v>16528.92561983471</v>
      </c>
      <c r="J6" s="3"/>
    </row>
    <row r="7" spans="1:26" x14ac:dyDescent="0.25">
      <c r="A7" s="2" t="s">
        <v>9</v>
      </c>
      <c r="B7" s="3">
        <v>15000</v>
      </c>
      <c r="D7" s="3"/>
      <c r="E7" s="3"/>
      <c r="F7" s="9">
        <v>3</v>
      </c>
      <c r="G7" s="3">
        <v>15000</v>
      </c>
      <c r="H7" s="10">
        <f t="shared" si="1"/>
        <v>0.75131480090157765</v>
      </c>
      <c r="I7" s="3">
        <f t="shared" si="0"/>
        <v>11269.722013523664</v>
      </c>
      <c r="J7" s="3"/>
    </row>
    <row r="8" spans="1:26" x14ac:dyDescent="0.25">
      <c r="A8" s="2" t="s">
        <v>8</v>
      </c>
      <c r="B8" s="3">
        <v>10000</v>
      </c>
      <c r="D8" s="3"/>
      <c r="E8" s="3"/>
      <c r="F8" s="12">
        <v>4</v>
      </c>
      <c r="G8" s="3">
        <v>20000</v>
      </c>
      <c r="H8" s="10">
        <f t="shared" si="1"/>
        <v>0.68301345536507052</v>
      </c>
      <c r="I8" s="3">
        <f t="shared" si="0"/>
        <v>13660.26910730141</v>
      </c>
      <c r="J8" s="3"/>
    </row>
    <row r="9" spans="1:26" x14ac:dyDescent="0.25">
      <c r="A9" s="2" t="s">
        <v>7</v>
      </c>
      <c r="B9" s="3">
        <v>10000</v>
      </c>
      <c r="D9" s="3"/>
      <c r="E9" s="3"/>
      <c r="F9" s="3" t="s">
        <v>0</v>
      </c>
      <c r="G9" s="3"/>
      <c r="H9" s="3"/>
      <c r="I9" s="3">
        <f>SUM(I4:I8)</f>
        <v>9640.7349224779646</v>
      </c>
      <c r="J9" s="3"/>
    </row>
    <row r="10" spans="1:26" x14ac:dyDescent="0.25">
      <c r="A10" s="2" t="s">
        <v>6</v>
      </c>
      <c r="B10" s="5">
        <v>0.1</v>
      </c>
      <c r="D10" s="5"/>
      <c r="E10" s="3"/>
      <c r="F10" s="3"/>
      <c r="G10" s="3"/>
      <c r="H10" s="3"/>
      <c r="I10" s="3"/>
      <c r="J10" s="3"/>
    </row>
    <row r="11" spans="1:26" x14ac:dyDescent="0.25">
      <c r="A11" s="3"/>
      <c r="B11" s="3"/>
      <c r="D11" s="3"/>
      <c r="E11" s="3"/>
      <c r="F11" s="3"/>
      <c r="G11" s="3"/>
      <c r="H11" s="3"/>
      <c r="I11" s="3"/>
      <c r="J11" s="3"/>
    </row>
    <row r="12" spans="1:26" x14ac:dyDescent="0.25">
      <c r="A12" s="3" t="s">
        <v>5</v>
      </c>
      <c r="B12" s="3" t="s">
        <v>16</v>
      </c>
      <c r="D12" s="3"/>
      <c r="E12" s="3"/>
      <c r="F12" s="3"/>
      <c r="G12" s="3"/>
      <c r="H12" s="3"/>
      <c r="I12" s="3"/>
      <c r="J12" s="3"/>
    </row>
    <row r="13" spans="1:26" x14ac:dyDescent="0.25">
      <c r="B13" s="3"/>
      <c r="C13" s="3"/>
      <c r="D13" s="6"/>
      <c r="E13" s="3"/>
      <c r="F13" s="3"/>
      <c r="G13" s="3"/>
      <c r="H13" s="3"/>
    </row>
    <row r="14" spans="1:26" x14ac:dyDescent="0.25">
      <c r="G14" s="3"/>
      <c r="H14" s="3"/>
      <c r="I14" s="3"/>
    </row>
    <row r="15" spans="1:26" ht="21" x14ac:dyDescent="0.35">
      <c r="A15" s="25" t="s">
        <v>17</v>
      </c>
      <c r="B15" s="19"/>
      <c r="C15" s="19"/>
      <c r="D15" s="19"/>
      <c r="E15" s="19"/>
      <c r="F15" s="19"/>
      <c r="G15" s="20">
        <f>G4+NPV(B10,G5:G8)</f>
        <v>9640.7349224779609</v>
      </c>
      <c r="H15" s="20"/>
      <c r="I15" s="20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x14ac:dyDescent="0.25">
      <c r="A16" s="28" t="s">
        <v>28</v>
      </c>
      <c r="B16" s="26"/>
      <c r="C16" s="26"/>
      <c r="D16" s="26"/>
      <c r="E16" s="26"/>
      <c r="F16" s="26"/>
      <c r="G16" s="27"/>
      <c r="H16" s="27"/>
      <c r="I16" s="27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x14ac:dyDescent="0.25">
      <c r="A17" s="29" t="s">
        <v>18</v>
      </c>
      <c r="B17" s="30" t="s">
        <v>19</v>
      </c>
      <c r="C17" s="22"/>
      <c r="D17" s="22"/>
      <c r="E17" s="22"/>
      <c r="F17" s="22"/>
      <c r="G17" s="23"/>
      <c r="H17" s="23"/>
      <c r="I17" s="23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x14ac:dyDescent="0.25">
      <c r="A18" s="29" t="s">
        <v>20</v>
      </c>
      <c r="B18" s="30" t="s">
        <v>3</v>
      </c>
      <c r="C18" s="22"/>
      <c r="D18" s="22"/>
      <c r="E18" s="22"/>
      <c r="F18" s="22"/>
      <c r="G18" s="23"/>
      <c r="H18" s="23"/>
      <c r="I18" s="23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x14ac:dyDescent="0.25">
      <c r="A19" s="31" t="s">
        <v>21</v>
      </c>
      <c r="B19" s="30" t="s">
        <v>3</v>
      </c>
      <c r="C19" s="22"/>
      <c r="D19" s="22"/>
      <c r="E19" s="22"/>
      <c r="F19" s="22"/>
      <c r="G19" s="23"/>
      <c r="H19" s="23"/>
      <c r="I19" s="23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x14ac:dyDescent="0.25">
      <c r="A20" s="11"/>
      <c r="G20" s="3"/>
      <c r="H20" s="3"/>
      <c r="I20" s="3"/>
    </row>
    <row r="21" spans="1:26" x14ac:dyDescent="0.25">
      <c r="G21" s="3"/>
      <c r="H21" s="3"/>
      <c r="I21" s="3"/>
    </row>
    <row r="22" spans="1:26" x14ac:dyDescent="0.25">
      <c r="G22" s="3"/>
      <c r="H22" s="3"/>
      <c r="I22" s="3"/>
    </row>
    <row r="23" spans="1:26" x14ac:dyDescent="0.25">
      <c r="G23" s="3"/>
      <c r="H23" s="3"/>
      <c r="I23" s="3"/>
    </row>
    <row r="24" spans="1:26" x14ac:dyDescent="0.25">
      <c r="G24" s="3"/>
      <c r="H24" s="3"/>
      <c r="I24" s="3"/>
    </row>
    <row r="25" spans="1:26" x14ac:dyDescent="0.25">
      <c r="B25" s="3"/>
      <c r="C25" s="3"/>
      <c r="D25" s="3"/>
      <c r="E25" s="3"/>
      <c r="F25" s="3"/>
      <c r="G25" s="3"/>
      <c r="H25" s="3"/>
      <c r="I25" s="3"/>
    </row>
    <row r="26" spans="1:26" x14ac:dyDescent="0.25">
      <c r="B26" s="3"/>
      <c r="C26" s="3"/>
      <c r="D26" s="3"/>
      <c r="E26" s="3"/>
      <c r="F26" s="3"/>
      <c r="G26" s="3"/>
      <c r="H26" s="3"/>
      <c r="I26" s="3"/>
    </row>
    <row r="27" spans="1:26" x14ac:dyDescent="0.25">
      <c r="B27" s="3"/>
      <c r="C27" s="3"/>
      <c r="D27" s="3"/>
      <c r="E27" s="3"/>
      <c r="F27" s="3"/>
      <c r="G27" s="3"/>
      <c r="H27" s="3"/>
      <c r="I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zoomScale="120" zoomScaleNormal="120" workbookViewId="0">
      <selection activeCell="I11" sqref="I11"/>
    </sheetView>
  </sheetViews>
  <sheetFormatPr defaultRowHeight="15" x14ac:dyDescent="0.25"/>
  <cols>
    <col min="1" max="1" width="20.5703125" style="1" bestFit="1" customWidth="1"/>
    <col min="2" max="2" width="11.42578125" style="1" bestFit="1" customWidth="1"/>
    <col min="3" max="3" width="10" style="1" customWidth="1"/>
    <col min="4" max="4" width="8.7109375" style="1" bestFit="1" customWidth="1"/>
    <col min="5" max="5" width="9.85546875" style="1" bestFit="1" customWidth="1"/>
    <col min="6" max="6" width="10.85546875" style="1" customWidth="1"/>
    <col min="7" max="7" width="9.140625" style="1"/>
    <col min="8" max="9" width="12.42578125" style="1" customWidth="1"/>
    <col min="10" max="16384" width="9.140625" style="1"/>
  </cols>
  <sheetData>
    <row r="1" spans="1:27" ht="28.5" x14ac:dyDescent="0.45">
      <c r="A1" s="18" t="s">
        <v>23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7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7" x14ac:dyDescent="0.25">
      <c r="A3" s="2" t="s">
        <v>14</v>
      </c>
      <c r="B3" s="3"/>
      <c r="C3" s="4" t="s">
        <v>13</v>
      </c>
      <c r="D3" s="3"/>
      <c r="H3" s="3"/>
      <c r="I3" s="3"/>
      <c r="J3" s="3"/>
      <c r="K3" s="14">
        <v>0.1</v>
      </c>
    </row>
    <row r="4" spans="1:27" x14ac:dyDescent="0.25">
      <c r="A4" s="2" t="s">
        <v>12</v>
      </c>
      <c r="B4" s="8">
        <v>44069</v>
      </c>
      <c r="C4" s="3">
        <v>50000</v>
      </c>
      <c r="D4" s="3"/>
      <c r="E4" s="8"/>
      <c r="G4" s="13"/>
      <c r="H4" s="7" t="s">
        <v>4</v>
      </c>
      <c r="I4" s="7" t="s">
        <v>4</v>
      </c>
      <c r="J4" s="7" t="s">
        <v>3</v>
      </c>
      <c r="K4" s="7" t="s">
        <v>2</v>
      </c>
      <c r="L4" s="7" t="s">
        <v>1</v>
      </c>
    </row>
    <row r="5" spans="1:27" x14ac:dyDescent="0.25">
      <c r="A5" s="2" t="s">
        <v>11</v>
      </c>
      <c r="B5" s="11">
        <v>44434</v>
      </c>
      <c r="C5" s="3">
        <v>20000</v>
      </c>
      <c r="D5" s="3"/>
      <c r="E5" s="11"/>
      <c r="F5" s="8"/>
      <c r="H5" s="8">
        <v>45895</v>
      </c>
      <c r="I5" s="34">
        <v>0</v>
      </c>
      <c r="J5" s="3">
        <v>-50000</v>
      </c>
      <c r="K5" s="10">
        <v>1</v>
      </c>
      <c r="L5" s="3">
        <f>J5*K5</f>
        <v>-50000</v>
      </c>
    </row>
    <row r="6" spans="1:27" x14ac:dyDescent="0.25">
      <c r="A6" s="2" t="s">
        <v>10</v>
      </c>
      <c r="B6" s="11">
        <v>44799</v>
      </c>
      <c r="C6" s="3">
        <v>20000</v>
      </c>
      <c r="D6" s="3"/>
      <c r="E6" s="11"/>
      <c r="F6" s="11"/>
      <c r="H6" s="8">
        <f>H5+365</f>
        <v>46260</v>
      </c>
      <c r="I6" s="35">
        <v>1</v>
      </c>
      <c r="J6" s="3">
        <v>20000</v>
      </c>
      <c r="K6" s="10">
        <f>K5/1.1</f>
        <v>0.90909090909090906</v>
      </c>
      <c r="L6" s="3">
        <f t="shared" ref="L6:L9" si="0">J6*K6</f>
        <v>18181.81818181818</v>
      </c>
    </row>
    <row r="7" spans="1:27" x14ac:dyDescent="0.25">
      <c r="A7" s="2" t="s">
        <v>9</v>
      </c>
      <c r="B7" s="11">
        <v>45164</v>
      </c>
      <c r="C7" s="3">
        <v>15000</v>
      </c>
      <c r="D7" s="3"/>
      <c r="E7" s="8"/>
      <c r="F7" s="11"/>
      <c r="H7" s="8">
        <f t="shared" ref="H7:H9" si="1">H6+365</f>
        <v>46625</v>
      </c>
      <c r="I7" s="35">
        <v>2</v>
      </c>
      <c r="J7" s="3">
        <v>20000</v>
      </c>
      <c r="K7" s="10">
        <f t="shared" ref="K7:K9" si="2">K6/1.1</f>
        <v>0.82644628099173545</v>
      </c>
      <c r="L7" s="3">
        <f t="shared" si="0"/>
        <v>16528.92561983471</v>
      </c>
    </row>
    <row r="8" spans="1:27" x14ac:dyDescent="0.25">
      <c r="A8" s="2" t="s">
        <v>8</v>
      </c>
      <c r="B8" s="11">
        <v>45530</v>
      </c>
      <c r="C8" s="3">
        <v>10000</v>
      </c>
      <c r="D8" s="3"/>
      <c r="E8" s="11"/>
      <c r="F8" s="8"/>
      <c r="H8" s="8">
        <f t="shared" si="1"/>
        <v>46990</v>
      </c>
      <c r="I8" s="35">
        <v>3</v>
      </c>
      <c r="J8" s="3">
        <v>15000</v>
      </c>
      <c r="K8" s="10">
        <f t="shared" si="2"/>
        <v>0.75131480090157765</v>
      </c>
      <c r="L8" s="3">
        <f t="shared" si="0"/>
        <v>11269.722013523664</v>
      </c>
    </row>
    <row r="9" spans="1:27" x14ac:dyDescent="0.25">
      <c r="A9" s="2" t="s">
        <v>7</v>
      </c>
      <c r="B9" s="3"/>
      <c r="C9" s="3">
        <v>10000</v>
      </c>
      <c r="D9" s="3"/>
      <c r="F9" s="11"/>
      <c r="H9" s="8">
        <f t="shared" si="1"/>
        <v>47355</v>
      </c>
      <c r="I9" s="35">
        <v>4</v>
      </c>
      <c r="J9" s="3">
        <v>20000</v>
      </c>
      <c r="K9" s="10">
        <f t="shared" si="2"/>
        <v>0.68301345536507052</v>
      </c>
      <c r="L9" s="3">
        <f t="shared" si="0"/>
        <v>13660.26910730141</v>
      </c>
    </row>
    <row r="10" spans="1:27" x14ac:dyDescent="0.25">
      <c r="A10" s="2" t="s">
        <v>6</v>
      </c>
      <c r="B10" s="3"/>
      <c r="C10" s="5">
        <v>0.1</v>
      </c>
      <c r="D10" s="5"/>
      <c r="H10" s="3" t="s">
        <v>0</v>
      </c>
      <c r="I10" s="3"/>
      <c r="J10" s="3"/>
      <c r="K10" s="3"/>
      <c r="L10" s="3">
        <f>SUM(L5:L9)</f>
        <v>9640.7349224779646</v>
      </c>
    </row>
    <row r="11" spans="1:27" x14ac:dyDescent="0.25">
      <c r="A11" s="3"/>
      <c r="B11" s="3"/>
      <c r="C11" s="3"/>
      <c r="D11" s="3"/>
    </row>
    <row r="12" spans="1:27" x14ac:dyDescent="0.25">
      <c r="A12" s="3" t="s">
        <v>5</v>
      </c>
      <c r="B12" s="3"/>
      <c r="C12" s="3"/>
      <c r="D12" s="3"/>
    </row>
    <row r="14" spans="1:27" ht="21" x14ac:dyDescent="0.35">
      <c r="A14" s="25" t="s">
        <v>15</v>
      </c>
      <c r="B14" s="19"/>
      <c r="C14" s="19"/>
      <c r="D14" s="19"/>
      <c r="E14" s="19"/>
      <c r="F14" s="19"/>
      <c r="G14" s="20"/>
      <c r="H14" s="20"/>
      <c r="I14" s="20">
        <f>XNPV(C10,J5:J9,H5:H9)</f>
        <v>9640.7349224779591</v>
      </c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x14ac:dyDescent="0.25">
      <c r="A15" s="21" t="s">
        <v>18</v>
      </c>
      <c r="B15" s="22" t="s">
        <v>19</v>
      </c>
      <c r="C15" s="22"/>
      <c r="D15" s="22"/>
      <c r="E15" s="22"/>
      <c r="F15" s="22"/>
      <c r="G15" s="23"/>
      <c r="H15" s="23"/>
      <c r="I15" s="23"/>
      <c r="J15" s="23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x14ac:dyDescent="0.25">
      <c r="A16" s="21" t="s">
        <v>24</v>
      </c>
      <c r="B16" s="22" t="s">
        <v>3</v>
      </c>
      <c r="C16" s="22"/>
      <c r="D16" s="22"/>
      <c r="E16" s="22"/>
      <c r="F16" s="22"/>
      <c r="G16" s="23"/>
      <c r="H16" s="23"/>
      <c r="I16" s="23"/>
      <c r="J16" s="23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x14ac:dyDescent="0.25">
      <c r="A17" s="24" t="s">
        <v>25</v>
      </c>
      <c r="B17" s="22" t="s">
        <v>26</v>
      </c>
      <c r="C17" s="22"/>
      <c r="D17" s="22"/>
      <c r="E17" s="22"/>
      <c r="F17" s="22"/>
      <c r="G17" s="23"/>
      <c r="H17" s="23"/>
      <c r="I17" s="23"/>
      <c r="J17" s="23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x14ac:dyDescent="0.25">
      <c r="F18" s="15"/>
    </row>
    <row r="19" spans="1:27" x14ac:dyDescent="0.25">
      <c r="F19" s="11"/>
      <c r="G19" s="3"/>
    </row>
    <row r="21" spans="1:27" x14ac:dyDescent="0.25">
      <c r="A21" s="3"/>
      <c r="B21" s="3"/>
      <c r="C21" s="3"/>
      <c r="D21" s="3"/>
    </row>
    <row r="22" spans="1:27" x14ac:dyDescent="0.25">
      <c r="A22" s="3"/>
      <c r="B22" s="3"/>
      <c r="C22" s="3"/>
      <c r="D22" s="3"/>
    </row>
    <row r="23" spans="1:27" x14ac:dyDescent="0.25">
      <c r="A23" s="3"/>
      <c r="B23" s="3"/>
      <c r="C23" s="3"/>
      <c r="D23" s="3"/>
    </row>
    <row r="24" spans="1:27" x14ac:dyDescent="0.25">
      <c r="A24" s="3"/>
      <c r="B24" s="3"/>
      <c r="C24" s="3"/>
      <c r="D24" s="3"/>
    </row>
    <row r="25" spans="1:27" x14ac:dyDescent="0.25">
      <c r="A25" s="3"/>
      <c r="B25" s="3"/>
      <c r="C25" s="3"/>
      <c r="D25" s="3"/>
    </row>
    <row r="26" spans="1:27" x14ac:dyDescent="0.25">
      <c r="A26" s="3"/>
      <c r="B26" s="3"/>
      <c r="C26" s="3"/>
      <c r="D2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zoomScale="115" zoomScaleNormal="115" workbookViewId="0">
      <selection activeCell="I15" sqref="I15"/>
    </sheetView>
  </sheetViews>
  <sheetFormatPr defaultRowHeight="15" x14ac:dyDescent="0.25"/>
  <cols>
    <col min="1" max="1" width="12.5703125" style="1" customWidth="1"/>
    <col min="2" max="5" width="9.140625" style="1"/>
    <col min="6" max="6" width="10.5703125" style="1" customWidth="1"/>
    <col min="7" max="11" width="9.140625" style="1"/>
    <col min="12" max="12" width="10.7109375" style="1" customWidth="1"/>
    <col min="13" max="16384" width="9.140625" style="1"/>
  </cols>
  <sheetData>
    <row r="1" spans="1:25" ht="28.5" x14ac:dyDescent="0.45">
      <c r="A1" s="18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x14ac:dyDescent="0.25">
      <c r="E3" s="3"/>
      <c r="F3" s="3"/>
      <c r="G3" s="5">
        <v>0.1</v>
      </c>
      <c r="H3" s="3"/>
      <c r="J3" s="3"/>
      <c r="K3" s="3"/>
      <c r="L3" s="5">
        <v>0.2</v>
      </c>
      <c r="M3" s="3"/>
      <c r="N3" s="3"/>
      <c r="O3" s="5"/>
    </row>
    <row r="4" spans="1:25" x14ac:dyDescent="0.25">
      <c r="A4" s="2" t="s">
        <v>14</v>
      </c>
      <c r="B4" s="3"/>
      <c r="C4" s="4" t="s">
        <v>13</v>
      </c>
      <c r="E4" s="7" t="s">
        <v>4</v>
      </c>
      <c r="F4" s="7" t="s">
        <v>3</v>
      </c>
      <c r="G4" s="7" t="s">
        <v>2</v>
      </c>
      <c r="H4" s="7" t="s">
        <v>1</v>
      </c>
      <c r="J4" s="7" t="s">
        <v>4</v>
      </c>
      <c r="K4" s="7" t="s">
        <v>3</v>
      </c>
      <c r="L4" s="7" t="s">
        <v>2</v>
      </c>
      <c r="M4" s="7" t="s">
        <v>1</v>
      </c>
      <c r="N4" s="7"/>
    </row>
    <row r="5" spans="1:25" x14ac:dyDescent="0.25">
      <c r="A5" s="2" t="s">
        <v>12</v>
      </c>
      <c r="B5" s="3"/>
      <c r="C5" s="3">
        <v>50000</v>
      </c>
      <c r="E5" s="9">
        <v>0</v>
      </c>
      <c r="F5" s="3">
        <v>-50000</v>
      </c>
      <c r="G5" s="10">
        <v>1</v>
      </c>
      <c r="H5" s="3">
        <f>F5*G5</f>
        <v>-50000</v>
      </c>
      <c r="J5" s="9">
        <v>0</v>
      </c>
      <c r="K5" s="3">
        <v>-50000</v>
      </c>
      <c r="L5" s="10">
        <v>1</v>
      </c>
      <c r="M5" s="3">
        <f>K5*L5</f>
        <v>-50000</v>
      </c>
      <c r="N5" s="3"/>
    </row>
    <row r="6" spans="1:25" x14ac:dyDescent="0.25">
      <c r="A6" s="2" t="s">
        <v>11</v>
      </c>
      <c r="B6" s="3"/>
      <c r="C6" s="3">
        <v>20000</v>
      </c>
      <c r="E6" s="12">
        <v>1</v>
      </c>
      <c r="F6" s="3">
        <v>20000</v>
      </c>
      <c r="G6" s="10">
        <f>G5/(1+(G$3/100%))</f>
        <v>0.90909090909090906</v>
      </c>
      <c r="H6" s="3">
        <f>F6*G6</f>
        <v>18181.81818181818</v>
      </c>
      <c r="J6" s="12">
        <v>1</v>
      </c>
      <c r="K6" s="3">
        <v>20000</v>
      </c>
      <c r="L6" s="10">
        <f>L5/(1+(L$3/100%))</f>
        <v>0.83333333333333337</v>
      </c>
      <c r="M6" s="3">
        <f>K6*L6</f>
        <v>16666.666666666668</v>
      </c>
      <c r="N6" s="3"/>
    </row>
    <row r="7" spans="1:25" x14ac:dyDescent="0.25">
      <c r="A7" s="2" t="s">
        <v>10</v>
      </c>
      <c r="B7" s="3"/>
      <c r="C7" s="3">
        <v>20000</v>
      </c>
      <c r="E7" s="12">
        <v>2</v>
      </c>
      <c r="F7" s="3">
        <v>20000</v>
      </c>
      <c r="G7" s="10">
        <f>G6/(1+(G$3/100%))</f>
        <v>0.82644628099173545</v>
      </c>
      <c r="H7" s="3">
        <f>F7*G7</f>
        <v>16528.92561983471</v>
      </c>
      <c r="J7" s="12">
        <v>2</v>
      </c>
      <c r="K7" s="3">
        <v>20000</v>
      </c>
      <c r="L7" s="10">
        <f t="shared" ref="L7:L8" si="0">L6/(1+(L$3/100%))</f>
        <v>0.69444444444444453</v>
      </c>
      <c r="M7" s="3">
        <f>K7*L7</f>
        <v>13888.888888888891</v>
      </c>
      <c r="N7" s="3"/>
    </row>
    <row r="8" spans="1:25" x14ac:dyDescent="0.25">
      <c r="A8" s="2" t="s">
        <v>9</v>
      </c>
      <c r="B8" s="3"/>
      <c r="C8" s="3">
        <v>15000</v>
      </c>
      <c r="E8" s="9">
        <v>3</v>
      </c>
      <c r="F8" s="3">
        <v>15000</v>
      </c>
      <c r="G8" s="10">
        <f t="shared" ref="G7:G8" si="1">G7/(1+(G$3/100%))</f>
        <v>0.75131480090157765</v>
      </c>
      <c r="H8" s="3">
        <f>F8*G8</f>
        <v>11269.722013523664</v>
      </c>
      <c r="J8" s="9">
        <v>3</v>
      </c>
      <c r="K8" s="3">
        <v>15000</v>
      </c>
      <c r="L8" s="10">
        <f t="shared" si="0"/>
        <v>0.57870370370370383</v>
      </c>
      <c r="M8" s="3">
        <f>K8*L8</f>
        <v>8680.5555555555566</v>
      </c>
      <c r="N8" s="3"/>
    </row>
    <row r="9" spans="1:25" x14ac:dyDescent="0.25">
      <c r="A9" s="2" t="s">
        <v>8</v>
      </c>
      <c r="B9" s="3"/>
      <c r="C9" s="3">
        <v>10000</v>
      </c>
      <c r="E9" s="12">
        <v>4</v>
      </c>
      <c r="F9" s="3">
        <v>20000</v>
      </c>
      <c r="G9" s="10">
        <f>G8/(1+(G$3/100%))</f>
        <v>0.68301345536507052</v>
      </c>
      <c r="H9" s="3">
        <f>F9*G9</f>
        <v>13660.26910730141</v>
      </c>
      <c r="J9" s="12">
        <v>4</v>
      </c>
      <c r="K9" s="3">
        <v>20000</v>
      </c>
      <c r="L9" s="10">
        <f>L8/(1+(L$3/100%))</f>
        <v>0.48225308641975323</v>
      </c>
      <c r="M9" s="3">
        <f>K9*L9</f>
        <v>9645.0617283950651</v>
      </c>
      <c r="N9" s="3"/>
    </row>
    <row r="10" spans="1:25" x14ac:dyDescent="0.25">
      <c r="A10" s="2" t="s">
        <v>7</v>
      </c>
      <c r="B10" s="3"/>
      <c r="C10" s="3">
        <v>10000</v>
      </c>
      <c r="E10" s="3" t="s">
        <v>0</v>
      </c>
      <c r="F10" s="3"/>
      <c r="G10" s="3"/>
      <c r="H10" s="3">
        <f>SUM(H5:H9)</f>
        <v>9640.7349224779646</v>
      </c>
      <c r="J10" s="3" t="s">
        <v>0</v>
      </c>
      <c r="K10" s="3"/>
      <c r="L10" s="3"/>
      <c r="M10" s="3">
        <f>SUM(M5:M9)</f>
        <v>-1118.8271604938163</v>
      </c>
      <c r="N10" s="3"/>
    </row>
    <row r="11" spans="1:25" x14ac:dyDescent="0.25">
      <c r="A11" s="2" t="s">
        <v>6</v>
      </c>
      <c r="B11" s="3"/>
      <c r="C11" s="5">
        <v>0.1</v>
      </c>
      <c r="D11" s="3"/>
      <c r="E11" s="3"/>
      <c r="F11" s="3"/>
      <c r="G11" s="3"/>
      <c r="H11" s="3"/>
    </row>
    <row r="12" spans="1:25" x14ac:dyDescent="0.25">
      <c r="B12" s="3"/>
      <c r="C12" s="3"/>
      <c r="D12" s="3"/>
      <c r="E12" s="3"/>
      <c r="F12" s="3"/>
      <c r="G12" s="3"/>
      <c r="H12" s="3"/>
      <c r="I12" s="3"/>
    </row>
    <row r="13" spans="1:25" x14ac:dyDescent="0.25">
      <c r="B13" s="3"/>
      <c r="C13" s="3"/>
      <c r="D13" s="3"/>
      <c r="E13" s="3"/>
      <c r="F13" s="3"/>
      <c r="G13" s="3"/>
      <c r="H13" s="3"/>
      <c r="I13" s="3"/>
    </row>
    <row r="14" spans="1:25" x14ac:dyDescent="0.25">
      <c r="B14" s="3"/>
      <c r="C14" s="3"/>
      <c r="D14" s="3"/>
      <c r="E14" s="3" t="s">
        <v>34</v>
      </c>
      <c r="F14" s="6">
        <v>0.1</v>
      </c>
      <c r="G14" s="3"/>
      <c r="H14" s="3" t="s">
        <v>38</v>
      </c>
      <c r="I14" s="37">
        <f>F14+(F16/(F16-F17))*(F15-F14)</f>
        <v>0.18960155486007665</v>
      </c>
    </row>
    <row r="15" spans="1:25" x14ac:dyDescent="0.25">
      <c r="B15" s="3"/>
      <c r="C15" s="3"/>
      <c r="D15" s="3"/>
      <c r="E15" s="3" t="s">
        <v>35</v>
      </c>
      <c r="F15" s="5">
        <v>0.2</v>
      </c>
      <c r="G15" s="3"/>
      <c r="H15" s="33"/>
      <c r="I15" s="37">
        <f>IRR(F5:F9)</f>
        <v>0.18792461377612502</v>
      </c>
      <c r="J15" s="32"/>
    </row>
    <row r="16" spans="1:25" x14ac:dyDescent="0.25">
      <c r="B16" s="3"/>
      <c r="C16" s="3"/>
      <c r="D16" s="3"/>
      <c r="E16" s="3" t="s">
        <v>36</v>
      </c>
      <c r="F16" s="3">
        <f>H10</f>
        <v>9640.7349224779646</v>
      </c>
      <c r="G16" s="3"/>
      <c r="H16" s="3"/>
      <c r="I16" s="3"/>
    </row>
    <row r="17" spans="1:27" x14ac:dyDescent="0.25">
      <c r="B17" s="3"/>
      <c r="C17" s="3"/>
      <c r="D17" s="3"/>
      <c r="E17" s="3" t="s">
        <v>37</v>
      </c>
      <c r="F17" s="3">
        <f>M10</f>
        <v>-1118.8271604938163</v>
      </c>
      <c r="G17" s="3"/>
      <c r="H17" s="3"/>
      <c r="I17" s="3"/>
    </row>
    <row r="18" spans="1:27" x14ac:dyDescent="0.25">
      <c r="E18" s="3"/>
      <c r="F18" s="36"/>
    </row>
    <row r="24" spans="1:27" ht="21" x14ac:dyDescent="0.35">
      <c r="A24" s="25" t="s">
        <v>29</v>
      </c>
      <c r="B24" s="19"/>
      <c r="C24" s="19"/>
      <c r="D24" s="19"/>
      <c r="E24" s="19"/>
      <c r="F24" s="19"/>
      <c r="G24" s="20"/>
      <c r="H24" s="20"/>
      <c r="I24" s="20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x14ac:dyDescent="0.25">
      <c r="A25" s="21" t="s">
        <v>24</v>
      </c>
      <c r="B25" s="22" t="s">
        <v>3</v>
      </c>
      <c r="C25" s="22"/>
      <c r="D25" s="22"/>
      <c r="E25" s="22"/>
      <c r="F25" s="22"/>
      <c r="G25" s="23"/>
      <c r="H25" s="23"/>
      <c r="I25" s="23"/>
      <c r="J25" s="23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x14ac:dyDescent="0.25">
      <c r="A26" s="21"/>
      <c r="B26" s="22"/>
      <c r="C26" s="22"/>
      <c r="D26" s="22"/>
      <c r="E26" s="22"/>
      <c r="F26" s="22"/>
      <c r="G26" s="23"/>
      <c r="H26" s="23"/>
      <c r="I26" s="23"/>
      <c r="J26" s="23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x14ac:dyDescent="0.25">
      <c r="A27" s="24"/>
      <c r="B27" s="22"/>
      <c r="C27" s="22"/>
      <c r="D27" s="22"/>
      <c r="E27" s="22"/>
      <c r="F27" s="22"/>
      <c r="G27" s="23"/>
      <c r="H27" s="23"/>
      <c r="I27" s="23"/>
      <c r="J27" s="23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topLeftCell="A2" zoomScale="145" zoomScaleNormal="145" workbookViewId="0">
      <selection activeCell="H15" sqref="H15"/>
    </sheetView>
  </sheetViews>
  <sheetFormatPr defaultRowHeight="15" x14ac:dyDescent="0.25"/>
  <cols>
    <col min="1" max="1" width="12.5703125" style="1" customWidth="1"/>
    <col min="2" max="5" width="9.140625" style="1"/>
    <col min="6" max="6" width="9.85546875" style="1" bestFit="1" customWidth="1"/>
    <col min="7" max="16384" width="9.140625" style="1"/>
  </cols>
  <sheetData>
    <row r="1" spans="1:26" ht="28.5" x14ac:dyDescent="0.45">
      <c r="A1" s="18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6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26" x14ac:dyDescent="0.25">
      <c r="D3" s="5"/>
    </row>
    <row r="4" spans="1:26" x14ac:dyDescent="0.25">
      <c r="A4" s="2" t="s">
        <v>14</v>
      </c>
      <c r="B4" s="3"/>
      <c r="C4" s="4" t="s">
        <v>13</v>
      </c>
      <c r="F4" s="1" t="s">
        <v>31</v>
      </c>
      <c r="G4" s="7" t="s">
        <v>4</v>
      </c>
      <c r="H4" s="7" t="s">
        <v>3</v>
      </c>
    </row>
    <row r="5" spans="1:26" x14ac:dyDescent="0.25">
      <c r="A5" s="2" t="s">
        <v>12</v>
      </c>
      <c r="B5" s="3"/>
      <c r="C5" s="3">
        <v>-50000</v>
      </c>
      <c r="F5" s="8">
        <v>44069</v>
      </c>
      <c r="G5" s="9">
        <v>0</v>
      </c>
      <c r="H5" s="3">
        <v>-50000</v>
      </c>
    </row>
    <row r="6" spans="1:26" x14ac:dyDescent="0.25">
      <c r="A6" s="2" t="s">
        <v>11</v>
      </c>
      <c r="B6" s="3"/>
      <c r="C6" s="3">
        <v>20000</v>
      </c>
      <c r="F6" s="11">
        <f>F5+180</f>
        <v>44249</v>
      </c>
      <c r="G6" s="12">
        <v>1</v>
      </c>
      <c r="H6" s="3">
        <v>20000</v>
      </c>
    </row>
    <row r="7" spans="1:26" x14ac:dyDescent="0.25">
      <c r="A7" s="2" t="s">
        <v>10</v>
      </c>
      <c r="B7" s="3"/>
      <c r="C7" s="3">
        <v>20000</v>
      </c>
      <c r="F7" s="11">
        <v>44799</v>
      </c>
      <c r="G7" s="12">
        <v>2</v>
      </c>
      <c r="H7" s="3">
        <v>20000</v>
      </c>
    </row>
    <row r="8" spans="1:26" x14ac:dyDescent="0.25">
      <c r="A8" s="2" t="s">
        <v>9</v>
      </c>
      <c r="B8" s="3"/>
      <c r="C8" s="3">
        <v>15000</v>
      </c>
      <c r="F8" s="11">
        <v>45164</v>
      </c>
      <c r="G8" s="9">
        <v>3</v>
      </c>
      <c r="H8" s="3">
        <v>15000</v>
      </c>
    </row>
    <row r="9" spans="1:26" x14ac:dyDescent="0.25">
      <c r="A9" s="2" t="s">
        <v>8</v>
      </c>
      <c r="B9" s="3"/>
      <c r="C9" s="3">
        <v>10000</v>
      </c>
      <c r="F9" s="11">
        <v>45530</v>
      </c>
      <c r="G9" s="12">
        <v>4</v>
      </c>
      <c r="H9" s="3">
        <v>20000</v>
      </c>
    </row>
    <row r="10" spans="1:26" x14ac:dyDescent="0.25">
      <c r="A10" s="2" t="s">
        <v>7</v>
      </c>
      <c r="B10" s="3"/>
      <c r="C10" s="3">
        <v>10000</v>
      </c>
    </row>
    <row r="11" spans="1:26" x14ac:dyDescent="0.25">
      <c r="A11" s="2" t="s">
        <v>6</v>
      </c>
      <c r="B11" s="3"/>
      <c r="C11" s="5">
        <v>0.1</v>
      </c>
    </row>
    <row r="12" spans="1:26" x14ac:dyDescent="0.25">
      <c r="B12" s="3"/>
      <c r="C12" s="3"/>
    </row>
    <row r="13" spans="1:26" x14ac:dyDescent="0.25">
      <c r="B13" s="3"/>
      <c r="C13" s="37"/>
      <c r="H13" s="37">
        <f>IRR(H5:H9)</f>
        <v>0.18792461377612502</v>
      </c>
    </row>
    <row r="14" spans="1:26" x14ac:dyDescent="0.25">
      <c r="B14" s="3"/>
      <c r="C14" s="3"/>
      <c r="H14" s="37">
        <f>XIRR(H5:H9,F5:F9)</f>
        <v>0.20585160951395554</v>
      </c>
    </row>
    <row r="15" spans="1:26" ht="21" x14ac:dyDescent="0.35">
      <c r="A15" s="25" t="s">
        <v>32</v>
      </c>
      <c r="B15" s="19"/>
      <c r="C15" s="19"/>
      <c r="D15" s="19"/>
      <c r="E15" s="19"/>
      <c r="F15" s="19"/>
      <c r="G15" s="20"/>
      <c r="H15" s="20"/>
      <c r="I15" s="20"/>
      <c r="J15" s="20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x14ac:dyDescent="0.25">
      <c r="A16" s="21" t="s">
        <v>24</v>
      </c>
      <c r="B16" s="22" t="s">
        <v>3</v>
      </c>
      <c r="C16" s="22"/>
      <c r="D16" s="22"/>
      <c r="E16" s="22"/>
      <c r="F16" s="22"/>
      <c r="G16" s="23"/>
      <c r="H16" s="23"/>
      <c r="I16" s="23"/>
      <c r="J16" s="23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x14ac:dyDescent="0.25">
      <c r="A17" s="21" t="s">
        <v>25</v>
      </c>
      <c r="B17" s="22" t="s">
        <v>33</v>
      </c>
      <c r="C17" s="22"/>
      <c r="D17" s="22"/>
      <c r="E17" s="22"/>
      <c r="F17" s="22"/>
      <c r="G17" s="23"/>
      <c r="H17" s="23"/>
      <c r="I17" s="23"/>
      <c r="J17" s="23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x14ac:dyDescent="0.25">
      <c r="A18" s="24"/>
      <c r="B18" s="22"/>
      <c r="C18" s="22"/>
      <c r="D18" s="22"/>
      <c r="E18" s="22"/>
      <c r="F18" s="22"/>
      <c r="G18" s="23"/>
      <c r="H18" s="23"/>
      <c r="I18" s="23"/>
      <c r="J18" s="23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21" spans="1:26" ht="21" x14ac:dyDescent="0.35">
      <c r="A21" s="25" t="s">
        <v>29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26" x14ac:dyDescent="0.25">
      <c r="A22" s="21" t="s">
        <v>24</v>
      </c>
      <c r="B22" s="22" t="s">
        <v>3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26" x14ac:dyDescent="0.25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26" x14ac:dyDescent="0.25">
      <c r="A24" s="2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NPV</vt:lpstr>
      <vt:lpstr>XNPV</vt:lpstr>
      <vt:lpstr>IRR</vt:lpstr>
      <vt:lpstr>XIRR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anil kumar</cp:lastModifiedBy>
  <dcterms:created xsi:type="dcterms:W3CDTF">2020-08-28T05:11:19Z</dcterms:created>
  <dcterms:modified xsi:type="dcterms:W3CDTF">2021-01-08T14:20:30Z</dcterms:modified>
</cp:coreProperties>
</file>